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crey\AppData\Local\Microsoft\Windows\INetCache\Content.Outlook\3HR65AAT\"/>
    </mc:Choice>
  </mc:AlternateContent>
  <bookViews>
    <workbookView xWindow="0" yWindow="0" windowWidth="25600" windowHeight="6720"/>
  </bookViews>
  <sheets>
    <sheet name="dropdown" sheetId="2" r:id="rId1"/>
    <sheet name="data" sheetId="1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LE">[1]ALE!$A$14:$K$251</definedName>
    <definedName name="Assess17">'[2]2017 assessment'!$A$3:$G$241</definedName>
    <definedName name="Assess18">'[3]2018 assessment'!$A$3:$G$241</definedName>
    <definedName name="Assess19">'[1]2019 assessment'!$A$3:$G$241</definedName>
    <definedName name="Assess98pct">'[1]SFFA-PD-BDA'!$A$8:$H$247</definedName>
    <definedName name="BDAPandI">'[1]FY21 debt pmts from 1-1-05 file'!$A$1:$X$237</definedName>
    <definedName name="CertCNU">'[1]CN certified data 2019-20'!$A$2:$J$260</definedName>
    <definedName name="CN1819cert">'[4]2018-19 certified CN Charter'!$A$3:$I$29</definedName>
    <definedName name="CN1920cert">'[4]2019-20 certified CN Charter'!$A$3:$I$29</definedName>
    <definedName name="data">data!$8:$270</definedName>
    <definedName name="DEF">'[1]DEF-SGF'!$A$7:$U$246</definedName>
    <definedName name="ELDecFund">[1]ELL!$V$1:$X$263</definedName>
    <definedName name="ELFebfund">[1]ELL!$AA$2:$AC$265</definedName>
    <definedName name="ELL">[1]ELL!$A$4:$K$241</definedName>
    <definedName name="FY19ADM">'[1]FY19 ADM Cycle 7 '!$A$4:$K$238</definedName>
    <definedName name="FY20ADM">'[1]FY20 ADM cycle 7'!$A$2:$J$238</definedName>
    <definedName name="FY21ADM">'[1]FY21 ADM'!$A$4:$J$239</definedName>
    <definedName name="FY21URT">'[1]URT adj'!$A$4:$Z$239</definedName>
    <definedName name="Isolated">[1]Isolated!$A$13:$BH$155</definedName>
    <definedName name="Millage2018">'[1]2018 millage rates'!$A$7:$G$244</definedName>
    <definedName name="Millage2019">'[1]2019 millage rates'!$C$14:$I$249</definedName>
    <definedName name="MiscFunds">'[1]SFFA-PD-BDA'!$A$6:$J$247</definedName>
    <definedName name="NSL">[1]ESA!$A$8:$U$246</definedName>
    <definedName name="NSLGrowth">[1]ESA!$Z$7:$AJ$246</definedName>
    <definedName name="PYADM">'[2]FY18 ADM Cycle 7 '!$A$4:$K$238</definedName>
    <definedName name="SFFABDAPD">'[1]SFFA-PD-BDA'!$A$6:$AI$247</definedName>
    <definedName name="SFFACharter">'[5]SFFA-PD Charter'!$A$7:$AB$31</definedName>
    <definedName name="SGFDEF">'[1]DEF-SGF'!$A$11:$Z$246</definedName>
    <definedName name="SGFDEFAFTRLRPS">'[2]DEF-SGF'!$A$11:$Z$245</definedName>
    <definedName name="smalldist">[1]Isolated!$A$133:$BC$155</definedName>
    <definedName name="summary">data!$A$8:$BA$255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27" i="2" l="1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0" i="2"/>
  <c r="B11" i="2"/>
  <c r="B12" i="2"/>
  <c r="B13" i="2"/>
  <c r="E6" i="1" l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</calcChain>
</file>

<file path=xl/sharedStrings.xml><?xml version="1.0" encoding="utf-8"?>
<sst xmlns="http://schemas.openxmlformats.org/spreadsheetml/2006/main" count="969" uniqueCount="698">
  <si>
    <t>Preliminary</t>
  </si>
  <si>
    <t>2020-21</t>
  </si>
  <si>
    <t>6-20-603</t>
  </si>
  <si>
    <t>6-20-604 (c-e)</t>
  </si>
  <si>
    <t>6-20-604(f)</t>
  </si>
  <si>
    <t>Special</t>
  </si>
  <si>
    <t>Student</t>
  </si>
  <si>
    <t>Calendar Year</t>
  </si>
  <si>
    <t xml:space="preserve">Initial </t>
  </si>
  <si>
    <t>PY NSL</t>
  </si>
  <si>
    <t>State</t>
  </si>
  <si>
    <t>2018 Millage Rpt</t>
  </si>
  <si>
    <t>2019 millage rpt</t>
  </si>
  <si>
    <t>98% of URT</t>
  </si>
  <si>
    <t>Alternative</t>
  </si>
  <si>
    <t>English</t>
  </si>
  <si>
    <t xml:space="preserve">Enhanced </t>
  </si>
  <si>
    <t>Total</t>
  </si>
  <si>
    <t>(&amp;6-20-601)</t>
  </si>
  <si>
    <t>Needs</t>
  </si>
  <si>
    <t>Growth</t>
  </si>
  <si>
    <t>Misc. Funds</t>
  </si>
  <si>
    <t>2018-19</t>
  </si>
  <si>
    <t>2019-20</t>
  </si>
  <si>
    <t>Per-Student</t>
  </si>
  <si>
    <t>Revised</t>
  </si>
  <si>
    <t>PY</t>
  </si>
  <si>
    <t>CY</t>
  </si>
  <si>
    <t>Students</t>
  </si>
  <si>
    <t>Adjusted</t>
  </si>
  <si>
    <t>Wealth</t>
  </si>
  <si>
    <t>Isolated</t>
  </si>
  <si>
    <t>District</t>
  </si>
  <si>
    <t>District Total</t>
  </si>
  <si>
    <t>X Assessment</t>
  </si>
  <si>
    <t>Educational</t>
  </si>
  <si>
    <t>Learning</t>
  </si>
  <si>
    <t>Language</t>
  </si>
  <si>
    <t>Student Achievement</t>
  </si>
  <si>
    <t>ESA</t>
  </si>
  <si>
    <t>ESA &amp; ESA</t>
  </si>
  <si>
    <t>ESA State</t>
  </si>
  <si>
    <t>Professional</t>
  </si>
  <si>
    <t>Bonded</t>
  </si>
  <si>
    <t>Declining</t>
  </si>
  <si>
    <t>Funding</t>
  </si>
  <si>
    <t>Enhanced</t>
  </si>
  <si>
    <t>Real</t>
  </si>
  <si>
    <t>Personal</t>
  </si>
  <si>
    <t>Utility</t>
  </si>
  <si>
    <t xml:space="preserve">98% URT + </t>
  </si>
  <si>
    <t>X URT/2019</t>
  </si>
  <si>
    <t>ADM</t>
  </si>
  <si>
    <t>3-qtr</t>
  </si>
  <si>
    <t>Rev</t>
  </si>
  <si>
    <t>State Foundation</t>
  </si>
  <si>
    <t>ALE FTEs</t>
  </si>
  <si>
    <t>English Language</t>
  </si>
  <si>
    <t>(F &amp; R)</t>
  </si>
  <si>
    <t>1/1/05 Scheduled</t>
  </si>
  <si>
    <t>Index</t>
  </si>
  <si>
    <t>ADM of Isolated</t>
  </si>
  <si>
    <t>Square</t>
  </si>
  <si>
    <t>Millage Rate</t>
  </si>
  <si>
    <t>Foundation</t>
  </si>
  <si>
    <t>Less</t>
  </si>
  <si>
    <t>Excellence</t>
  </si>
  <si>
    <t>Environment</t>
  </si>
  <si>
    <t>Learners</t>
  </si>
  <si>
    <t>Categorical</t>
  </si>
  <si>
    <t>Transitional</t>
  </si>
  <si>
    <t>Development</t>
  </si>
  <si>
    <t>Debt</t>
  </si>
  <si>
    <t>Small District</t>
  </si>
  <si>
    <t>Transportation</t>
  </si>
  <si>
    <t>Enrollment</t>
  </si>
  <si>
    <t xml:space="preserve">PY Qtr. 4 &amp; </t>
  </si>
  <si>
    <t>Assessment</t>
  </si>
  <si>
    <t>Misc Funds</t>
  </si>
  <si>
    <t>Total Mills</t>
  </si>
  <si>
    <t>Qtrs. 1-3</t>
  </si>
  <si>
    <t>Qtr. 4</t>
  </si>
  <si>
    <t>Qtr. 1</t>
  </si>
  <si>
    <t>Qtr. 2</t>
  </si>
  <si>
    <t>Qtr. 3</t>
  </si>
  <si>
    <t>for BDA</t>
  </si>
  <si>
    <t>Revenue</t>
  </si>
  <si>
    <t>Funding Aid</t>
  </si>
  <si>
    <t>Qtrs. 1-4</t>
  </si>
  <si>
    <t>Learner Students</t>
  </si>
  <si>
    <t>Cycle 2</t>
  </si>
  <si>
    <t>Debt Payment</t>
  </si>
  <si>
    <t>School Area</t>
  </si>
  <si>
    <t>Amount</t>
  </si>
  <si>
    <t>Miles</t>
  </si>
  <si>
    <t>as of 1/1/19</t>
  </si>
  <si>
    <t>as of 1/1/20</t>
  </si>
  <si>
    <t>Net Revenues</t>
  </si>
  <si>
    <t>Trust Funds</t>
  </si>
  <si>
    <t>Withholding</t>
  </si>
  <si>
    <t>Assistance</t>
  </si>
  <si>
    <t>CY Qtrs. 1, 2, &amp; 3</t>
  </si>
  <si>
    <t>LEA</t>
  </si>
  <si>
    <t>DEWITT</t>
  </si>
  <si>
    <t>1,000 / 328</t>
  </si>
  <si>
    <t xml:space="preserve">STUTTGART           </t>
  </si>
  <si>
    <t>0</t>
  </si>
  <si>
    <t xml:space="preserve">CROSSETT            </t>
  </si>
  <si>
    <t>HAMBURG</t>
  </si>
  <si>
    <t xml:space="preserve">COTTER              </t>
  </si>
  <si>
    <t xml:space="preserve">MOUNTAIN HOME       </t>
  </si>
  <si>
    <t xml:space="preserve">NORFORK             </t>
  </si>
  <si>
    <t>BENTONVILLE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</si>
  <si>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</si>
  <si>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</si>
  <si>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</si>
  <si>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</si>
  <si>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</si>
  <si>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</si>
  <si>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</si>
  <si>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</si>
  <si>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</si>
  <si>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</si>
  <si>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</si>
  <si>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</si>
  <si>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HERMITAGE           </t>
  </si>
  <si>
    <t xml:space="preserve">WARREN              </t>
  </si>
  <si>
    <t xml:space="preserve">HAMPTON             </t>
  </si>
  <si>
    <t xml:space="preserve">BERRYVILLE          </t>
  </si>
  <si>
    <t xml:space="preserve">EUREKA SPRINGS      </t>
  </si>
  <si>
    <t xml:space="preserve">GREEN FOREST        </t>
  </si>
  <si>
    <t xml:space="preserve">DERMOTT             </t>
  </si>
  <si>
    <t xml:space="preserve">LAKESIDE </t>
  </si>
  <si>
    <t xml:space="preserve">ARKADELPHIA         </t>
  </si>
  <si>
    <t xml:space="preserve">GURDON              </t>
  </si>
  <si>
    <t>CORNING</t>
  </si>
  <si>
    <t xml:space="preserve">PIGGOTT             </t>
  </si>
  <si>
    <t xml:space="preserve">RECTOR         </t>
  </si>
  <si>
    <t>CONCORD</t>
  </si>
  <si>
    <t xml:space="preserve">HEBER SPRINGS       </t>
  </si>
  <si>
    <t xml:space="preserve">QUITMAN             </t>
  </si>
  <si>
    <t xml:space="preserve">WEST SIDE     </t>
  </si>
  <si>
    <t xml:space="preserve">WOODLAWN            </t>
  </si>
  <si>
    <t>CLEVELAND COUNTY</t>
  </si>
  <si>
    <t>MAGNOLIA</t>
  </si>
  <si>
    <t>EMERSON-TAYLOR-BRADLEY</t>
  </si>
  <si>
    <t xml:space="preserve">NEMO VISTA          </t>
  </si>
  <si>
    <t xml:space="preserve">WONDERVIEW          </t>
  </si>
  <si>
    <t>SO CONWAY COUNTY</t>
  </si>
  <si>
    <t xml:space="preserve">BAY                 </t>
  </si>
  <si>
    <t xml:space="preserve">WESTSIDE CONSOLIDATED      </t>
  </si>
  <si>
    <t xml:space="preserve">BROOKLAND           </t>
  </si>
  <si>
    <t>BUFFALO ISLAND CENTRAL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</si>
  <si>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</si>
  <si>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</si>
  <si>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</si>
  <si>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</si>
  <si>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ALMA                </t>
  </si>
  <si>
    <t xml:space="preserve">CEDARVILLE          </t>
  </si>
  <si>
    <t xml:space="preserve">MOUNTAINBURG        </t>
  </si>
  <si>
    <t>MULBERRY/PLEASANT VIEW BI-COUNTY</t>
  </si>
  <si>
    <t xml:space="preserve">VAN BUREN           </t>
  </si>
  <si>
    <t xml:space="preserve">EARLE               </t>
  </si>
  <si>
    <t xml:space="preserve">WEST MEMPHIS        </t>
  </si>
  <si>
    <t>MARION</t>
  </si>
  <si>
    <t xml:space="preserve">CROSS COUNTY        </t>
  </si>
  <si>
    <t>WYNNE</t>
  </si>
  <si>
    <t xml:space="preserve">FORDYCE             </t>
  </si>
  <si>
    <t>DUMAS</t>
  </si>
  <si>
    <t>MCGEHEE</t>
  </si>
  <si>
    <t>2,040 / 952</t>
  </si>
  <si>
    <t xml:space="preserve">DREW CENTRAL        </t>
  </si>
  <si>
    <t xml:space="preserve">MONTICELLO   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</si>
  <si>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</si>
  <si>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</si>
  <si>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</si>
  <si>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</si>
  <si>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MOUNT VERNON/ENOLA     </t>
  </si>
  <si>
    <t xml:space="preserve">VILONIA             </t>
  </si>
  <si>
    <t xml:space="preserve">CHARLESTON          </t>
  </si>
  <si>
    <t xml:space="preserve">COUNTY LINE         </t>
  </si>
  <si>
    <t>OZARK</t>
  </si>
  <si>
    <t xml:space="preserve">MAMMOTH SPRING      </t>
  </si>
  <si>
    <t xml:space="preserve">SALEM               </t>
  </si>
  <si>
    <t xml:space="preserve">VIOLA               </t>
  </si>
  <si>
    <t xml:space="preserve">CUTTER-MORNING STAR </t>
  </si>
  <si>
    <t>FOUNTAIN LAKE</t>
  </si>
  <si>
    <t xml:space="preserve">HOT SPRINGS         </t>
  </si>
  <si>
    <t xml:space="preserve">JESSIEVILLE         </t>
  </si>
  <si>
    <t xml:space="preserve">LAKE HAMILTON       </t>
  </si>
  <si>
    <t xml:space="preserve">LAKESIDE       </t>
  </si>
  <si>
    <t xml:space="preserve">MOUNTAIN PINE       </t>
  </si>
  <si>
    <t xml:space="preserve">POYEN               </t>
  </si>
  <si>
    <t xml:space="preserve">SHERIDAN            </t>
  </si>
  <si>
    <t xml:space="preserve">MARMADUKE           </t>
  </si>
  <si>
    <t>GREENE COUNTY TECH</t>
  </si>
  <si>
    <t xml:space="preserve">PARAGOULD      </t>
  </si>
  <si>
    <t>BLEVINS</t>
  </si>
  <si>
    <t xml:space="preserve">HOPE                </t>
  </si>
  <si>
    <t xml:space="preserve">SPRING HILL         </t>
  </si>
  <si>
    <t xml:space="preserve">BISMARCK            </t>
  </si>
  <si>
    <t xml:space="preserve">GLEN ROSE           </t>
  </si>
  <si>
    <t xml:space="preserve">MAGNET COVE         </t>
  </si>
  <si>
    <t>MALVERN</t>
  </si>
  <si>
    <t>1,938</t>
  </si>
  <si>
    <t xml:space="preserve">OUACHITA            </t>
  </si>
  <si>
    <t xml:space="preserve">DIERKS              </t>
  </si>
  <si>
    <t>MINERAL SPRINGS</t>
  </si>
  <si>
    <t>1,407</t>
  </si>
  <si>
    <t xml:space="preserve">NASHVILLE           </t>
  </si>
  <si>
    <t xml:space="preserve">BATESVILLE          </t>
  </si>
  <si>
    <t>SOUTHSIDE</t>
  </si>
  <si>
    <t xml:space="preserve">MIDLAND             </t>
  </si>
  <si>
    <t>CEDAR RIDGE</t>
  </si>
  <si>
    <t xml:space="preserve">CALICO ROCK         </t>
  </si>
  <si>
    <t>MELBOURNE</t>
  </si>
  <si>
    <t>IZARD COUNTY CONSOLIDATED</t>
  </si>
  <si>
    <t xml:space="preserve">NEWPORT             </t>
  </si>
  <si>
    <t>JACKSON COUNTY</t>
  </si>
  <si>
    <t>DOLLARWAY</t>
  </si>
  <si>
    <t xml:space="preserve">PINE BLUFF          </t>
  </si>
  <si>
    <t xml:space="preserve">WATSON CHAPEL       </t>
  </si>
  <si>
    <t xml:space="preserve">WHITE HALL          </t>
  </si>
  <si>
    <t xml:space="preserve">CLARKSVILLE         </t>
  </si>
  <si>
    <t xml:space="preserve">LAMAR               </t>
  </si>
  <si>
    <t xml:space="preserve">WESTSIDE   </t>
  </si>
  <si>
    <t>LAFAYETTE COUNTY</t>
  </si>
  <si>
    <t xml:space="preserve">HOXIE               </t>
  </si>
  <si>
    <t xml:space="preserve">SLOAN-HENDRIX       </t>
  </si>
  <si>
    <t>HILLCREST</t>
  </si>
  <si>
    <t>782 / 106</t>
  </si>
  <si>
    <t>LAWRENCE COUNTY</t>
  </si>
  <si>
    <t xml:space="preserve">LEE COUNTY          </t>
  </si>
  <si>
    <t>STAR CITY</t>
  </si>
  <si>
    <t xml:space="preserve">ASHDOWN             </t>
  </si>
  <si>
    <t xml:space="preserve">FOREMAN   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</si>
  <si>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</si>
  <si>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</si>
  <si>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</si>
  <si>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</si>
  <si>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</si>
  <si>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</si>
  <si>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</si>
  <si>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</si>
  <si>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>HUNTSVILLE</t>
  </si>
  <si>
    <t xml:space="preserve">FLIPPIN             </t>
  </si>
  <si>
    <t>YELLVILLE-SUMMIT</t>
  </si>
  <si>
    <t xml:space="preserve">GENOA CENTRAL       </t>
  </si>
  <si>
    <t>FOUKE</t>
  </si>
  <si>
    <t xml:space="preserve">TEXARKANA           </t>
  </si>
  <si>
    <t xml:space="preserve">ARMOREL             </t>
  </si>
  <si>
    <t xml:space="preserve">BLYTHEVILLE         </t>
  </si>
  <si>
    <t>RIVERCREST</t>
  </si>
  <si>
    <t xml:space="preserve">GOSNELL             </t>
  </si>
  <si>
    <t xml:space="preserve">MANILA              </t>
  </si>
  <si>
    <t xml:space="preserve">OSCEOLA             </t>
  </si>
  <si>
    <t xml:space="preserve">BRINKLEY            </t>
  </si>
  <si>
    <t xml:space="preserve">CLARENDON </t>
  </si>
  <si>
    <t xml:space="preserve">CADDO HILLS         </t>
  </si>
  <si>
    <t xml:space="preserve">MOUNT IDA           </t>
  </si>
  <si>
    <t xml:space="preserve">PRESCOTT            </t>
  </si>
  <si>
    <t>NEVADA</t>
  </si>
  <si>
    <t>JASPER</t>
  </si>
  <si>
    <t>661 / 1,576</t>
  </si>
  <si>
    <t>DEER/MT. JUDEA</t>
  </si>
  <si>
    <t>853 / 622</t>
  </si>
  <si>
    <t xml:space="preserve">BEARDEN             </t>
  </si>
  <si>
    <t xml:space="preserve">CAMDEN-FAIRVIEW         </t>
  </si>
  <si>
    <t>HARMONY GROVE</t>
  </si>
  <si>
    <t xml:space="preserve">EAST END            </t>
  </si>
  <si>
    <t xml:space="preserve">PERRYVILLE          </t>
  </si>
  <si>
    <t>BARTON-LEXA</t>
  </si>
  <si>
    <t>1,054</t>
  </si>
  <si>
    <t xml:space="preserve">HELENA-W HELENA     </t>
  </si>
  <si>
    <t xml:space="preserve">MARVELL             </t>
  </si>
  <si>
    <t>CENTERPOINT</t>
  </si>
  <si>
    <t xml:space="preserve">KIRBY               </t>
  </si>
  <si>
    <t>SOUTH PIKE COUNTY</t>
  </si>
  <si>
    <t xml:space="preserve">HARRISBURG    </t>
  </si>
  <si>
    <t xml:space="preserve">MARKED TREE         </t>
  </si>
  <si>
    <t xml:space="preserve">TRUMANN             </t>
  </si>
  <si>
    <t xml:space="preserve">EAST POINSETT COUNTY     </t>
  </si>
  <si>
    <t>MENA</t>
  </si>
  <si>
    <t>OUACHITA RIVER</t>
  </si>
  <si>
    <t>COSSATOT RIVER</t>
  </si>
  <si>
    <t>2,152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</si>
  <si>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</si>
  <si>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</si>
  <si>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</si>
  <si>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</si>
  <si>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</si>
  <si>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DES ARC             </t>
  </si>
  <si>
    <t xml:space="preserve">HAZEN               </t>
  </si>
  <si>
    <t xml:space="preserve">LITTLE ROCK         </t>
  </si>
  <si>
    <t xml:space="preserve">NORTH LITTLE ROCK       </t>
  </si>
  <si>
    <t xml:space="preserve">PULASKI COUNTY      </t>
  </si>
  <si>
    <t>JACKSONVILLE NORTH PULASKI</t>
  </si>
  <si>
    <t xml:space="preserve">MAYNARD             </t>
  </si>
  <si>
    <t xml:space="preserve">POCAHONTAS          </t>
  </si>
  <si>
    <t xml:space="preserve">FORREST CITY        </t>
  </si>
  <si>
    <t xml:space="preserve">PALESTINE-WHEATLEY     </t>
  </si>
  <si>
    <t xml:space="preserve">BAUXITE             </t>
  </si>
  <si>
    <t xml:space="preserve">BENTON              </t>
  </si>
  <si>
    <t>BRYANT</t>
  </si>
  <si>
    <t xml:space="preserve">HARMONY GROVE   </t>
  </si>
  <si>
    <t xml:space="preserve">WALDRON             </t>
  </si>
  <si>
    <t>SEARCY COUNTY</t>
  </si>
  <si>
    <t>OZARK MOUNTAIN</t>
  </si>
  <si>
    <t>727 / 329 / 375</t>
  </si>
  <si>
    <t xml:space="preserve">FORT SMITH          </t>
  </si>
  <si>
    <t xml:space="preserve">GREENWOOD           </t>
  </si>
  <si>
    <t xml:space="preserve">HACKETT             </t>
  </si>
  <si>
    <t xml:space="preserve">LAVACA              </t>
  </si>
  <si>
    <t xml:space="preserve">MANSFIELD           </t>
  </si>
  <si>
    <t xml:space="preserve">DEQUEEN             </t>
  </si>
  <si>
    <t xml:space="preserve">HORATIO             </t>
  </si>
  <si>
    <t>CAVE CITY</t>
  </si>
  <si>
    <t xml:space="preserve">HIGHLAND            </t>
  </si>
  <si>
    <t xml:space="preserve">MOUNTAIN VIEW </t>
  </si>
  <si>
    <t>788 / 367</t>
  </si>
  <si>
    <t>EL DORADO</t>
  </si>
  <si>
    <t xml:space="preserve">JUNCTION CITY       </t>
  </si>
  <si>
    <t xml:space="preserve">PARKERS CHAPEL      </t>
  </si>
  <si>
    <t>SMACKOVER-NORPHLET</t>
  </si>
  <si>
    <t>STRONG-HUTTIG</t>
  </si>
  <si>
    <t>CLINTON</t>
  </si>
  <si>
    <t>2,219 / 1,841</t>
  </si>
  <si>
    <t xml:space="preserve">SHIRLEY             </t>
  </si>
  <si>
    <t xml:space="preserve">SOUTH SIDE </t>
  </si>
  <si>
    <t xml:space="preserve">ELKINS              </t>
  </si>
  <si>
    <t xml:space="preserve">FARMINGTON          </t>
  </si>
  <si>
    <t xml:space="preserve">FAYETTEVILLE        </t>
  </si>
  <si>
    <t>GREENLAND</t>
  </si>
  <si>
    <t xml:space="preserve">LINCOLN CONSOLIDATED          </t>
  </si>
  <si>
    <t xml:space="preserve">PRAIRIE GROVE       </t>
  </si>
  <si>
    <t xml:space="preserve">SPRINGDALE          </t>
  </si>
  <si>
    <t xml:space="preserve">WEST FORK           </t>
  </si>
  <si>
    <t xml:space="preserve">BALD KNOB           </t>
  </si>
  <si>
    <t>BEEBE</t>
  </si>
  <si>
    <t xml:space="preserve">BRADFORD            </t>
  </si>
  <si>
    <t xml:space="preserve">WHITE COUNTY CENTRAL       </t>
  </si>
  <si>
    <t xml:space="preserve">RIVERVIEW           </t>
  </si>
  <si>
    <t xml:space="preserve">PANGBURN            </t>
  </si>
  <si>
    <t xml:space="preserve">ROSE BUD            </t>
  </si>
  <si>
    <t xml:space="preserve">SEARCY SPECIAL    </t>
  </si>
  <si>
    <t>AUGUSTA</t>
  </si>
  <si>
    <t xml:space="preserve">MCCRORY             </t>
  </si>
  <si>
    <t xml:space="preserve">DANVILLE            </t>
  </si>
  <si>
    <t xml:space="preserve">DARDANELLE          </t>
  </si>
  <si>
    <t xml:space="preserve">WESTERN YELL COUNTY    </t>
  </si>
  <si>
    <t>TWO RIVERS</t>
  </si>
  <si>
    <t>1,603 / 297</t>
  </si>
  <si>
    <t>Rate</t>
  </si>
  <si>
    <t>Achievement</t>
  </si>
  <si>
    <t>Current/</t>
  </si>
  <si>
    <t>Charter</t>
  </si>
  <si>
    <t>Prior Year</t>
  </si>
  <si>
    <t>Cap</t>
  </si>
  <si>
    <t xml:space="preserve">Enrollment   </t>
  </si>
  <si>
    <t>Facilities</t>
  </si>
  <si>
    <t>Status</t>
  </si>
  <si>
    <t>AR Arts Academy</t>
  </si>
  <si>
    <t>NW AR Classical</t>
  </si>
  <si>
    <t>Arkansas Connections Academy</t>
  </si>
  <si>
    <t>Hope Academy</t>
  </si>
  <si>
    <t>Pine Bluff LH</t>
  </si>
  <si>
    <t>Friendship Aspire Pine Bluff</t>
  </si>
  <si>
    <t>Friendship Aspire Southeast Pine Bluff</t>
  </si>
  <si>
    <t>Imboden Area</t>
  </si>
  <si>
    <t>Kipp Delta</t>
  </si>
  <si>
    <t>Academics Plus</t>
  </si>
  <si>
    <t>LISA Academy</t>
  </si>
  <si>
    <t>Arkansas Virtual Academy</t>
  </si>
  <si>
    <t>e-STEM</t>
  </si>
  <si>
    <t>Jacksonville LH</t>
  </si>
  <si>
    <t>Graduate Arkansas (SIA Tech)</t>
  </si>
  <si>
    <t>Premier High</t>
  </si>
  <si>
    <t>Exalt Academy</t>
  </si>
  <si>
    <t>Capital City LH</t>
  </si>
  <si>
    <t>ScholarMade Achievement Place</t>
  </si>
  <si>
    <t>Friendship Little Rock</t>
  </si>
  <si>
    <t>Premier High School of NLR</t>
  </si>
  <si>
    <t>Future School of FS</t>
  </si>
  <si>
    <t>Haas Hall Academy</t>
  </si>
  <si>
    <t>101 DEWITT</t>
  </si>
  <si>
    <t xml:space="preserve">104 STUTTGART           </t>
  </si>
  <si>
    <t xml:space="preserve">201 CROSSETT            </t>
  </si>
  <si>
    <t>203 HAMBURG</t>
  </si>
  <si>
    <t xml:space="preserve">302 COTTER              </t>
  </si>
  <si>
    <t xml:space="preserve">303 MOUNTAIN HOME       </t>
  </si>
  <si>
    <t xml:space="preserve">304 NORFORK             </t>
  </si>
  <si>
    <t>401 BENTONVILLE</t>
  </si>
  <si>
    <t xml:space="preserve">402 DECATUR             </t>
  </si>
  <si>
    <t xml:space="preserve">403 GENTRY              </t>
  </si>
  <si>
    <t xml:space="preserve">404 GRAVETTE            </t>
  </si>
  <si>
    <t xml:space="preserve">405 ROGERS              </t>
  </si>
  <si>
    <t xml:space="preserve">406 SILOAM SPRINGS      </t>
  </si>
  <si>
    <t xml:space="preserve">407 PEA RIDGE           </t>
  </si>
  <si>
    <t xml:space="preserve">501 ALPENA              </t>
  </si>
  <si>
    <t xml:space="preserve">502 BERGMAN             </t>
  </si>
  <si>
    <t xml:space="preserve">503 HARRISON            </t>
  </si>
  <si>
    <t xml:space="preserve">504 OMAHA               </t>
  </si>
  <si>
    <t xml:space="preserve">505 VALLEY SPRINGS      </t>
  </si>
  <si>
    <t xml:space="preserve">506 LEAD HILL           </t>
  </si>
  <si>
    <t xml:space="preserve">601 HERMITAGE           </t>
  </si>
  <si>
    <t xml:space="preserve">602 WARREN              </t>
  </si>
  <si>
    <t xml:space="preserve">701 HAMPTON             </t>
  </si>
  <si>
    <t xml:space="preserve">801 BERRYVILLE          </t>
  </si>
  <si>
    <t xml:space="preserve">802 EUREKA SPRINGS      </t>
  </si>
  <si>
    <t xml:space="preserve">803 GREEN FOREST        </t>
  </si>
  <si>
    <t xml:space="preserve">901 DERMOTT             </t>
  </si>
  <si>
    <t xml:space="preserve">903 LAKESIDE </t>
  </si>
  <si>
    <t xml:space="preserve">1002 ARKADELPHIA         </t>
  </si>
  <si>
    <t xml:space="preserve">1003 GURDON              </t>
  </si>
  <si>
    <t>1101 CORNING</t>
  </si>
  <si>
    <t xml:space="preserve">1104 PIGGOTT             </t>
  </si>
  <si>
    <t xml:space="preserve">1106 RECTOR         </t>
  </si>
  <si>
    <t>1201 CONCORD</t>
  </si>
  <si>
    <t xml:space="preserve">1202 HEBER SPRINGS       </t>
  </si>
  <si>
    <t xml:space="preserve">1203 QUITMAN             </t>
  </si>
  <si>
    <t xml:space="preserve">1204 WEST SIDE     </t>
  </si>
  <si>
    <t xml:space="preserve">1304 WOODLAWN            </t>
  </si>
  <si>
    <t>1305 CLEVELAND COUNTY</t>
  </si>
  <si>
    <t>1402 MAGNOLIA</t>
  </si>
  <si>
    <t>1408 EMERSON-TAYLOR-BRADLEY</t>
  </si>
  <si>
    <t xml:space="preserve">1503 NEMO VISTA          </t>
  </si>
  <si>
    <t xml:space="preserve">1505 WONDERVIEW          </t>
  </si>
  <si>
    <t>1507 SO CONWAY COUNTY</t>
  </si>
  <si>
    <t xml:space="preserve">1601 BAY                 </t>
  </si>
  <si>
    <t xml:space="preserve">1602 WESTSIDE CONSOLIDATED      </t>
  </si>
  <si>
    <t xml:space="preserve">1603 BROOKLAND           </t>
  </si>
  <si>
    <t>1605 BUFFALO ISLAND CENTRAL</t>
  </si>
  <si>
    <t xml:space="preserve">1608 JONESBORO           </t>
  </si>
  <si>
    <t xml:space="preserve">1611 NETTLETON           </t>
  </si>
  <si>
    <t xml:space="preserve">1612 VALLEY VIEW         </t>
  </si>
  <si>
    <t xml:space="preserve">1613 RIVERSIDE           </t>
  </si>
  <si>
    <t xml:space="preserve">1701 ALMA                </t>
  </si>
  <si>
    <t xml:space="preserve">1702 CEDARVILLE          </t>
  </si>
  <si>
    <t xml:space="preserve">1703 MOUNTAINBURG        </t>
  </si>
  <si>
    <t>1704 MULBERRY/PLEASANT VIEW BI-COUNTY</t>
  </si>
  <si>
    <t xml:space="preserve">1705 VAN BUREN           </t>
  </si>
  <si>
    <t xml:space="preserve">1802 EARLE               </t>
  </si>
  <si>
    <t xml:space="preserve">1803 WEST MEMPHIS        </t>
  </si>
  <si>
    <t>1804 MARION</t>
  </si>
  <si>
    <t xml:space="preserve">1901 CROSS COUNTY        </t>
  </si>
  <si>
    <t>1905 WYNNE</t>
  </si>
  <si>
    <t xml:space="preserve">2002 FORDYCE             </t>
  </si>
  <si>
    <t>2104 DUMAS</t>
  </si>
  <si>
    <t>2105 MCGEHEE</t>
  </si>
  <si>
    <t xml:space="preserve">2202 DREW CENTRAL        </t>
  </si>
  <si>
    <t xml:space="preserve">2203 MONTICELLO          </t>
  </si>
  <si>
    <t xml:space="preserve">2301 CONWAY              </t>
  </si>
  <si>
    <t xml:space="preserve">2303 GREENBRIER          </t>
  </si>
  <si>
    <t xml:space="preserve">2304 GUY-PERKINS         </t>
  </si>
  <si>
    <t xml:space="preserve">2305 MAYFLOWER           </t>
  </si>
  <si>
    <t xml:space="preserve">2306 MOUNT VERNON/ENOLA     </t>
  </si>
  <si>
    <t xml:space="preserve">2307 VILONIA             </t>
  </si>
  <si>
    <t xml:space="preserve">2402 CHARLESTON          </t>
  </si>
  <si>
    <t xml:space="preserve">2403 COUNTY LINE         </t>
  </si>
  <si>
    <t>2404 OZARK</t>
  </si>
  <si>
    <t xml:space="preserve">2501 MAMMOTH SPRING      </t>
  </si>
  <si>
    <t xml:space="preserve">2502 SALEM               </t>
  </si>
  <si>
    <t xml:space="preserve">2503 VIOLA               </t>
  </si>
  <si>
    <t xml:space="preserve">2601 CUTTER-MORNING STAR </t>
  </si>
  <si>
    <t>2602 FOUNTAIN LAKE</t>
  </si>
  <si>
    <t xml:space="preserve">2603 HOT SPRINGS         </t>
  </si>
  <si>
    <t xml:space="preserve">2604 JESSIEVILLE         </t>
  </si>
  <si>
    <t xml:space="preserve">2605 LAKE HAMILTON       </t>
  </si>
  <si>
    <t xml:space="preserve">2606 LAKESIDE       </t>
  </si>
  <si>
    <t xml:space="preserve">2607 MOUNTAIN PINE       </t>
  </si>
  <si>
    <t xml:space="preserve">2703 POYEN               </t>
  </si>
  <si>
    <t xml:space="preserve">2705 SHERIDAN            </t>
  </si>
  <si>
    <t xml:space="preserve">2803 MARMADUKE           </t>
  </si>
  <si>
    <t>2807 GREENE COUNTY TECH</t>
  </si>
  <si>
    <t xml:space="preserve">2808 PARAGOULD      </t>
  </si>
  <si>
    <t>2901 BLEVINS</t>
  </si>
  <si>
    <t xml:space="preserve">2903 HOPE                </t>
  </si>
  <si>
    <t xml:space="preserve">2906 SPRING HILL         </t>
  </si>
  <si>
    <t xml:space="preserve">3001 BISMARCK            </t>
  </si>
  <si>
    <t xml:space="preserve">3002 GLEN ROSE           </t>
  </si>
  <si>
    <t xml:space="preserve">3003 MAGNET COVE         </t>
  </si>
  <si>
    <t>3004 MALVERN</t>
  </si>
  <si>
    <t xml:space="preserve">3005 OUACHITA            </t>
  </si>
  <si>
    <t xml:space="preserve">3102 DIERKS              </t>
  </si>
  <si>
    <t>3104 MINERAL SPRINGS</t>
  </si>
  <si>
    <t xml:space="preserve">3105 NASHVILLE           </t>
  </si>
  <si>
    <t xml:space="preserve">3201 BATESVILLE          </t>
  </si>
  <si>
    <t>3209 SOUTHSIDE</t>
  </si>
  <si>
    <t xml:space="preserve">3211 MIDLAND             </t>
  </si>
  <si>
    <t>3212 CEDAR RIDGE</t>
  </si>
  <si>
    <t xml:space="preserve">3301 CALICO ROCK         </t>
  </si>
  <si>
    <t>3302 MELBOURNE</t>
  </si>
  <si>
    <t>3306 IZARD COUNTY CONSOLIDATED</t>
  </si>
  <si>
    <t xml:space="preserve">3403 NEWPORT             </t>
  </si>
  <si>
    <t>3405 JACKSON COUNTY</t>
  </si>
  <si>
    <t>3502 DOLLARWAY</t>
  </si>
  <si>
    <t xml:space="preserve">3505 PINE BLUFF          </t>
  </si>
  <si>
    <t xml:space="preserve">3509 WATSON CHAPEL       </t>
  </si>
  <si>
    <t xml:space="preserve">3510 WHITE HALL          </t>
  </si>
  <si>
    <t xml:space="preserve">3601 CLARKSVILLE         </t>
  </si>
  <si>
    <t xml:space="preserve">3604 LAMAR               </t>
  </si>
  <si>
    <t xml:space="preserve">3606 WESTSIDE   </t>
  </si>
  <si>
    <t>3704 LAFAYETTE COUNTY</t>
  </si>
  <si>
    <t xml:space="preserve">3804 HOXIE               </t>
  </si>
  <si>
    <t xml:space="preserve">3806 SLOAN-HENDRIX       </t>
  </si>
  <si>
    <t>3809 HILLCREST</t>
  </si>
  <si>
    <t>3810 LAWRENCE COUNTY</t>
  </si>
  <si>
    <t xml:space="preserve">3904 LEE COUNTY          </t>
  </si>
  <si>
    <t>4003 STAR CITY</t>
  </si>
  <si>
    <t xml:space="preserve">4101 ASHDOWN             </t>
  </si>
  <si>
    <t xml:space="preserve">4102 FOREMAN             </t>
  </si>
  <si>
    <t xml:space="preserve">4201 BOONEVILLE          </t>
  </si>
  <si>
    <t xml:space="preserve">4202 MAGAZINE            </t>
  </si>
  <si>
    <t xml:space="preserve">4203 PARIS               </t>
  </si>
  <si>
    <t xml:space="preserve">4204 SCRANTON            </t>
  </si>
  <si>
    <t xml:space="preserve">4301 LONOKE              </t>
  </si>
  <si>
    <t xml:space="preserve">4302 ENGLAND             </t>
  </si>
  <si>
    <t xml:space="preserve">4303 CARLISLE            </t>
  </si>
  <si>
    <t xml:space="preserve">4304 CABOT               </t>
  </si>
  <si>
    <t>4401 HUNTSVILLE</t>
  </si>
  <si>
    <t xml:space="preserve">4501 FLIPPIN             </t>
  </si>
  <si>
    <t>4502 YELLVILLE-SUMMIT</t>
  </si>
  <si>
    <t xml:space="preserve">4602 GENOA CENTRAL       </t>
  </si>
  <si>
    <t>4603 FOUKE</t>
  </si>
  <si>
    <t xml:space="preserve">4605 TEXARKANA           </t>
  </si>
  <si>
    <t xml:space="preserve">4701 ARMOREL             </t>
  </si>
  <si>
    <t xml:space="preserve">4702 BLYTHEVILLE         </t>
  </si>
  <si>
    <t>4706 RIVERCREST</t>
  </si>
  <si>
    <t xml:space="preserve">4708 GOSNELL             </t>
  </si>
  <si>
    <t xml:space="preserve">4712 MANILA              </t>
  </si>
  <si>
    <t xml:space="preserve">4713 OSCEOLA             </t>
  </si>
  <si>
    <t xml:space="preserve">4801 BRINKLEY            </t>
  </si>
  <si>
    <t xml:space="preserve">4802 CLARENDON </t>
  </si>
  <si>
    <t xml:space="preserve">4901 CADDO HILLS         </t>
  </si>
  <si>
    <t xml:space="preserve">4902 MOUNT IDA           </t>
  </si>
  <si>
    <t xml:space="preserve">5006 PRESCOTT            </t>
  </si>
  <si>
    <t>5008 NEVADA</t>
  </si>
  <si>
    <t>5102 JASPER</t>
  </si>
  <si>
    <t>5106 DEER/MT. JUDEA</t>
  </si>
  <si>
    <t xml:space="preserve">5201 BEARDEN             </t>
  </si>
  <si>
    <t xml:space="preserve">5204 CAMDEN-FAIRVIEW         </t>
  </si>
  <si>
    <t>5205 HARMONY GROVE</t>
  </si>
  <si>
    <t xml:space="preserve">5301 EAST END            </t>
  </si>
  <si>
    <t xml:space="preserve">5303 PERRYVILLE          </t>
  </si>
  <si>
    <t>5401 BARTON-LEXA</t>
  </si>
  <si>
    <t xml:space="preserve">5403 HELENA-W HELENA     </t>
  </si>
  <si>
    <t xml:space="preserve">5404 MARVELL             </t>
  </si>
  <si>
    <t>5502 CENTERPOINT</t>
  </si>
  <si>
    <t xml:space="preserve">5503 KIRBY               </t>
  </si>
  <si>
    <t>5504 SOUTH PIKE COUNTY</t>
  </si>
  <si>
    <t xml:space="preserve">5602 HARRISBURG    </t>
  </si>
  <si>
    <t xml:space="preserve">5604 MARKED TREE         </t>
  </si>
  <si>
    <t xml:space="preserve">5605 TRUMANN             </t>
  </si>
  <si>
    <t xml:space="preserve">5608 EAST POINSETT COUNTY     </t>
  </si>
  <si>
    <t>5703 MENA</t>
  </si>
  <si>
    <t>5706 OUACHITA RIVER</t>
  </si>
  <si>
    <t>5707 COSSATOT RIVER</t>
  </si>
  <si>
    <t xml:space="preserve">5801 ATKINS              </t>
  </si>
  <si>
    <t xml:space="preserve">5802 DOVER               </t>
  </si>
  <si>
    <t xml:space="preserve">5803 HECTOR              </t>
  </si>
  <si>
    <t xml:space="preserve">5804 POTTSVILLE          </t>
  </si>
  <si>
    <t xml:space="preserve">5805 RUSSELLVILLE        </t>
  </si>
  <si>
    <t xml:space="preserve">5901 DES ARC             </t>
  </si>
  <si>
    <t xml:space="preserve">5903 HAZEN               </t>
  </si>
  <si>
    <t xml:space="preserve">6001 LITTLE ROCK         </t>
  </si>
  <si>
    <t xml:space="preserve">6002 NORTH LITTLE ROCK       </t>
  </si>
  <si>
    <t xml:space="preserve">6003 PULASKI COUNTY      </t>
  </si>
  <si>
    <t>6004 JACKSONVILLE NORTH PULASKI</t>
  </si>
  <si>
    <t xml:space="preserve">6102 MAYNARD             </t>
  </si>
  <si>
    <t xml:space="preserve">6103 POCAHONTAS          </t>
  </si>
  <si>
    <t xml:space="preserve">6201 FORREST CITY        </t>
  </si>
  <si>
    <t xml:space="preserve">6205 PALESTINE-WHEATLEY     </t>
  </si>
  <si>
    <t xml:space="preserve">6301 BAUXITE             </t>
  </si>
  <si>
    <t xml:space="preserve">6302 BENTON              </t>
  </si>
  <si>
    <t>6303 BRYANT</t>
  </si>
  <si>
    <t xml:space="preserve">6304 HARMONY GROVE   </t>
  </si>
  <si>
    <t xml:space="preserve">6401 WALDRON             </t>
  </si>
  <si>
    <t>6502 SEARCY COUNTY</t>
  </si>
  <si>
    <t>6505 OZARK MOUNTAIN</t>
  </si>
  <si>
    <t xml:space="preserve">6601 FORT SMITH          </t>
  </si>
  <si>
    <t xml:space="preserve">6602 GREENWOOD           </t>
  </si>
  <si>
    <t xml:space="preserve">6603 HACKETT             </t>
  </si>
  <si>
    <t xml:space="preserve">6605 LAVACA              </t>
  </si>
  <si>
    <t xml:space="preserve">6606 MANSFIELD           </t>
  </si>
  <si>
    <t xml:space="preserve">6701 DEQUEEN             </t>
  </si>
  <si>
    <t xml:space="preserve">6703 HORATIO             </t>
  </si>
  <si>
    <t>6802 CAVE CITY</t>
  </si>
  <si>
    <t xml:space="preserve">6804 HIGHLAND            </t>
  </si>
  <si>
    <t xml:space="preserve">6901 MOUNTAIN VIEW </t>
  </si>
  <si>
    <t>7001 EL DORADO</t>
  </si>
  <si>
    <t xml:space="preserve">7003 JUNCTION CITY       </t>
  </si>
  <si>
    <t xml:space="preserve">7007 PARKERS CHAPEL      </t>
  </si>
  <si>
    <t>7008 SMACKOVER-NORPHLET</t>
  </si>
  <si>
    <t>7009 STRONG-HUTTIG</t>
  </si>
  <si>
    <t>7102 CLINTON</t>
  </si>
  <si>
    <t xml:space="preserve">7104 SHIRLEY             </t>
  </si>
  <si>
    <t xml:space="preserve">7105 SOUTH SIDE </t>
  </si>
  <si>
    <t xml:space="preserve">7201 ELKINS              </t>
  </si>
  <si>
    <t xml:space="preserve">7202 FARMINGTON          </t>
  </si>
  <si>
    <t xml:space="preserve">7203 FAYETTEVILLE        </t>
  </si>
  <si>
    <t>7204 GREENLAND</t>
  </si>
  <si>
    <t xml:space="preserve">7205 LINCOLN CONSOLIDATED          </t>
  </si>
  <si>
    <t xml:space="preserve">7206 PRAIRIE GROVE       </t>
  </si>
  <si>
    <t xml:space="preserve">7207 SPRINGDALE          </t>
  </si>
  <si>
    <t xml:space="preserve">7208 WEST FORK           </t>
  </si>
  <si>
    <t xml:space="preserve">7301 BALD KNOB           </t>
  </si>
  <si>
    <t>7302 BEEBE</t>
  </si>
  <si>
    <t xml:space="preserve">7303 BRADFORD            </t>
  </si>
  <si>
    <t xml:space="preserve">7304 WHITE COUNTY CENTRAL       </t>
  </si>
  <si>
    <t xml:space="preserve">7307 RIVERVIEW           </t>
  </si>
  <si>
    <t xml:space="preserve">7309 PANGBURN            </t>
  </si>
  <si>
    <t xml:space="preserve">7310 ROSE BUD            </t>
  </si>
  <si>
    <t xml:space="preserve">7311 SEARCY SPECIAL    </t>
  </si>
  <si>
    <t>7401 AUGUSTA</t>
  </si>
  <si>
    <t xml:space="preserve">7403 MCCRORY             </t>
  </si>
  <si>
    <t xml:space="preserve">7503 DANVILLE            </t>
  </si>
  <si>
    <t xml:space="preserve">7504 DARDANELLE          </t>
  </si>
  <si>
    <t xml:space="preserve">7509 WESTERN YELL COUNTY    </t>
  </si>
  <si>
    <t>7510 TWO RIVERS</t>
  </si>
  <si>
    <t>440700 AR Arts Academy</t>
  </si>
  <si>
    <t>442700 NW AR Classical</t>
  </si>
  <si>
    <t>444700 Arkansas Connections Academy</t>
  </si>
  <si>
    <t>445700 Hope Academy</t>
  </si>
  <si>
    <t>3541700 Pine Bluff LH</t>
  </si>
  <si>
    <t>3544700 Friendship Aspire Pine Bluff</t>
  </si>
  <si>
    <t>3545700 Friendship Aspire Southeast Pine Bluff</t>
  </si>
  <si>
    <t>3840700 Imboden Area</t>
  </si>
  <si>
    <t>5440700 Kipp Delta</t>
  </si>
  <si>
    <t>6040700 Academics Plus</t>
  </si>
  <si>
    <t>6041700 LISA Academy</t>
  </si>
  <si>
    <t>6043700 Arkansas Virtual Academy</t>
  </si>
  <si>
    <t>6047700 e-STEM</t>
  </si>
  <si>
    <t>6050700 Jacksonville LH</t>
  </si>
  <si>
    <t>6052700 Graduate Arkansas (SIA Tech)</t>
  </si>
  <si>
    <t>6053700 Premier High</t>
  </si>
  <si>
    <t>6055700 Exalt Academy</t>
  </si>
  <si>
    <t>6056700 Capital City LH</t>
  </si>
  <si>
    <t>6060700 ScholarMade Achievement Place</t>
  </si>
  <si>
    <t>6061700 Friendship Little Rock</t>
  </si>
  <si>
    <t>6062700 Premier High School of NLR</t>
  </si>
  <si>
    <t>6640700 Future School of FS</t>
  </si>
  <si>
    <t>7240700 Haas Hall Academy</t>
  </si>
  <si>
    <t>Current Year</t>
  </si>
  <si>
    <t>2020-2021</t>
  </si>
  <si>
    <t>Summary of State Aid</t>
  </si>
  <si>
    <t>98% of URT X Assessment</t>
  </si>
  <si>
    <t>Total Assessment Valuations</t>
  </si>
  <si>
    <t>2020 Net Revenues</t>
  </si>
  <si>
    <t>2019 Calc Misc Funds</t>
  </si>
  <si>
    <t>2020 Calc Misc Funds</t>
  </si>
  <si>
    <t>2018-19 3-qtr ADM</t>
  </si>
  <si>
    <t>2019-20 3-qtr ADM</t>
  </si>
  <si>
    <t>2019-20 Q4 ADM</t>
  </si>
  <si>
    <t>2020-21 Q1 ADM</t>
  </si>
  <si>
    <t>2020-21 Q2 ADM</t>
  </si>
  <si>
    <t>2020-21 Q3 ADM</t>
  </si>
  <si>
    <t>2020-21 3-qtr ADM</t>
  </si>
  <si>
    <t>Per Student Revenue</t>
  </si>
  <si>
    <t>Per Student SFFA</t>
  </si>
  <si>
    <t>ELL Students</t>
  </si>
  <si>
    <t>ESA Students (F&amp;R)</t>
  </si>
  <si>
    <t>ESA Rate</t>
  </si>
  <si>
    <t>Millage 1/1/19</t>
  </si>
  <si>
    <t>Millage 1/1/20</t>
  </si>
  <si>
    <t>98% of URT X Assessment Less Net Revenues</t>
  </si>
  <si>
    <t>Enhanced Student Achievement (ESA)</t>
  </si>
  <si>
    <t>ESA Withholding (for excess fund balance - 6-20-2305(b)(4)(F)</t>
  </si>
  <si>
    <t>ESA Growth</t>
  </si>
  <si>
    <t>Professional Development</t>
  </si>
  <si>
    <t>Bonded Debt Assistance</t>
  </si>
  <si>
    <t>Special Needs Isolated</t>
  </si>
  <si>
    <t>Special Needs Small District</t>
  </si>
  <si>
    <t>Special Needs Transportation</t>
  </si>
  <si>
    <t>Declining Enrollment</t>
  </si>
  <si>
    <t>Student Growth</t>
  </si>
  <si>
    <t>Enhanced Transportation</t>
  </si>
  <si>
    <t xml:space="preserve">For detailed list of data used in calculating various funding types, please go to:  </t>
  </si>
  <si>
    <t>https://dese.ade.arkansas.gov/Offices/fiscal-and-administrative-services/school-funding/funding-data</t>
  </si>
  <si>
    <t>For lists of district allocations by funding type, please go to:</t>
  </si>
  <si>
    <t>https://dese.ade.arkansas.gov/Offices/fiscal-and-administrative-services/school-funding/allocations</t>
  </si>
  <si>
    <t>https://dese.ade.arkansas.gov/report</t>
  </si>
  <si>
    <t>For funding notifications listing all funding for each school district, please go to:</t>
  </si>
  <si>
    <t>Charter Facilities Funding (Open-Enr Charters Only)</t>
  </si>
  <si>
    <t>DATA</t>
  </si>
  <si>
    <t>FUNDING</t>
  </si>
  <si>
    <t>Select LEA#/District from dropdown list in highlighted block:</t>
  </si>
  <si>
    <t>Enrollment Cap FY21 (Open-Enr Charters Only)</t>
  </si>
  <si>
    <t>July 1, 2020 Enrollment (Open-Enr Charters Only)</t>
  </si>
  <si>
    <t>FY21 Current/Prior Year Status (Open-Enr Charters Only)</t>
  </si>
  <si>
    <t>Educational Excellence Trust Fund</t>
  </si>
  <si>
    <t>Isolated Funding</t>
  </si>
  <si>
    <t xml:space="preserve">PY ALE FTEs </t>
  </si>
  <si>
    <t>State Foundation Funding Aid (SFFA)</t>
  </si>
  <si>
    <t>Alternative Learning Enrvironment (ALE)</t>
  </si>
  <si>
    <t>English Language Learners (ELL)</t>
  </si>
  <si>
    <t>(list is in order by LEA#, with open-enrollment charters at the bottom of list)</t>
  </si>
  <si>
    <t>X URT/2020</t>
  </si>
  <si>
    <t>Data as of 3/17/2021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</si>
</sst>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#,##0.0000000"/>
    <numFmt numFmtId="165" formatCode="#,##0.00000"/>
    <numFmt numFmtId="166" formatCode="&quot;$&quot;#,##0"/>
    <numFmt numFmtId="167" formatCode="m/d/yy;@"/>
    <numFmt numFmtId="168" formatCode="[$-409]d\-mmm\-yy;@"/>
    <numFmt numFmtId="169" formatCode="&quot;$&quot;#,##0.00"/>
    <numFmt numFmtId="170" formatCode="#,##0.000000"/>
    <numFmt numFmtId="171" formatCode="[$-10409]#,##0.00;\(#,##0.00\)"/>
    <numFmt numFmtId="172" formatCode="#,##0.0000"/>
  </numFmts>
  <fonts count="1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z val="10"/>
      <name val="Calibri"/>
      <family val="2"/>
      <scheme val="minor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7" fillId="0" borderId="0"/>
    <xf numFmtId="0" fontId="6" fillId="0" borderId="0"/>
    <xf numFmtId="0" fontId="3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2" applyFont="1" applyFill="1"/>
    <xf numFmtId="4" fontId="3" fillId="0" borderId="0" xfId="2" applyNumberFormat="1" applyFont="1" applyFill="1" applyBorder="1"/>
    <xf numFmtId="164" fontId="3" fillId="0" borderId="0" xfId="2" applyNumberFormat="1" applyFont="1" applyFill="1" applyBorder="1"/>
    <xf numFmtId="165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horizontal="left"/>
    </xf>
    <xf numFmtId="40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/>
    <xf numFmtId="4" fontId="3" fillId="0" borderId="0" xfId="2" applyNumberFormat="1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horizontal="right"/>
    </xf>
    <xf numFmtId="4" fontId="3" fillId="0" borderId="0" xfId="2" applyNumberFormat="1" applyFont="1" applyFill="1"/>
    <xf numFmtId="164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/>
    </xf>
    <xf numFmtId="40" fontId="3" fillId="0" borderId="0" xfId="2" applyNumberFormat="1" applyFont="1" applyFill="1" applyBorder="1"/>
    <xf numFmtId="40" fontId="3" fillId="0" borderId="0" xfId="2" applyNumberFormat="1" applyFont="1" applyFill="1"/>
    <xf numFmtId="0" fontId="3" fillId="0" borderId="0" xfId="4" applyFont="1" applyFill="1" applyBorder="1" applyAlignment="1">
      <alignment horizontal="center"/>
    </xf>
    <xf numFmtId="0" fontId="3" fillId="0" borderId="0" xfId="2" applyNumberFormat="1" applyFont="1" applyFill="1" applyAlignment="1">
      <alignment horizontal="left"/>
    </xf>
    <xf numFmtId="0" fontId="3" fillId="0" borderId="0" xfId="5" applyFont="1" applyFill="1" applyBorder="1" applyAlignment="1">
      <alignment horizontal="center"/>
    </xf>
    <xf numFmtId="3" fontId="3" fillId="0" borderId="0" xfId="2" applyNumberFormat="1" applyFont="1" applyFill="1" applyBorder="1" applyAlignment="1"/>
    <xf numFmtId="167" fontId="3" fillId="0" borderId="0" xfId="2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3" fontId="3" fillId="0" borderId="0" xfId="6" applyNumberFormat="1" applyFont="1" applyFill="1" applyBorder="1"/>
    <xf numFmtId="168" fontId="3" fillId="0" borderId="0" xfId="2" applyNumberFormat="1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3" fontId="3" fillId="0" borderId="0" xfId="4" applyNumberFormat="1" applyFont="1" applyFill="1" applyBorder="1" applyAlignment="1">
      <alignment horizontal="center"/>
    </xf>
    <xf numFmtId="169" fontId="3" fillId="0" borderId="0" xfId="2" applyNumberFormat="1" applyFont="1" applyFill="1" applyBorder="1" applyAlignment="1">
      <alignment horizontal="center"/>
    </xf>
    <xf numFmtId="3" fontId="3" fillId="2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3" fontId="8" fillId="0" borderId="0" xfId="2" applyNumberFormat="1" applyFont="1"/>
    <xf numFmtId="37" fontId="8" fillId="0" borderId="0" xfId="2" applyNumberFormat="1" applyFont="1" applyFill="1"/>
    <xf numFmtId="4" fontId="8" fillId="0" borderId="0" xfId="2" applyNumberFormat="1" applyFont="1" applyFill="1"/>
    <xf numFmtId="170" fontId="3" fillId="0" borderId="0" xfId="2" applyNumberFormat="1" applyFont="1" applyFill="1"/>
    <xf numFmtId="38" fontId="3" fillId="0" borderId="0" xfId="7" applyNumberFormat="1" applyFont="1" applyFill="1" applyBorder="1" applyAlignment="1">
      <alignment horizontal="right"/>
    </xf>
    <xf numFmtId="3" fontId="3" fillId="0" borderId="0" xfId="7" applyNumberFormat="1" applyFont="1" applyFill="1" applyBorder="1" applyAlignment="1">
      <alignment horizontal="right" vertical="top"/>
    </xf>
    <xf numFmtId="3" fontId="3" fillId="0" borderId="0" xfId="2" applyNumberFormat="1" applyFont="1" applyFill="1" applyBorder="1" applyAlignment="1">
      <alignment horizontal="right"/>
    </xf>
    <xf numFmtId="171" fontId="3" fillId="0" borderId="0" xfId="2" applyNumberFormat="1" applyFont="1" applyFill="1" applyBorder="1" applyAlignment="1" applyProtection="1">
      <alignment vertical="top" wrapText="1" readingOrder="1"/>
      <protection locked="0"/>
    </xf>
    <xf numFmtId="38" fontId="3" fillId="0" borderId="0" xfId="2" applyNumberFormat="1" applyFont="1" applyFill="1" applyBorder="1"/>
    <xf numFmtId="38" fontId="9" fillId="0" borderId="0" xfId="2" applyNumberFormat="1" applyFont="1" applyFill="1" applyBorder="1"/>
    <xf numFmtId="38" fontId="3" fillId="0" borderId="0" xfId="2" applyNumberFormat="1" applyFont="1" applyFill="1" applyBorder="1" applyAlignment="1">
      <alignment horizontal="right"/>
    </xf>
    <xf numFmtId="3" fontId="3" fillId="0" borderId="0" xfId="2" applyNumberFormat="1" applyFont="1" applyFill="1"/>
    <xf numFmtId="3" fontId="3" fillId="0" borderId="0" xfId="7" applyNumberFormat="1" applyFont="1" applyFill="1" applyBorder="1" applyAlignment="1">
      <alignment horizontal="right"/>
    </xf>
    <xf numFmtId="3" fontId="8" fillId="0" borderId="0" xfId="2" applyNumberFormat="1" applyFont="1" applyFill="1"/>
    <xf numFmtId="172" fontId="3" fillId="0" borderId="0" xfId="2" applyNumberFormat="1" applyFont="1" applyFill="1"/>
    <xf numFmtId="164" fontId="3" fillId="0" borderId="0" xfId="2" applyNumberFormat="1" applyFont="1" applyFill="1"/>
    <xf numFmtId="3" fontId="3" fillId="0" borderId="0" xfId="7" applyNumberFormat="1" applyFont="1" applyFill="1" applyAlignment="1" applyProtection="1">
      <alignment horizontal="right"/>
      <protection locked="0"/>
    </xf>
    <xf numFmtId="38" fontId="3" fillId="0" borderId="0" xfId="2" applyNumberFormat="1" applyFont="1" applyFill="1"/>
    <xf numFmtId="3" fontId="3" fillId="0" borderId="0" xfId="8" applyNumberFormat="1" applyFont="1" applyFill="1" applyAlignment="1">
      <alignment horizontal="right"/>
    </xf>
    <xf numFmtId="1" fontId="3" fillId="0" borderId="0" xfId="2" applyNumberFormat="1" applyFont="1" applyFill="1" applyBorder="1"/>
    <xf numFmtId="3" fontId="3" fillId="0" borderId="0" xfId="8" applyNumberFormat="1" applyFont="1" applyFill="1" applyBorder="1" applyAlignment="1">
      <alignment horizontal="right"/>
    </xf>
    <xf numFmtId="37" fontId="3" fillId="0" borderId="0" xfId="2" applyNumberFormat="1" applyFont="1" applyFill="1"/>
    <xf numFmtId="4" fontId="3" fillId="0" borderId="0" xfId="2" applyNumberFormat="1" applyFont="1" applyFill="1" applyAlignment="1">
      <alignment vertical="center"/>
    </xf>
    <xf numFmtId="4" fontId="3" fillId="0" borderId="0" xfId="2" applyNumberFormat="1" applyFont="1"/>
    <xf numFmtId="0" fontId="5" fillId="0" borderId="0" xfId="2" applyFont="1" applyFill="1"/>
    <xf numFmtId="1" fontId="5" fillId="0" borderId="0" xfId="2" applyNumberFormat="1" applyFont="1" applyFill="1" applyBorder="1"/>
    <xf numFmtId="0" fontId="8" fillId="0" borderId="0" xfId="2" applyFont="1" applyFill="1" applyAlignment="1">
      <alignment horizontal="center"/>
    </xf>
    <xf numFmtId="4" fontId="8" fillId="0" borderId="0" xfId="2" applyNumberFormat="1" applyFont="1" applyFill="1" applyBorder="1" applyAlignment="1">
      <alignment horizontal="center"/>
    </xf>
    <xf numFmtId="0" fontId="8" fillId="0" borderId="0" xfId="2" applyFont="1" applyFill="1"/>
    <xf numFmtId="3" fontId="8" fillId="0" borderId="0" xfId="2" applyNumberFormat="1" applyFont="1" applyFill="1" applyBorder="1" applyAlignment="1">
      <alignment horizontal="center"/>
    </xf>
    <xf numFmtId="1" fontId="8" fillId="0" borderId="0" xfId="3" applyNumberFormat="1" applyFont="1" applyFill="1" applyBorder="1" applyAlignment="1">
      <alignment horizontal="center"/>
    </xf>
    <xf numFmtId="0" fontId="8" fillId="0" borderId="0" xfId="2" applyFont="1" applyFill="1" applyBorder="1"/>
    <xf numFmtId="40" fontId="8" fillId="0" borderId="0" xfId="2" applyNumberFormat="1" applyFont="1" applyFill="1" applyBorder="1"/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/>
    <xf numFmtId="0" fontId="10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43" fontId="8" fillId="0" borderId="0" xfId="1" applyFont="1"/>
    <xf numFmtId="0" fontId="11" fillId="0" borderId="0" xfId="0" applyFont="1"/>
    <xf numFmtId="0" fontId="1" fillId="0" borderId="0" xfId="0" applyFont="1"/>
    <xf numFmtId="43" fontId="8" fillId="0" borderId="0" xfId="1" applyNumberFormat="1" applyFont="1"/>
    <xf numFmtId="0" fontId="0" fillId="2" borderId="0" xfId="0" applyFill="1" applyProtection="1">
      <protection locked="0"/>
    </xf>
    <xf numFmtId="0" fontId="8" fillId="0" borderId="0" xfId="0" applyFont="1" applyProtection="1">
      <protection locked="0"/>
    </xf>
    <xf numFmtId="43" fontId="8" fillId="0" borderId="0" xfId="1" applyFont="1" applyProtection="1">
      <protection locked="0"/>
    </xf>
    <xf numFmtId="0" fontId="0" fillId="0" borderId="0" xfId="0" applyProtection="1">
      <protection locked="0"/>
    </xf>
    <xf numFmtId="0" fontId="14" fillId="0" borderId="0" xfId="9" applyFont="1" applyProtection="1">
      <protection locked="0"/>
    </xf>
    <xf numFmtId="43" fontId="12" fillId="0" borderId="0" xfId="1" applyFont="1" applyAlignment="1">
      <alignment horizontal="center"/>
    </xf>
  </cellXfs>
  <cellStyles count="10">
    <cellStyle name="Comma" xfId="1" builtinId="3"/>
    <cellStyle name="Comma 2" xfId="8"/>
    <cellStyle name="Hyperlink" xfId="9" builtinId="8"/>
    <cellStyle name="Normal" xfId="0" builtinId="0"/>
    <cellStyle name="Normal 10 2" xfId="7"/>
    <cellStyle name="Normal 16" xfId="4"/>
    <cellStyle name="Normal 2" xfId="2"/>
    <cellStyle name="Normal 2 16" xfId="6"/>
    <cellStyle name="Normal_February 26, 2010" xfId="5"/>
    <cellStyle name="Normal_Sheet1" xfId="3"/>
  </cellStyles>
  <dxfs count="1">
    <dxf>
      <font>
        <strike val="0"/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chool%20Funding\2020-21\AMS%20FY21%20SD%20funding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sacrey\School%20Funding\2018-19\AMS%20FY19%20SD%20funding%20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chool%20Funding\2019-20\AMS%20FY20%20SD%20funding%20fi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chool%20Funding\2019-20\AMS%20FY20%20Charter%20funding%20fi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chool%20Funding\2020-21\AMS%20FY21%20Charter%20fund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FFA-PD-BDA"/>
      <sheetName val="URT adj"/>
      <sheetName val="ESA"/>
      <sheetName val="ALE"/>
      <sheetName val="ELL"/>
      <sheetName val="DEF-SGF"/>
      <sheetName val="OMSD SGF issue calc"/>
      <sheetName val="Isolated"/>
      <sheetName val="Density-small district fund"/>
      <sheetName val="Enhanced Transportation"/>
      <sheetName val="2019 assessment"/>
      <sheetName val="FY21 debt pmts from 1-1-05 file"/>
      <sheetName val="FY20 ADM cycle 7"/>
      <sheetName val="FY19 ADM Cycle 7 "/>
      <sheetName val="FY21 ADM"/>
      <sheetName val="CN certified data 2019-20"/>
      <sheetName val="Cycle 2 FY20 F&amp;R"/>
      <sheetName val="ESA Audit File"/>
      <sheetName val="2019 millage rates"/>
      <sheetName val="2018 millage rates"/>
      <sheetName val="Vendor numbers"/>
      <sheetName val="Payments"/>
      <sheetName val="SAN_MSI_2020-21"/>
    </sheetNames>
    <sheetDataSet>
      <sheetData sheetId="0" refreshError="1"/>
      <sheetData sheetId="1">
        <row r="6">
          <cell r="I6">
            <v>2019</v>
          </cell>
          <cell r="J6">
            <v>2020</v>
          </cell>
        </row>
        <row r="7">
          <cell r="B7" t="str">
            <v>PD Appropriation</v>
          </cell>
          <cell r="C7">
            <v>33175911</v>
          </cell>
          <cell r="I7" t="str">
            <v>Calendar Year</v>
          </cell>
          <cell r="J7" t="str">
            <v>Calendar Year</v>
          </cell>
          <cell r="K7" t="str">
            <v>98% URT est +</v>
          </cell>
          <cell r="T7" t="str">
            <v>Initial</v>
          </cell>
          <cell r="U7" t="str">
            <v xml:space="preserve">Initial </v>
          </cell>
          <cell r="W7" t="str">
            <v>Revised</v>
          </cell>
          <cell r="Y7" t="str">
            <v>(includes negatives)</v>
          </cell>
          <cell r="Z7" t="str">
            <v>(neg removed)</v>
          </cell>
          <cell r="AE7" t="str">
            <v>State</v>
          </cell>
          <cell r="AF7" t="str">
            <v>FY21</v>
          </cell>
          <cell r="AG7" t="str">
            <v>FY21</v>
          </cell>
          <cell r="AH7" t="str">
            <v>FY21</v>
          </cell>
        </row>
        <row r="8">
          <cell r="B8" t="str">
            <v>SFFA</v>
          </cell>
          <cell r="C8">
            <v>2119976293</v>
          </cell>
          <cell r="D8">
            <v>2019</v>
          </cell>
          <cell r="E8">
            <v>2019</v>
          </cell>
          <cell r="F8">
            <v>2019</v>
          </cell>
          <cell r="G8">
            <v>2019</v>
          </cell>
          <cell r="I8" t="str">
            <v>Misc. Funds</v>
          </cell>
          <cell r="J8" t="str">
            <v>Misc. Funds</v>
          </cell>
          <cell r="K8" t="str">
            <v>2019 Misc Funds</v>
          </cell>
          <cell r="L8">
            <v>2020</v>
          </cell>
          <cell r="M8" t="str">
            <v>2018-19</v>
          </cell>
          <cell r="N8" t="str">
            <v>2019-20</v>
          </cell>
          <cell r="O8" t="str">
            <v>2019-20</v>
          </cell>
          <cell r="P8" t="str">
            <v>2020-21</v>
          </cell>
          <cell r="Q8" t="str">
            <v>2020-21</v>
          </cell>
          <cell r="R8" t="str">
            <v>2020-21</v>
          </cell>
          <cell r="S8" t="str">
            <v>2020-21</v>
          </cell>
          <cell r="T8" t="str">
            <v>per-Student</v>
          </cell>
          <cell r="U8" t="str">
            <v>Per-Student</v>
          </cell>
          <cell r="V8" t="str">
            <v>Revised</v>
          </cell>
          <cell r="W8" t="str">
            <v>Per-Student</v>
          </cell>
          <cell r="X8" t="str">
            <v>FY21 funding</v>
          </cell>
          <cell r="Y8" t="str">
            <v>FY21 funding</v>
          </cell>
          <cell r="Z8" t="str">
            <v>FY21 funding</v>
          </cell>
          <cell r="AC8" t="str">
            <v>Adjusted</v>
          </cell>
          <cell r="AE8" t="str">
            <v>Wealth</v>
          </cell>
          <cell r="AF8" t="str">
            <v>Bonded Debt</v>
          </cell>
          <cell r="AG8" t="str">
            <v>July Pmt</v>
          </cell>
          <cell r="AH8" t="str">
            <v>Jan Pmt</v>
          </cell>
          <cell r="AI8" t="str">
            <v>FY20</v>
          </cell>
        </row>
        <row r="9">
          <cell r="D9" t="str">
            <v>Real</v>
          </cell>
          <cell r="E9" t="str">
            <v>Personal</v>
          </cell>
          <cell r="F9" t="str">
            <v>Utility</v>
          </cell>
          <cell r="G9" t="str">
            <v>Total</v>
          </cell>
          <cell r="H9" t="str">
            <v>98% of URT</v>
          </cell>
          <cell r="I9" t="str">
            <v>X URT/2019</v>
          </cell>
          <cell r="J9" t="str">
            <v>X URT/2019</v>
          </cell>
          <cell r="K9" t="str">
            <v>for BDA &amp;</v>
          </cell>
          <cell r="L9" t="str">
            <v xml:space="preserve">98% URT + </v>
          </cell>
          <cell r="M9" t="str">
            <v>ADM</v>
          </cell>
          <cell r="N9" t="str">
            <v>ADM</v>
          </cell>
          <cell r="O9" t="str">
            <v>ADM</v>
          </cell>
          <cell r="P9" t="str">
            <v>ADM</v>
          </cell>
          <cell r="Q9" t="str">
            <v>ADM</v>
          </cell>
          <cell r="R9" t="str">
            <v>ADM</v>
          </cell>
          <cell r="S9" t="str">
            <v>3-qtr</v>
          </cell>
          <cell r="T9" t="str">
            <v>for BDA</v>
          </cell>
          <cell r="U9" t="str">
            <v>State Foundation</v>
          </cell>
          <cell r="V9" t="str">
            <v>Per-Student</v>
          </cell>
          <cell r="W9" t="str">
            <v>State Foundation</v>
          </cell>
          <cell r="X9" t="str">
            <v xml:space="preserve">Foundation </v>
          </cell>
          <cell r="Y9" t="str">
            <v>State Foundation</v>
          </cell>
          <cell r="Z9" t="str">
            <v>State Foundation</v>
          </cell>
          <cell r="AA9" t="str">
            <v>FY21</v>
          </cell>
          <cell r="AB9" t="str">
            <v>% Debt Pmt</v>
          </cell>
          <cell r="AC9" t="str">
            <v>1/1/05 Scheduled</v>
          </cell>
          <cell r="AD9" t="str">
            <v>Required Debt</v>
          </cell>
          <cell r="AE9" t="str">
            <v>Index</v>
          </cell>
          <cell r="AF9" t="str">
            <v>Assistance</v>
          </cell>
          <cell r="AG9" t="str">
            <v>BDA - 50%</v>
          </cell>
          <cell r="AH9" t="str">
            <v>BDA - balance</v>
          </cell>
          <cell r="AI9" t="str">
            <v>PD</v>
          </cell>
        </row>
        <row r="10">
          <cell r="D10" t="str">
            <v>Assessment</v>
          </cell>
          <cell r="E10" t="str">
            <v>Assessment</v>
          </cell>
          <cell r="F10" t="str">
            <v>Assessment</v>
          </cell>
          <cell r="G10" t="str">
            <v>Assessment</v>
          </cell>
          <cell r="H10" t="str">
            <v>X Assessment</v>
          </cell>
          <cell r="I10" t="str">
            <v>Total Mills</v>
          </cell>
          <cell r="J10" t="str">
            <v>Total Mills</v>
          </cell>
          <cell r="K10" t="str">
            <v>initial SFFA</v>
          </cell>
          <cell r="L10" t="str">
            <v>Misc Funds</v>
          </cell>
          <cell r="M10" t="str">
            <v>Qtrs. 1-3</v>
          </cell>
          <cell r="N10" t="str">
            <v>Qtrs. 1-3</v>
          </cell>
          <cell r="O10" t="str">
            <v>Qtr. 4</v>
          </cell>
          <cell r="P10" t="str">
            <v>Qtr. 1</v>
          </cell>
          <cell r="Q10" t="str">
            <v>Qtr. 2</v>
          </cell>
          <cell r="R10" t="str">
            <v>Qtr. 3</v>
          </cell>
          <cell r="S10" t="str">
            <v>ADM</v>
          </cell>
          <cell r="T10" t="str">
            <v>&amp; initial SFFA</v>
          </cell>
          <cell r="U10" t="str">
            <v>Funding Aid</v>
          </cell>
          <cell r="V10" t="str">
            <v>Revenue</v>
          </cell>
          <cell r="W10" t="str">
            <v>Funding Aid</v>
          </cell>
          <cell r="X10" t="str">
            <v>Funding Amt</v>
          </cell>
          <cell r="Y10" t="str">
            <v>Rounded</v>
          </cell>
          <cell r="Z10" t="str">
            <v>Rounded</v>
          </cell>
          <cell r="AA10" t="str">
            <v>Total P&amp;I</v>
          </cell>
          <cell r="AB10" t="str">
            <v>Adjustment</v>
          </cell>
          <cell r="AC10" t="str">
            <v>Debt Payment</v>
          </cell>
          <cell r="AD10" t="str">
            <v>Service Mills</v>
          </cell>
          <cell r="AE10" t="str">
            <v>for BDA</v>
          </cell>
          <cell r="AF10" t="str">
            <v>Rounded</v>
          </cell>
          <cell r="AG10" t="str">
            <v>Rounded</v>
          </cell>
          <cell r="AH10" t="str">
            <v>Rounded</v>
          </cell>
          <cell r="AI10" t="str">
            <v>Rounded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>
            <v>11</v>
          </cell>
          <cell r="L11">
            <v>12</v>
          </cell>
          <cell r="M11">
            <v>13</v>
          </cell>
          <cell r="N11">
            <v>14</v>
          </cell>
          <cell r="O11">
            <v>15</v>
          </cell>
          <cell r="P11">
            <v>16</v>
          </cell>
          <cell r="Q11">
            <v>17</v>
          </cell>
          <cell r="R11">
            <v>18</v>
          </cell>
          <cell r="S11">
            <v>19</v>
          </cell>
          <cell r="T11">
            <v>20</v>
          </cell>
          <cell r="U11">
            <v>21</v>
          </cell>
          <cell r="V11">
            <v>22</v>
          </cell>
          <cell r="W11">
            <v>23</v>
          </cell>
          <cell r="X11">
            <v>24</v>
          </cell>
          <cell r="Y11">
            <v>25</v>
          </cell>
          <cell r="Z11">
            <v>26</v>
          </cell>
          <cell r="AA11">
            <v>27</v>
          </cell>
          <cell r="AB11">
            <v>28</v>
          </cell>
          <cell r="AC11">
            <v>29</v>
          </cell>
          <cell r="AD11">
            <v>30</v>
          </cell>
          <cell r="AE11">
            <v>31</v>
          </cell>
          <cell r="AF11">
            <v>32</v>
          </cell>
          <cell r="AG11">
            <v>33</v>
          </cell>
          <cell r="AH11">
            <v>34</v>
          </cell>
          <cell r="AI11">
            <v>35</v>
          </cell>
        </row>
        <row r="12">
          <cell r="A12" t="str">
            <v>lea</v>
          </cell>
          <cell r="B12" t="str">
            <v>county</v>
          </cell>
          <cell r="C12" t="str">
            <v>district</v>
          </cell>
        </row>
        <row r="13">
          <cell r="A13">
            <v>101</v>
          </cell>
          <cell r="B13" t="str">
            <v xml:space="preserve"> ARKANSAS        </v>
          </cell>
          <cell r="C13" t="str">
            <v>DEWITT</v>
          </cell>
          <cell r="D13">
            <v>112376959</v>
          </cell>
          <cell r="E13">
            <v>38921660</v>
          </cell>
          <cell r="F13">
            <v>19263620</v>
          </cell>
          <cell r="G13">
            <v>170562239</v>
          </cell>
          <cell r="H13">
            <v>4178774.8555000001</v>
          </cell>
          <cell r="I13">
            <v>241309</v>
          </cell>
          <cell r="J13">
            <v>231833</v>
          </cell>
          <cell r="K13">
            <v>4420083.8554999996</v>
          </cell>
          <cell r="L13">
            <v>4410607.8554999996</v>
          </cell>
          <cell r="M13">
            <v>1219.6199999999999</v>
          </cell>
          <cell r="N13">
            <v>1181.77</v>
          </cell>
          <cell r="O13">
            <v>1179.8499999999999</v>
          </cell>
          <cell r="P13">
            <v>1157.0999999999999</v>
          </cell>
          <cell r="Q13">
            <v>1154.5</v>
          </cell>
          <cell r="R13">
            <v>0</v>
          </cell>
          <cell r="S13">
            <v>1155.81</v>
          </cell>
          <cell r="T13">
            <v>3740.2234406864277</v>
          </cell>
          <cell r="U13">
            <v>3277.7765593135723</v>
          </cell>
          <cell r="V13">
            <v>3732.2049599329816</v>
          </cell>
          <cell r="W13">
            <v>3285.7950400670184</v>
          </cell>
          <cell r="X13">
            <v>8293661.8600000003</v>
          </cell>
          <cell r="Y13">
            <v>3883054</v>
          </cell>
          <cell r="Z13">
            <v>3883054</v>
          </cell>
          <cell r="AA13">
            <v>521632.5</v>
          </cell>
          <cell r="AB13">
            <v>0.9</v>
          </cell>
          <cell r="AC13">
            <v>469469.25</v>
          </cell>
          <cell r="AD13">
            <v>2.7524805768995564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42544</v>
          </cell>
        </row>
        <row r="14">
          <cell r="A14">
            <v>104</v>
          </cell>
          <cell r="B14" t="str">
            <v xml:space="preserve"> ARKANSAS        </v>
          </cell>
          <cell r="C14" t="str">
            <v xml:space="preserve">STUTTGART           </v>
          </cell>
          <cell r="D14">
            <v>134270468</v>
          </cell>
          <cell r="E14">
            <v>79869105</v>
          </cell>
          <cell r="F14">
            <v>13656720</v>
          </cell>
          <cell r="G14">
            <v>227796293</v>
          </cell>
          <cell r="H14">
            <v>5581009.1785000004</v>
          </cell>
          <cell r="I14">
            <v>2241</v>
          </cell>
          <cell r="J14">
            <v>1943</v>
          </cell>
          <cell r="K14">
            <v>5583250.1785000004</v>
          </cell>
          <cell r="L14">
            <v>5582952.1785000004</v>
          </cell>
          <cell r="M14">
            <v>1547.89</v>
          </cell>
          <cell r="N14">
            <v>1551.11</v>
          </cell>
          <cell r="O14">
            <v>1547.47</v>
          </cell>
          <cell r="P14">
            <v>1557.93</v>
          </cell>
          <cell r="Q14">
            <v>1551.08</v>
          </cell>
          <cell r="R14">
            <v>0</v>
          </cell>
          <cell r="S14">
            <v>1554.46</v>
          </cell>
          <cell r="T14">
            <v>3599.5191691756231</v>
          </cell>
          <cell r="U14">
            <v>3418.4808308243769</v>
          </cell>
          <cell r="V14">
            <v>3599.3270486941615</v>
          </cell>
          <cell r="W14">
            <v>3418.6729513058385</v>
          </cell>
          <cell r="X14">
            <v>10885689.979999999</v>
          </cell>
          <cell r="Y14">
            <v>5302738</v>
          </cell>
          <cell r="Z14">
            <v>5302738</v>
          </cell>
          <cell r="AA14">
            <v>867793.76</v>
          </cell>
          <cell r="AB14">
            <v>0.9</v>
          </cell>
          <cell r="AC14">
            <v>781014.38400000008</v>
          </cell>
          <cell r="AD14">
            <v>3.4285649415726009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55840</v>
          </cell>
        </row>
        <row r="15">
          <cell r="A15">
            <v>201</v>
          </cell>
          <cell r="B15" t="str">
            <v xml:space="preserve"> ASHLEY          </v>
          </cell>
          <cell r="C15" t="str">
            <v xml:space="preserve">CROSSETT            </v>
          </cell>
          <cell r="D15">
            <v>99239737</v>
          </cell>
          <cell r="E15">
            <v>158041825</v>
          </cell>
          <cell r="F15">
            <v>8734780</v>
          </cell>
          <cell r="G15">
            <v>266016342</v>
          </cell>
          <cell r="H15">
            <v>6517400.3790000007</v>
          </cell>
          <cell r="I15">
            <v>27256</v>
          </cell>
          <cell r="J15">
            <v>43546</v>
          </cell>
          <cell r="K15">
            <v>6544656.3790000007</v>
          </cell>
          <cell r="L15">
            <v>6560946.3790000007</v>
          </cell>
          <cell r="M15">
            <v>1629.7</v>
          </cell>
          <cell r="N15">
            <v>1647.52</v>
          </cell>
          <cell r="O15">
            <v>1646.54</v>
          </cell>
          <cell r="P15">
            <v>1568.73</v>
          </cell>
          <cell r="Q15">
            <v>1560.04</v>
          </cell>
          <cell r="R15">
            <v>0</v>
          </cell>
          <cell r="S15">
            <v>1564.33</v>
          </cell>
          <cell r="T15">
            <v>3972.4290928182972</v>
          </cell>
          <cell r="U15">
            <v>3045.5709071817028</v>
          </cell>
          <cell r="V15">
            <v>3982.3166814363412</v>
          </cell>
          <cell r="W15">
            <v>3035.6833185636588</v>
          </cell>
          <cell r="X15">
            <v>11562295.359999999</v>
          </cell>
          <cell r="Y15">
            <v>5001349</v>
          </cell>
          <cell r="Z15">
            <v>5001349</v>
          </cell>
          <cell r="AA15">
            <v>792112.5</v>
          </cell>
          <cell r="AB15">
            <v>0.9</v>
          </cell>
          <cell r="AC15">
            <v>712901.25</v>
          </cell>
          <cell r="AD15">
            <v>2.679915243703336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59311</v>
          </cell>
        </row>
        <row r="16">
          <cell r="A16">
            <v>203</v>
          </cell>
          <cell r="B16" t="str">
            <v xml:space="preserve"> ASHLEY          </v>
          </cell>
          <cell r="C16" t="str">
            <v>HAMBURG</v>
          </cell>
          <cell r="D16">
            <v>73274040</v>
          </cell>
          <cell r="E16">
            <v>31547510</v>
          </cell>
          <cell r="F16">
            <v>18361430</v>
          </cell>
          <cell r="G16">
            <v>123182980</v>
          </cell>
          <cell r="H16">
            <v>3017983.01</v>
          </cell>
          <cell r="I16">
            <v>28511</v>
          </cell>
          <cell r="J16">
            <v>8641</v>
          </cell>
          <cell r="K16">
            <v>3046494.01</v>
          </cell>
          <cell r="L16">
            <v>3026624.01</v>
          </cell>
          <cell r="M16">
            <v>1717.92</v>
          </cell>
          <cell r="N16">
            <v>1695.88</v>
          </cell>
          <cell r="O16">
            <v>1684</v>
          </cell>
          <cell r="P16">
            <v>1613.63</v>
          </cell>
          <cell r="Q16">
            <v>1596.22</v>
          </cell>
          <cell r="R16">
            <v>0</v>
          </cell>
          <cell r="S16">
            <v>1604.93</v>
          </cell>
          <cell r="T16">
            <v>1796.408949925702</v>
          </cell>
          <cell r="U16">
            <v>5221.5910500742975</v>
          </cell>
          <cell r="V16">
            <v>1784.6923190320067</v>
          </cell>
          <cell r="W16">
            <v>5233.3076809679933</v>
          </cell>
          <cell r="X16">
            <v>11901685.84</v>
          </cell>
          <cell r="Y16">
            <v>8875062</v>
          </cell>
          <cell r="Z16">
            <v>8875062</v>
          </cell>
          <cell r="AA16">
            <v>406258.76</v>
          </cell>
          <cell r="AB16">
            <v>0.9</v>
          </cell>
          <cell r="AC16">
            <v>365632.88400000002</v>
          </cell>
          <cell r="AD16">
            <v>2.968209439323517</v>
          </cell>
          <cell r="AE16">
            <v>0.65596521583203238</v>
          </cell>
          <cell r="AF16">
            <v>59534</v>
          </cell>
          <cell r="AG16">
            <v>29767</v>
          </cell>
          <cell r="AH16">
            <v>29767</v>
          </cell>
          <cell r="AI16">
            <v>61052</v>
          </cell>
        </row>
        <row r="17">
          <cell r="A17">
            <v>302</v>
          </cell>
          <cell r="B17" t="str">
            <v xml:space="preserve"> BAXTER          </v>
          </cell>
          <cell r="C17" t="str">
            <v xml:space="preserve">COTTER              </v>
          </cell>
          <cell r="D17">
            <v>48893274</v>
          </cell>
          <cell r="E17">
            <v>8276160</v>
          </cell>
          <cell r="F17">
            <v>2600800</v>
          </cell>
          <cell r="G17">
            <v>59770234</v>
          </cell>
          <cell r="H17">
            <v>1464370.733</v>
          </cell>
          <cell r="I17">
            <v>193</v>
          </cell>
          <cell r="J17">
            <v>176</v>
          </cell>
          <cell r="K17">
            <v>1464563.733</v>
          </cell>
          <cell r="L17">
            <v>1464546.733</v>
          </cell>
          <cell r="M17">
            <v>743.26</v>
          </cell>
          <cell r="N17">
            <v>755.86</v>
          </cell>
          <cell r="O17">
            <v>737.74</v>
          </cell>
          <cell r="P17">
            <v>742.73</v>
          </cell>
          <cell r="Q17">
            <v>740.54</v>
          </cell>
          <cell r="R17">
            <v>0</v>
          </cell>
          <cell r="S17">
            <v>741.55</v>
          </cell>
          <cell r="T17">
            <v>1937.6124321964385</v>
          </cell>
          <cell r="U17">
            <v>5080.387567803562</v>
          </cell>
          <cell r="V17">
            <v>1937.5899412589633</v>
          </cell>
          <cell r="W17">
            <v>5080.4100587410367</v>
          </cell>
          <cell r="X17">
            <v>5304625.4800000004</v>
          </cell>
          <cell r="Y17">
            <v>3840079</v>
          </cell>
          <cell r="Z17">
            <v>3840079</v>
          </cell>
          <cell r="AA17">
            <v>186502.5</v>
          </cell>
          <cell r="AB17">
            <v>0.94680000000000009</v>
          </cell>
          <cell r="AC17">
            <v>176580.56700000001</v>
          </cell>
          <cell r="AD17">
            <v>2.9543228323315582</v>
          </cell>
          <cell r="AE17">
            <v>0.61860932727340345</v>
          </cell>
          <cell r="AF17">
            <v>24906</v>
          </cell>
          <cell r="AG17">
            <v>12453</v>
          </cell>
          <cell r="AH17">
            <v>12453</v>
          </cell>
          <cell r="AI17">
            <v>27211</v>
          </cell>
        </row>
        <row r="18">
          <cell r="A18">
            <v>303</v>
          </cell>
          <cell r="B18" t="str">
            <v xml:space="preserve"> BAXTER          </v>
          </cell>
          <cell r="C18" t="str">
            <v xml:space="preserve">MOUNTAIN HOME       </v>
          </cell>
          <cell r="D18">
            <v>493280077</v>
          </cell>
          <cell r="E18">
            <v>141337340</v>
          </cell>
          <cell r="F18">
            <v>29487210</v>
          </cell>
          <cell r="G18">
            <v>664104627</v>
          </cell>
          <cell r="H18">
            <v>16270563.361500002</v>
          </cell>
          <cell r="I18">
            <v>58618</v>
          </cell>
          <cell r="J18">
            <v>72718</v>
          </cell>
          <cell r="K18">
            <v>16329181.361500002</v>
          </cell>
          <cell r="L18">
            <v>16343281.361500002</v>
          </cell>
          <cell r="M18">
            <v>3855.42</v>
          </cell>
          <cell r="N18">
            <v>3909.89</v>
          </cell>
          <cell r="O18">
            <v>3881.87</v>
          </cell>
          <cell r="P18">
            <v>3864.9</v>
          </cell>
          <cell r="Q18">
            <v>3859.55</v>
          </cell>
          <cell r="R18">
            <v>0</v>
          </cell>
          <cell r="S18">
            <v>3862.25</v>
          </cell>
          <cell r="T18">
            <v>4176.3787118051923</v>
          </cell>
          <cell r="U18">
            <v>2841.6212881948077</v>
          </cell>
          <cell r="V18">
            <v>4179.9849513669187</v>
          </cell>
          <cell r="W18">
            <v>2838.0150486330813</v>
          </cell>
          <cell r="X18">
            <v>27439608.02</v>
          </cell>
          <cell r="Y18">
            <v>11096327</v>
          </cell>
          <cell r="Z18">
            <v>11096327</v>
          </cell>
          <cell r="AA18">
            <v>0</v>
          </cell>
          <cell r="AB18">
            <v>0.9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140756</v>
          </cell>
        </row>
        <row r="19">
          <cell r="A19">
            <v>304</v>
          </cell>
          <cell r="B19" t="str">
            <v xml:space="preserve"> BAXTER          </v>
          </cell>
          <cell r="C19" t="str">
            <v xml:space="preserve">NORFORK             </v>
          </cell>
          <cell r="D19">
            <v>56063254</v>
          </cell>
          <cell r="E19">
            <v>9288760</v>
          </cell>
          <cell r="F19">
            <v>4465110</v>
          </cell>
          <cell r="G19">
            <v>69817124</v>
          </cell>
          <cell r="H19">
            <v>1710519.5379999999</v>
          </cell>
          <cell r="I19">
            <v>49372</v>
          </cell>
          <cell r="J19">
            <v>40738</v>
          </cell>
          <cell r="K19">
            <v>1759891.5379999999</v>
          </cell>
          <cell r="L19">
            <v>1751257.5379999999</v>
          </cell>
          <cell r="M19">
            <v>426.61</v>
          </cell>
          <cell r="N19">
            <v>425.81</v>
          </cell>
          <cell r="O19">
            <v>423.41</v>
          </cell>
          <cell r="P19">
            <v>455.88</v>
          </cell>
          <cell r="Q19">
            <v>453.85</v>
          </cell>
          <cell r="R19">
            <v>0</v>
          </cell>
          <cell r="S19">
            <v>454.86</v>
          </cell>
          <cell r="T19">
            <v>4133.0441699349476</v>
          </cell>
          <cell r="U19">
            <v>2884.9558300650524</v>
          </cell>
          <cell r="V19">
            <v>4112.7675207252059</v>
          </cell>
          <cell r="W19">
            <v>2905.2324792747941</v>
          </cell>
          <cell r="X19">
            <v>2988334.58</v>
          </cell>
          <cell r="Y19">
            <v>1237077</v>
          </cell>
          <cell r="Z19">
            <v>1237077</v>
          </cell>
          <cell r="AA19">
            <v>125040</v>
          </cell>
          <cell r="AB19">
            <v>0.9</v>
          </cell>
          <cell r="AC19">
            <v>112536</v>
          </cell>
          <cell r="AD19">
            <v>1.6118681714818273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15329</v>
          </cell>
        </row>
        <row r="20">
          <cell r="A20">
            <v>401</v>
          </cell>
          <cell r="B20" t="str">
            <v xml:space="preserve"> BENTON          </v>
          </cell>
          <cell r="C20" t="str">
            <v>BENTONVILLE</v>
          </cell>
          <cell r="D20">
            <v>1903768280</v>
          </cell>
          <cell r="E20">
            <v>386566545</v>
          </cell>
          <cell r="F20">
            <v>48454830</v>
          </cell>
          <cell r="G20">
            <v>2338789655</v>
          </cell>
          <cell r="H20">
            <v>57300346.547500007</v>
          </cell>
          <cell r="I20">
            <v>2925</v>
          </cell>
          <cell r="J20">
            <v>3960</v>
          </cell>
          <cell r="K20">
            <v>57303271.547500007</v>
          </cell>
          <cell r="L20">
            <v>57304306.547500007</v>
          </cell>
          <cell r="M20">
            <v>17206.95</v>
          </cell>
          <cell r="N20">
            <v>17826.91</v>
          </cell>
          <cell r="O20">
            <v>17862.22</v>
          </cell>
          <cell r="P20">
            <v>17928.310000000001</v>
          </cell>
          <cell r="Q20">
            <v>17939.72</v>
          </cell>
          <cell r="R20">
            <v>0</v>
          </cell>
          <cell r="S20">
            <v>17933.95</v>
          </cell>
          <cell r="T20">
            <v>3214.4253573670371</v>
          </cell>
          <cell r="U20">
            <v>3803.5746426329629</v>
          </cell>
          <cell r="V20">
            <v>3214.4834156620527</v>
          </cell>
          <cell r="W20">
            <v>3803.5165843379473</v>
          </cell>
          <cell r="X20">
            <v>125109254.38</v>
          </cell>
          <cell r="Y20">
            <v>67804948</v>
          </cell>
          <cell r="Z20">
            <v>67804948</v>
          </cell>
          <cell r="AA20">
            <v>4455046.26</v>
          </cell>
          <cell r="AB20">
            <v>0.9</v>
          </cell>
          <cell r="AC20">
            <v>4009541.6340000001</v>
          </cell>
          <cell r="AD20">
            <v>1.7143660719672544</v>
          </cell>
          <cell r="AE20">
            <v>0.1548935779154571</v>
          </cell>
          <cell r="AF20">
            <v>85351</v>
          </cell>
          <cell r="AG20">
            <v>42676</v>
          </cell>
          <cell r="AH20">
            <v>42675</v>
          </cell>
          <cell r="AI20">
            <v>641769</v>
          </cell>
        </row>
        <row r="21">
          <cell r="A21">
            <v>402</v>
          </cell>
          <cell r="B21" t="str">
            <v xml:space="preserve"> BENTON          </v>
          </cell>
          <cell r="C21" t="str">
            <v xml:space="preserve">DECATUR             </v>
          </cell>
          <cell r="D21">
            <v>38801530</v>
          </cell>
          <cell r="E21">
            <v>15705375</v>
          </cell>
          <cell r="F21">
            <v>11292685</v>
          </cell>
          <cell r="G21">
            <v>65799590</v>
          </cell>
          <cell r="H21">
            <v>1612089.9550000001</v>
          </cell>
          <cell r="I21">
            <v>0</v>
          </cell>
          <cell r="J21">
            <v>193</v>
          </cell>
          <cell r="K21">
            <v>1612089.9550000001</v>
          </cell>
          <cell r="L21">
            <v>1612282.9550000001</v>
          </cell>
          <cell r="M21">
            <v>536.66</v>
          </cell>
          <cell r="N21">
            <v>523.89</v>
          </cell>
          <cell r="O21">
            <v>530</v>
          </cell>
          <cell r="P21">
            <v>534.1</v>
          </cell>
          <cell r="Q21">
            <v>521.34</v>
          </cell>
          <cell r="R21">
            <v>0</v>
          </cell>
          <cell r="S21">
            <v>527.79</v>
          </cell>
          <cell r="T21">
            <v>3077.1535150508698</v>
          </cell>
          <cell r="U21">
            <v>3940.8464849491302</v>
          </cell>
          <cell r="V21">
            <v>3077.5219129970033</v>
          </cell>
          <cell r="W21">
            <v>3940.4780870029967</v>
          </cell>
          <cell r="X21">
            <v>3676660.02</v>
          </cell>
          <cell r="Y21">
            <v>2064377</v>
          </cell>
          <cell r="Z21">
            <v>2064377</v>
          </cell>
          <cell r="AA21">
            <v>0</v>
          </cell>
          <cell r="AB21">
            <v>0.9</v>
          </cell>
          <cell r="AC21">
            <v>0</v>
          </cell>
          <cell r="AD21">
            <v>0</v>
          </cell>
          <cell r="AE21">
            <v>0.21916432756182569</v>
          </cell>
          <cell r="AF21">
            <v>0</v>
          </cell>
          <cell r="AG21">
            <v>0</v>
          </cell>
          <cell r="AH21">
            <v>0</v>
          </cell>
          <cell r="AI21">
            <v>18860</v>
          </cell>
        </row>
        <row r="22">
          <cell r="A22">
            <v>403</v>
          </cell>
          <cell r="B22" t="str">
            <v xml:space="preserve"> BENTON          </v>
          </cell>
          <cell r="C22" t="str">
            <v xml:space="preserve">GENTRY              </v>
          </cell>
          <cell r="D22">
            <v>98522720</v>
          </cell>
          <cell r="E22">
            <v>36999140</v>
          </cell>
          <cell r="F22">
            <v>55157000</v>
          </cell>
          <cell r="G22">
            <v>190678860</v>
          </cell>
          <cell r="H22">
            <v>4671632.0699999994</v>
          </cell>
          <cell r="I22">
            <v>305505</v>
          </cell>
          <cell r="J22">
            <v>295152</v>
          </cell>
          <cell r="K22">
            <v>4977137.0699999994</v>
          </cell>
          <cell r="L22">
            <v>4966784.0699999994</v>
          </cell>
          <cell r="M22">
            <v>1446.55</v>
          </cell>
          <cell r="N22">
            <v>1448.17</v>
          </cell>
          <cell r="O22">
            <v>1440.46</v>
          </cell>
          <cell r="P22">
            <v>1442.71</v>
          </cell>
          <cell r="Q22">
            <v>1446.48</v>
          </cell>
          <cell r="R22">
            <v>0</v>
          </cell>
          <cell r="S22">
            <v>1444.5</v>
          </cell>
          <cell r="T22">
            <v>3436.8458606379081</v>
          </cell>
          <cell r="U22">
            <v>3581.1541393620919</v>
          </cell>
          <cell r="V22">
            <v>3429.6968380784019</v>
          </cell>
          <cell r="W22">
            <v>3588.3031619215981</v>
          </cell>
          <cell r="X22">
            <v>10163257.060000001</v>
          </cell>
          <cell r="Y22">
            <v>5196473</v>
          </cell>
          <cell r="Z22">
            <v>5196473</v>
          </cell>
          <cell r="AA22">
            <v>432000</v>
          </cell>
          <cell r="AB22">
            <v>0.98609999999999998</v>
          </cell>
          <cell r="AC22">
            <v>425995.2</v>
          </cell>
          <cell r="AD22">
            <v>2.2340976865500455</v>
          </cell>
          <cell r="AE22">
            <v>4.0296584036421668E-2</v>
          </cell>
          <cell r="AF22">
            <v>2351</v>
          </cell>
          <cell r="AG22">
            <v>1176</v>
          </cell>
          <cell r="AH22">
            <v>1175</v>
          </cell>
          <cell r="AI22">
            <v>52134</v>
          </cell>
        </row>
        <row r="23">
          <cell r="A23">
            <v>404</v>
          </cell>
          <cell r="B23" t="str">
            <v xml:space="preserve"> BENTON          </v>
          </cell>
          <cell r="C23" t="str">
            <v xml:space="preserve">GRAVETTE            </v>
          </cell>
          <cell r="D23">
            <v>253725620</v>
          </cell>
          <cell r="E23">
            <v>42877245</v>
          </cell>
          <cell r="F23">
            <v>17949465</v>
          </cell>
          <cell r="G23">
            <v>314552330</v>
          </cell>
          <cell r="H23">
            <v>7706532.085</v>
          </cell>
          <cell r="I23">
            <v>0</v>
          </cell>
          <cell r="J23">
            <v>0</v>
          </cell>
          <cell r="K23">
            <v>7706532.085</v>
          </cell>
          <cell r="L23">
            <v>7706532.085</v>
          </cell>
          <cell r="M23">
            <v>1864.36</v>
          </cell>
          <cell r="N23">
            <v>1880.71</v>
          </cell>
          <cell r="O23">
            <v>1866.51</v>
          </cell>
          <cell r="P23">
            <v>1855.74</v>
          </cell>
          <cell r="Q23">
            <v>1849.71</v>
          </cell>
          <cell r="R23">
            <v>0</v>
          </cell>
          <cell r="S23">
            <v>1852.69</v>
          </cell>
          <cell r="T23">
            <v>4097.6716692100326</v>
          </cell>
          <cell r="U23">
            <v>2920.3283307899674</v>
          </cell>
          <cell r="V23">
            <v>4097.6716692100326</v>
          </cell>
          <cell r="W23">
            <v>2920.3283307899674</v>
          </cell>
          <cell r="X23">
            <v>13198822.779999999</v>
          </cell>
          <cell r="Y23">
            <v>5492291</v>
          </cell>
          <cell r="Z23">
            <v>5492291</v>
          </cell>
          <cell r="AA23">
            <v>1569651.26</v>
          </cell>
          <cell r="AB23">
            <v>0.97160000000000002</v>
          </cell>
          <cell r="AC23">
            <v>1525073.1642160001</v>
          </cell>
          <cell r="AD23">
            <v>4.8483925209392034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67706</v>
          </cell>
        </row>
        <row r="24">
          <cell r="A24">
            <v>405</v>
          </cell>
          <cell r="B24" t="str">
            <v xml:space="preserve"> BENTON          </v>
          </cell>
          <cell r="C24" t="str">
            <v xml:space="preserve">ROGERS              </v>
          </cell>
          <cell r="D24">
            <v>1725546630</v>
          </cell>
          <cell r="E24">
            <v>440182225</v>
          </cell>
          <cell r="F24">
            <v>59701550</v>
          </cell>
          <cell r="G24">
            <v>2225430405</v>
          </cell>
          <cell r="H24">
            <v>54523044.922500007</v>
          </cell>
          <cell r="I24">
            <v>85920</v>
          </cell>
          <cell r="J24">
            <v>100370</v>
          </cell>
          <cell r="K24">
            <v>54608964.922500007</v>
          </cell>
          <cell r="L24">
            <v>54623414.922500007</v>
          </cell>
          <cell r="M24">
            <v>15553.93</v>
          </cell>
          <cell r="N24">
            <v>15635.6</v>
          </cell>
          <cell r="O24">
            <v>15596.31</v>
          </cell>
          <cell r="P24">
            <v>15325.64</v>
          </cell>
          <cell r="Q24">
            <v>15328.99</v>
          </cell>
          <cell r="R24">
            <v>0</v>
          </cell>
          <cell r="S24">
            <v>15327.35</v>
          </cell>
          <cell r="T24">
            <v>3492.6043722338768</v>
          </cell>
          <cell r="U24">
            <v>3525.3956277661232</v>
          </cell>
          <cell r="V24">
            <v>3493.5285452748858</v>
          </cell>
          <cell r="W24">
            <v>3524.4714547251142</v>
          </cell>
          <cell r="X24">
            <v>109730640.8</v>
          </cell>
          <cell r="Y24">
            <v>55107226</v>
          </cell>
          <cell r="Z24">
            <v>55107226</v>
          </cell>
          <cell r="AA24">
            <v>5266981.26</v>
          </cell>
          <cell r="AB24">
            <v>1</v>
          </cell>
          <cell r="AC24">
            <v>5266981.26</v>
          </cell>
          <cell r="AD24">
            <v>2.3667247684611374</v>
          </cell>
          <cell r="AE24">
            <v>9.3014398934353482E-3</v>
          </cell>
          <cell r="AF24">
            <v>6206</v>
          </cell>
          <cell r="AG24">
            <v>3103</v>
          </cell>
          <cell r="AH24">
            <v>3103</v>
          </cell>
          <cell r="AI24">
            <v>562882</v>
          </cell>
        </row>
        <row r="25">
          <cell r="A25">
            <v>406</v>
          </cell>
          <cell r="B25" t="str">
            <v xml:space="preserve"> BENTON          </v>
          </cell>
          <cell r="C25" t="str">
            <v xml:space="preserve">SILOAM SPRINGS      </v>
          </cell>
          <cell r="D25">
            <v>276276502</v>
          </cell>
          <cell r="E25">
            <v>85905784</v>
          </cell>
          <cell r="F25">
            <v>19825397</v>
          </cell>
          <cell r="G25">
            <v>382007683</v>
          </cell>
          <cell r="H25">
            <v>9359188.2335000001</v>
          </cell>
          <cell r="I25">
            <v>3872</v>
          </cell>
          <cell r="J25">
            <v>3281</v>
          </cell>
          <cell r="K25">
            <v>9363060.2335000001</v>
          </cell>
          <cell r="L25">
            <v>9362469.2335000001</v>
          </cell>
          <cell r="M25">
            <v>4246.43</v>
          </cell>
          <cell r="N25">
            <v>4324.55</v>
          </cell>
          <cell r="O25">
            <v>4298.7</v>
          </cell>
          <cell r="P25">
            <v>4135.1499999999996</v>
          </cell>
          <cell r="Q25">
            <v>4138.28</v>
          </cell>
          <cell r="R25">
            <v>0</v>
          </cell>
          <cell r="S25">
            <v>4136.74</v>
          </cell>
          <cell r="T25">
            <v>2165.0946881178388</v>
          </cell>
          <cell r="U25">
            <v>4852.9053118821612</v>
          </cell>
          <cell r="V25">
            <v>2164.9580264998672</v>
          </cell>
          <cell r="W25">
            <v>4853.0419735001324</v>
          </cell>
          <cell r="X25">
            <v>30349691.900000002</v>
          </cell>
          <cell r="Y25">
            <v>20987223</v>
          </cell>
          <cell r="Z25">
            <v>20987223</v>
          </cell>
          <cell r="AA25">
            <v>1635322.5</v>
          </cell>
          <cell r="AB25">
            <v>0.94430000000000003</v>
          </cell>
          <cell r="AC25">
            <v>1544235.03675</v>
          </cell>
          <cell r="AD25">
            <v>4.0424187927916622</v>
          </cell>
          <cell r="AE25">
            <v>0.55385597925912888</v>
          </cell>
          <cell r="AG25">
            <v>0</v>
          </cell>
          <cell r="AH25">
            <v>0</v>
          </cell>
          <cell r="AI25">
            <v>155684</v>
          </cell>
        </row>
        <row r="26">
          <cell r="A26">
            <v>407</v>
          </cell>
          <cell r="B26" t="str">
            <v xml:space="preserve"> BENTON          </v>
          </cell>
          <cell r="C26" t="str">
            <v xml:space="preserve">PEA RIDGE           </v>
          </cell>
          <cell r="D26">
            <v>94860090</v>
          </cell>
          <cell r="E26">
            <v>22447515</v>
          </cell>
          <cell r="F26">
            <v>6011705</v>
          </cell>
          <cell r="G26">
            <v>123319310</v>
          </cell>
          <cell r="H26">
            <v>3021323.0950000002</v>
          </cell>
          <cell r="I26">
            <v>0</v>
          </cell>
          <cell r="J26">
            <v>0</v>
          </cell>
          <cell r="K26">
            <v>3021323.0950000002</v>
          </cell>
          <cell r="L26">
            <v>3021323.0950000002</v>
          </cell>
          <cell r="M26">
            <v>2159.94</v>
          </cell>
          <cell r="N26">
            <v>2213.64</v>
          </cell>
          <cell r="O26">
            <v>2203.6999999999998</v>
          </cell>
          <cell r="P26">
            <v>2214.4499999999998</v>
          </cell>
          <cell r="Q26">
            <v>2214.4499999999998</v>
          </cell>
          <cell r="R26">
            <v>0</v>
          </cell>
          <cell r="S26">
            <v>2214.4499999999998</v>
          </cell>
          <cell r="T26">
            <v>1364.8665072008098</v>
          </cell>
          <cell r="U26">
            <v>5653.1334927991902</v>
          </cell>
          <cell r="V26">
            <v>1364.8665072008098</v>
          </cell>
          <cell r="W26">
            <v>5653.1334927991902</v>
          </cell>
          <cell r="X26">
            <v>15535325.52</v>
          </cell>
          <cell r="Y26">
            <v>12514002</v>
          </cell>
          <cell r="Z26">
            <v>12514002</v>
          </cell>
          <cell r="AA26">
            <v>642470</v>
          </cell>
          <cell r="AB26">
            <v>0.98140000000000005</v>
          </cell>
          <cell r="AC26">
            <v>630520.05800000008</v>
          </cell>
          <cell r="AD26">
            <v>5.1129061458420431</v>
          </cell>
          <cell r="AE26">
            <v>0.75856460687876193</v>
          </cell>
          <cell r="AF26">
            <v>154797</v>
          </cell>
          <cell r="AG26">
            <v>77399</v>
          </cell>
          <cell r="AH26">
            <v>77398</v>
          </cell>
          <cell r="AI26">
            <v>79691</v>
          </cell>
        </row>
        <row r="27">
          <cell r="A27">
            <v>501</v>
          </cell>
          <cell r="B27" t="str">
            <v xml:space="preserve"> BOONE           </v>
          </cell>
          <cell r="C27" t="str">
            <v xml:space="preserve">ALPENA              </v>
          </cell>
          <cell r="D27">
            <v>23395543</v>
          </cell>
          <cell r="E27">
            <v>6855333</v>
          </cell>
          <cell r="F27">
            <v>2607382</v>
          </cell>
          <cell r="G27">
            <v>32858258</v>
          </cell>
          <cell r="H27">
            <v>805027.321</v>
          </cell>
          <cell r="I27">
            <v>0</v>
          </cell>
          <cell r="J27">
            <v>0</v>
          </cell>
          <cell r="K27">
            <v>805027.321</v>
          </cell>
          <cell r="L27">
            <v>805027.321</v>
          </cell>
          <cell r="M27">
            <v>524.78</v>
          </cell>
          <cell r="N27">
            <v>493.45</v>
          </cell>
          <cell r="O27">
            <v>484.84</v>
          </cell>
          <cell r="P27">
            <v>468.1</v>
          </cell>
          <cell r="Q27">
            <v>464.91</v>
          </cell>
          <cell r="R27">
            <v>0</v>
          </cell>
          <cell r="S27">
            <v>466.52</v>
          </cell>
          <cell r="T27">
            <v>1631.4263268821562</v>
          </cell>
          <cell r="U27">
            <v>5386.573673117844</v>
          </cell>
          <cell r="V27">
            <v>1631.4263268821562</v>
          </cell>
          <cell r="W27">
            <v>5386.573673117844</v>
          </cell>
          <cell r="X27">
            <v>3463032.1</v>
          </cell>
          <cell r="Y27">
            <v>2658005</v>
          </cell>
          <cell r="Z27">
            <v>2658005</v>
          </cell>
          <cell r="AA27">
            <v>0</v>
          </cell>
          <cell r="AB27">
            <v>0.9</v>
          </cell>
          <cell r="AC27">
            <v>0</v>
          </cell>
          <cell r="AD27">
            <v>0</v>
          </cell>
          <cell r="AE27">
            <v>0.69713097306662142</v>
          </cell>
          <cell r="AF27">
            <v>0</v>
          </cell>
          <cell r="AG27">
            <v>0</v>
          </cell>
          <cell r="AH27">
            <v>0</v>
          </cell>
          <cell r="AI27">
            <v>17764</v>
          </cell>
        </row>
        <row r="28">
          <cell r="A28">
            <v>502</v>
          </cell>
          <cell r="B28" t="str">
            <v xml:space="preserve"> BOONE           </v>
          </cell>
          <cell r="C28" t="str">
            <v xml:space="preserve">BERGMAN             </v>
          </cell>
          <cell r="D28">
            <v>45838162</v>
          </cell>
          <cell r="E28">
            <v>10894140</v>
          </cell>
          <cell r="F28">
            <v>2043595</v>
          </cell>
          <cell r="G28">
            <v>58775897</v>
          </cell>
          <cell r="H28">
            <v>1440009.4765000001</v>
          </cell>
          <cell r="I28">
            <v>0</v>
          </cell>
          <cell r="J28">
            <v>0</v>
          </cell>
          <cell r="K28">
            <v>1440009.4765000001</v>
          </cell>
          <cell r="L28">
            <v>1440009.4765000001</v>
          </cell>
          <cell r="M28">
            <v>1088.26</v>
          </cell>
          <cell r="N28">
            <v>1069.08</v>
          </cell>
          <cell r="O28">
            <v>1052.6400000000001</v>
          </cell>
          <cell r="P28">
            <v>1055.76</v>
          </cell>
          <cell r="Q28">
            <v>1055.6199999999999</v>
          </cell>
          <cell r="R28">
            <v>0</v>
          </cell>
          <cell r="S28">
            <v>1055.69</v>
          </cell>
          <cell r="T28">
            <v>1346.9613840872528</v>
          </cell>
          <cell r="U28">
            <v>5671.0386159127474</v>
          </cell>
          <cell r="V28">
            <v>1346.9613840872528</v>
          </cell>
          <cell r="W28">
            <v>5671.0386159127474</v>
          </cell>
          <cell r="X28">
            <v>7502803.4399999995</v>
          </cell>
          <cell r="Y28">
            <v>6062794</v>
          </cell>
          <cell r="Z28">
            <v>6062794</v>
          </cell>
          <cell r="AA28">
            <v>173022.5</v>
          </cell>
          <cell r="AB28">
            <v>0.9</v>
          </cell>
          <cell r="AC28">
            <v>155720.25</v>
          </cell>
          <cell r="AD28">
            <v>2.649389595874649</v>
          </cell>
          <cell r="AE28">
            <v>0.76248418053304667</v>
          </cell>
          <cell r="AF28">
            <v>38939</v>
          </cell>
          <cell r="AG28">
            <v>19470</v>
          </cell>
          <cell r="AH28">
            <v>19469</v>
          </cell>
          <cell r="AI28">
            <v>38487</v>
          </cell>
        </row>
        <row r="29">
          <cell r="A29">
            <v>503</v>
          </cell>
          <cell r="B29" t="str">
            <v xml:space="preserve"> BOONE           </v>
          </cell>
          <cell r="C29" t="str">
            <v xml:space="preserve">HARRISON            </v>
          </cell>
          <cell r="D29">
            <v>262623903</v>
          </cell>
          <cell r="E29">
            <v>81450015</v>
          </cell>
          <cell r="F29">
            <v>22081370</v>
          </cell>
          <cell r="G29">
            <v>366155288</v>
          </cell>
          <cell r="H29">
            <v>8970804.5559999999</v>
          </cell>
          <cell r="I29">
            <v>0</v>
          </cell>
          <cell r="J29">
            <v>0</v>
          </cell>
          <cell r="K29">
            <v>8970804.5559999999</v>
          </cell>
          <cell r="L29">
            <v>8970804.5559999999</v>
          </cell>
          <cell r="M29">
            <v>2691.76</v>
          </cell>
          <cell r="N29">
            <v>2710</v>
          </cell>
          <cell r="O29">
            <v>2702.48</v>
          </cell>
          <cell r="P29">
            <v>2698.71</v>
          </cell>
          <cell r="Q29">
            <v>2676.28</v>
          </cell>
          <cell r="R29">
            <v>0</v>
          </cell>
          <cell r="S29">
            <v>2687.9</v>
          </cell>
          <cell r="T29">
            <v>3310.2599837638377</v>
          </cell>
          <cell r="U29">
            <v>3707.7400162361623</v>
          </cell>
          <cell r="V29">
            <v>3310.2599837638377</v>
          </cell>
          <cell r="W29">
            <v>3707.7400162361623</v>
          </cell>
          <cell r="X29">
            <v>19018780</v>
          </cell>
          <cell r="Y29">
            <v>10047975</v>
          </cell>
          <cell r="Z29">
            <v>10047975</v>
          </cell>
          <cell r="AA29">
            <v>1238531.26</v>
          </cell>
          <cell r="AB29">
            <v>0.98370000000000002</v>
          </cell>
          <cell r="AC29">
            <v>1218343.200462</v>
          </cell>
          <cell r="AD29">
            <v>3.3273947977558636</v>
          </cell>
          <cell r="AE29">
            <v>0.10720277870933859</v>
          </cell>
          <cell r="AF29">
            <v>17429</v>
          </cell>
          <cell r="AG29">
            <v>8715</v>
          </cell>
          <cell r="AH29">
            <v>8714</v>
          </cell>
          <cell r="AI29">
            <v>97560</v>
          </cell>
        </row>
        <row r="30">
          <cell r="A30">
            <v>504</v>
          </cell>
          <cell r="B30" t="str">
            <v xml:space="preserve"> BOONE           </v>
          </cell>
          <cell r="C30" t="str">
            <v xml:space="preserve">OMAHA               </v>
          </cell>
          <cell r="D30">
            <v>27143414</v>
          </cell>
          <cell r="E30">
            <v>6364000</v>
          </cell>
          <cell r="F30">
            <v>1711615</v>
          </cell>
          <cell r="G30">
            <v>35219029</v>
          </cell>
          <cell r="H30">
            <v>862866.21050000004</v>
          </cell>
          <cell r="I30">
            <v>1741</v>
          </cell>
          <cell r="J30">
            <v>1203</v>
          </cell>
          <cell r="K30">
            <v>864607.21050000004</v>
          </cell>
          <cell r="L30">
            <v>864069.21050000004</v>
          </cell>
          <cell r="M30">
            <v>379.43</v>
          </cell>
          <cell r="N30">
            <v>387.66</v>
          </cell>
          <cell r="O30">
            <v>383.34</v>
          </cell>
          <cell r="P30">
            <v>359.59</v>
          </cell>
          <cell r="Q30">
            <v>367.62</v>
          </cell>
          <cell r="R30">
            <v>0</v>
          </cell>
          <cell r="S30">
            <v>363.55</v>
          </cell>
          <cell r="T30">
            <v>2230.3235064231544</v>
          </cell>
          <cell r="U30">
            <v>4787.676493576846</v>
          </cell>
          <cell r="V30">
            <v>2228.9356923592841</v>
          </cell>
          <cell r="W30">
            <v>4789.0643076407159</v>
          </cell>
          <cell r="X30">
            <v>2720597.8800000004</v>
          </cell>
          <cell r="Y30">
            <v>1856529</v>
          </cell>
          <cell r="Z30">
            <v>1856529</v>
          </cell>
          <cell r="AA30">
            <v>187577.5</v>
          </cell>
          <cell r="AB30">
            <v>0.95389999999999997</v>
          </cell>
          <cell r="AC30">
            <v>178930.17725000001</v>
          </cell>
          <cell r="AD30">
            <v>5.0804971724234651</v>
          </cell>
          <cell r="AE30">
            <v>0.53415325588197948</v>
          </cell>
          <cell r="AF30">
            <v>18968</v>
          </cell>
          <cell r="AG30">
            <v>9484</v>
          </cell>
          <cell r="AH30">
            <v>9484</v>
          </cell>
          <cell r="AI30">
            <v>13956</v>
          </cell>
        </row>
        <row r="31">
          <cell r="A31">
            <v>505</v>
          </cell>
          <cell r="B31" t="str">
            <v xml:space="preserve"> BOONE           </v>
          </cell>
          <cell r="C31" t="str">
            <v xml:space="preserve">VALLEY SPRINGS      </v>
          </cell>
          <cell r="D31">
            <v>42636450</v>
          </cell>
          <cell r="E31">
            <v>11839490</v>
          </cell>
          <cell r="F31">
            <v>3798480</v>
          </cell>
          <cell r="G31">
            <v>58274420</v>
          </cell>
          <cell r="H31">
            <v>1427723.29</v>
          </cell>
          <cell r="I31">
            <v>0</v>
          </cell>
          <cell r="J31">
            <v>0</v>
          </cell>
          <cell r="K31">
            <v>1427723.29</v>
          </cell>
          <cell r="L31">
            <v>1427723.29</v>
          </cell>
          <cell r="M31">
            <v>831.6</v>
          </cell>
          <cell r="N31">
            <v>853.67</v>
          </cell>
          <cell r="O31">
            <v>839.64</v>
          </cell>
          <cell r="P31">
            <v>828.26</v>
          </cell>
          <cell r="Q31">
            <v>824.53</v>
          </cell>
          <cell r="R31">
            <v>0</v>
          </cell>
          <cell r="S31">
            <v>826.51</v>
          </cell>
          <cell r="T31">
            <v>1672.4533953401199</v>
          </cell>
          <cell r="U31">
            <v>5345.5466046598804</v>
          </cell>
          <cell r="V31">
            <v>1672.4533953401199</v>
          </cell>
          <cell r="W31">
            <v>5345.5466046598804</v>
          </cell>
          <cell r="X31">
            <v>5991056.0599999996</v>
          </cell>
          <cell r="Y31">
            <v>4563333</v>
          </cell>
          <cell r="Z31">
            <v>4563333</v>
          </cell>
          <cell r="AA31">
            <v>244381.26</v>
          </cell>
          <cell r="AB31">
            <v>0.94010000000000005</v>
          </cell>
          <cell r="AC31">
            <v>229742.82252600003</v>
          </cell>
          <cell r="AD31">
            <v>3.9424300151936311</v>
          </cell>
          <cell r="AE31">
            <v>0.68713145370724305</v>
          </cell>
          <cell r="AF31">
            <v>41696</v>
          </cell>
          <cell r="AG31">
            <v>20848</v>
          </cell>
          <cell r="AH31">
            <v>20848</v>
          </cell>
          <cell r="AI31">
            <v>30732</v>
          </cell>
        </row>
        <row r="32">
          <cell r="A32">
            <v>506</v>
          </cell>
          <cell r="B32" t="str">
            <v xml:space="preserve"> BOONE           </v>
          </cell>
          <cell r="C32" t="str">
            <v xml:space="preserve">LEAD HILL           </v>
          </cell>
          <cell r="D32">
            <v>31642495</v>
          </cell>
          <cell r="E32">
            <v>6007995</v>
          </cell>
          <cell r="F32">
            <v>2572540</v>
          </cell>
          <cell r="G32">
            <v>40223030</v>
          </cell>
          <cell r="H32">
            <v>985464.23499999999</v>
          </cell>
          <cell r="I32">
            <v>6802</v>
          </cell>
          <cell r="J32">
            <v>6982</v>
          </cell>
          <cell r="K32">
            <v>992266.23499999999</v>
          </cell>
          <cell r="L32">
            <v>992446.23499999999</v>
          </cell>
          <cell r="M32">
            <v>357.82</v>
          </cell>
          <cell r="N32">
            <v>338.12</v>
          </cell>
          <cell r="O32">
            <v>352.7</v>
          </cell>
          <cell r="P32">
            <v>363.75</v>
          </cell>
          <cell r="Q32">
            <v>364.48</v>
          </cell>
          <cell r="R32">
            <v>0</v>
          </cell>
          <cell r="S32">
            <v>364.11</v>
          </cell>
          <cell r="T32">
            <v>2934.6570300485032</v>
          </cell>
          <cell r="U32">
            <v>4083.3429699514968</v>
          </cell>
          <cell r="V32">
            <v>2935.1893854252926</v>
          </cell>
          <cell r="W32">
            <v>4082.8106145747074</v>
          </cell>
          <cell r="X32">
            <v>2372926.16</v>
          </cell>
          <cell r="Y32">
            <v>1380480</v>
          </cell>
          <cell r="Z32">
            <v>1380480</v>
          </cell>
          <cell r="AA32">
            <v>194087.5</v>
          </cell>
          <cell r="AB32">
            <v>0.9</v>
          </cell>
          <cell r="AC32">
            <v>174678.75</v>
          </cell>
          <cell r="AD32">
            <v>4.3427546358392197</v>
          </cell>
          <cell r="AE32">
            <v>0.28131017853654305</v>
          </cell>
          <cell r="AF32">
            <v>7448</v>
          </cell>
          <cell r="AG32">
            <v>3724</v>
          </cell>
          <cell r="AH32">
            <v>3724</v>
          </cell>
          <cell r="AI32">
            <v>12172</v>
          </cell>
        </row>
        <row r="33">
          <cell r="A33">
            <v>601</v>
          </cell>
          <cell r="B33" t="str">
            <v xml:space="preserve"> BRADLEY         </v>
          </cell>
          <cell r="C33" t="str">
            <v xml:space="preserve">HERMITAGE           </v>
          </cell>
          <cell r="D33">
            <v>23106824</v>
          </cell>
          <cell r="E33">
            <v>7068110</v>
          </cell>
          <cell r="F33">
            <v>3964920</v>
          </cell>
          <cell r="G33">
            <v>34139854</v>
          </cell>
          <cell r="H33">
            <v>836426.42299999995</v>
          </cell>
          <cell r="I33">
            <v>17698</v>
          </cell>
          <cell r="J33">
            <v>15264</v>
          </cell>
          <cell r="K33">
            <v>854124.42299999995</v>
          </cell>
          <cell r="L33">
            <v>851690.42299999995</v>
          </cell>
          <cell r="M33">
            <v>425.16</v>
          </cell>
          <cell r="N33">
            <v>416.94</v>
          </cell>
          <cell r="O33">
            <v>419.66</v>
          </cell>
          <cell r="P33">
            <v>418.2</v>
          </cell>
          <cell r="Q33">
            <v>418.18</v>
          </cell>
          <cell r="R33">
            <v>0</v>
          </cell>
          <cell r="S33">
            <v>418.19</v>
          </cell>
          <cell r="T33">
            <v>2048.5547632752914</v>
          </cell>
          <cell r="U33">
            <v>4969.4452367247086</v>
          </cell>
          <cell r="V33">
            <v>2042.7169928526885</v>
          </cell>
          <cell r="W33">
            <v>4975.2830071473118</v>
          </cell>
          <cell r="X33">
            <v>2926084.92</v>
          </cell>
          <cell r="Y33">
            <v>2074394</v>
          </cell>
          <cell r="Z33">
            <v>2074394</v>
          </cell>
          <cell r="AA33">
            <v>252627.5</v>
          </cell>
          <cell r="AB33">
            <v>0.98530000000000006</v>
          </cell>
          <cell r="AC33">
            <v>248913.87575000001</v>
          </cell>
          <cell r="AD33">
            <v>7.2910058651686089</v>
          </cell>
          <cell r="AE33">
            <v>0.58776992889744273</v>
          </cell>
          <cell r="AF33">
            <v>32215</v>
          </cell>
          <cell r="AG33">
            <v>16108</v>
          </cell>
          <cell r="AH33">
            <v>16107</v>
          </cell>
          <cell r="AI33">
            <v>15010</v>
          </cell>
        </row>
        <row r="34">
          <cell r="A34">
            <v>602</v>
          </cell>
          <cell r="B34" t="str">
            <v xml:space="preserve"> BRADLEY         </v>
          </cell>
          <cell r="C34" t="str">
            <v xml:space="preserve">WARREN              </v>
          </cell>
          <cell r="D34">
            <v>59266550</v>
          </cell>
          <cell r="E34">
            <v>28432570</v>
          </cell>
          <cell r="F34">
            <v>7497480</v>
          </cell>
          <cell r="G34">
            <v>95196600</v>
          </cell>
          <cell r="H34">
            <v>2332316.7000000002</v>
          </cell>
          <cell r="I34">
            <v>6965</v>
          </cell>
          <cell r="J34">
            <v>6875</v>
          </cell>
          <cell r="K34">
            <v>2339281.7000000002</v>
          </cell>
          <cell r="L34">
            <v>2339191.7000000002</v>
          </cell>
          <cell r="M34">
            <v>1572.51</v>
          </cell>
          <cell r="N34">
            <v>1558.51</v>
          </cell>
          <cell r="O34">
            <v>1562.81</v>
          </cell>
          <cell r="P34">
            <v>1526.21</v>
          </cell>
          <cell r="Q34">
            <v>1523.18</v>
          </cell>
          <cell r="R34">
            <v>0</v>
          </cell>
          <cell r="S34">
            <v>1524.68</v>
          </cell>
          <cell r="T34">
            <v>1500.9731730948151</v>
          </cell>
          <cell r="U34">
            <v>5517.0268269051849</v>
          </cell>
          <cell r="V34">
            <v>1500.9154256308911</v>
          </cell>
          <cell r="W34">
            <v>5517.0845743691089</v>
          </cell>
          <cell r="X34">
            <v>10937623.18</v>
          </cell>
          <cell r="Y34">
            <v>8598431</v>
          </cell>
          <cell r="Z34">
            <v>8598431</v>
          </cell>
          <cell r="AA34">
            <v>609702.5</v>
          </cell>
          <cell r="AB34">
            <v>0.9</v>
          </cell>
          <cell r="AC34">
            <v>548732.25</v>
          </cell>
          <cell r="AD34">
            <v>5.7642000869778958</v>
          </cell>
          <cell r="AE34">
            <v>0.72793803253322287</v>
          </cell>
          <cell r="AF34">
            <v>117907</v>
          </cell>
          <cell r="AG34">
            <v>58954</v>
          </cell>
          <cell r="AH34">
            <v>58953</v>
          </cell>
          <cell r="AI34">
            <v>56106</v>
          </cell>
        </row>
        <row r="35">
          <cell r="A35">
            <v>701</v>
          </cell>
          <cell r="B35" t="str">
            <v xml:space="preserve"> CALHOUN         </v>
          </cell>
          <cell r="C35" t="str">
            <v xml:space="preserve">HAMPTON             </v>
          </cell>
          <cell r="D35">
            <v>51383879</v>
          </cell>
          <cell r="E35">
            <v>26114245</v>
          </cell>
          <cell r="F35">
            <v>14675845</v>
          </cell>
          <cell r="G35">
            <v>92173969</v>
          </cell>
          <cell r="H35">
            <v>2258262.2405000003</v>
          </cell>
          <cell r="I35">
            <v>0</v>
          </cell>
          <cell r="J35">
            <v>7429</v>
          </cell>
          <cell r="K35">
            <v>2258262.2405000003</v>
          </cell>
          <cell r="L35">
            <v>2265691.2405000003</v>
          </cell>
          <cell r="M35">
            <v>569.58000000000004</v>
          </cell>
          <cell r="N35">
            <v>536.91</v>
          </cell>
          <cell r="O35">
            <v>537</v>
          </cell>
          <cell r="P35">
            <v>501.35</v>
          </cell>
          <cell r="Q35">
            <v>508.68</v>
          </cell>
          <cell r="R35">
            <v>0</v>
          </cell>
          <cell r="S35">
            <v>504.7</v>
          </cell>
          <cell r="T35">
            <v>4206.0349788605172</v>
          </cell>
          <cell r="U35">
            <v>2811.9650211394828</v>
          </cell>
          <cell r="V35">
            <v>4219.8715622730078</v>
          </cell>
          <cell r="W35">
            <v>2798.1284377269922</v>
          </cell>
          <cell r="X35">
            <v>3768034.38</v>
          </cell>
          <cell r="Y35">
            <v>1502343</v>
          </cell>
          <cell r="Z35">
            <v>1502343</v>
          </cell>
          <cell r="AA35">
            <v>0</v>
          </cell>
          <cell r="AB35">
            <v>0.9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19329</v>
          </cell>
        </row>
        <row r="36">
          <cell r="A36">
            <v>801</v>
          </cell>
          <cell r="B36" t="str">
            <v xml:space="preserve"> CARROLL         </v>
          </cell>
          <cell r="C36" t="str">
            <v xml:space="preserve">BERRYVILLE          </v>
          </cell>
          <cell r="D36">
            <v>98556115</v>
          </cell>
          <cell r="E36">
            <v>41623599</v>
          </cell>
          <cell r="F36">
            <v>26043955</v>
          </cell>
          <cell r="G36">
            <v>166223669</v>
          </cell>
          <cell r="H36">
            <v>4072479.8905000002</v>
          </cell>
          <cell r="I36">
            <v>17730</v>
          </cell>
          <cell r="J36">
            <v>15147</v>
          </cell>
          <cell r="K36">
            <v>4090209.8905000002</v>
          </cell>
          <cell r="L36">
            <v>4087626.8905000002</v>
          </cell>
          <cell r="M36">
            <v>1893.05</v>
          </cell>
          <cell r="N36">
            <v>1855.07</v>
          </cell>
          <cell r="O36">
            <v>1858.11</v>
          </cell>
          <cell r="P36">
            <v>1830.55</v>
          </cell>
          <cell r="Q36">
            <v>1825.42</v>
          </cell>
          <cell r="R36">
            <v>0</v>
          </cell>
          <cell r="S36">
            <v>1827.93</v>
          </cell>
          <cell r="T36">
            <v>2204.881697456161</v>
          </cell>
          <cell r="U36">
            <v>4813.1183025438386</v>
          </cell>
          <cell r="V36">
            <v>2203.4892971693794</v>
          </cell>
          <cell r="W36">
            <v>4814.5107028306211</v>
          </cell>
          <cell r="X36">
            <v>13018881.26</v>
          </cell>
          <cell r="Y36">
            <v>8931254</v>
          </cell>
          <cell r="Z36">
            <v>8931254</v>
          </cell>
          <cell r="AA36">
            <v>0</v>
          </cell>
          <cell r="AB36">
            <v>1</v>
          </cell>
          <cell r="AC36">
            <v>0</v>
          </cell>
          <cell r="AD36">
            <v>0</v>
          </cell>
          <cell r="AE36">
            <v>0.54190161993507768</v>
          </cell>
          <cell r="AF36">
            <v>0</v>
          </cell>
          <cell r="AG36">
            <v>0</v>
          </cell>
          <cell r="AH36">
            <v>0</v>
          </cell>
          <cell r="AI36">
            <v>66783</v>
          </cell>
        </row>
        <row r="37">
          <cell r="A37">
            <v>802</v>
          </cell>
          <cell r="B37" t="str">
            <v xml:space="preserve"> CARROLL         </v>
          </cell>
          <cell r="C37" t="str">
            <v xml:space="preserve">EUREKA SPRINGS      </v>
          </cell>
          <cell r="D37">
            <v>200126807</v>
          </cell>
          <cell r="E37">
            <v>26750091</v>
          </cell>
          <cell r="F37">
            <v>8724453</v>
          </cell>
          <cell r="G37">
            <v>235601351</v>
          </cell>
          <cell r="H37">
            <v>5772233.0995000005</v>
          </cell>
          <cell r="I37">
            <v>4795</v>
          </cell>
          <cell r="J37">
            <v>4001</v>
          </cell>
          <cell r="K37">
            <v>5777028.0995000005</v>
          </cell>
          <cell r="L37">
            <v>5776234.0995000005</v>
          </cell>
          <cell r="M37">
            <v>596.12</v>
          </cell>
          <cell r="N37">
            <v>631.54</v>
          </cell>
          <cell r="O37">
            <v>623.4</v>
          </cell>
          <cell r="P37">
            <v>574.58000000000004</v>
          </cell>
          <cell r="Q37">
            <v>560.42999999999995</v>
          </cell>
          <cell r="R37">
            <v>0</v>
          </cell>
          <cell r="S37">
            <v>567.25</v>
          </cell>
          <cell r="T37">
            <v>9147.5252549323886</v>
          </cell>
          <cell r="U37">
            <v>-2129.5252549323886</v>
          </cell>
          <cell r="V37">
            <v>9146.2680107356628</v>
          </cell>
          <cell r="W37">
            <v>-2128.2680107356628</v>
          </cell>
          <cell r="X37">
            <v>4432147.72</v>
          </cell>
          <cell r="Y37">
            <v>-1344086</v>
          </cell>
          <cell r="Z37">
            <v>0</v>
          </cell>
          <cell r="AA37">
            <v>0</v>
          </cell>
          <cell r="AB37">
            <v>0.9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22735</v>
          </cell>
        </row>
        <row r="38">
          <cell r="A38">
            <v>803</v>
          </cell>
          <cell r="B38" t="str">
            <v xml:space="preserve"> CARROLL         </v>
          </cell>
          <cell r="C38" t="str">
            <v xml:space="preserve">GREEN FOREST        </v>
          </cell>
          <cell r="D38">
            <v>53751347</v>
          </cell>
          <cell r="E38">
            <v>53708463</v>
          </cell>
          <cell r="F38">
            <v>6550928</v>
          </cell>
          <cell r="G38">
            <v>114010738</v>
          </cell>
          <cell r="H38">
            <v>2793263.0810000002</v>
          </cell>
          <cell r="I38">
            <v>84309</v>
          </cell>
          <cell r="J38">
            <v>166387</v>
          </cell>
          <cell r="K38">
            <v>2877572.0810000002</v>
          </cell>
          <cell r="L38">
            <v>2959650.0810000002</v>
          </cell>
          <cell r="M38">
            <v>1341.66</v>
          </cell>
          <cell r="N38">
            <v>1365.68</v>
          </cell>
          <cell r="O38">
            <v>1376.46</v>
          </cell>
          <cell r="P38">
            <v>1363.13</v>
          </cell>
          <cell r="Q38">
            <v>1352.48</v>
          </cell>
          <cell r="R38">
            <v>0</v>
          </cell>
          <cell r="S38">
            <v>1357.6</v>
          </cell>
          <cell r="T38">
            <v>2107.0617428680221</v>
          </cell>
          <cell r="U38">
            <v>4910.9382571319784</v>
          </cell>
          <cell r="V38">
            <v>2167.1622056411461</v>
          </cell>
          <cell r="W38">
            <v>4850.8377943588539</v>
          </cell>
          <cell r="X38">
            <v>9584342.2400000002</v>
          </cell>
          <cell r="Y38">
            <v>6624692</v>
          </cell>
          <cell r="Z38">
            <v>6624692</v>
          </cell>
          <cell r="AA38">
            <v>406864.39</v>
          </cell>
          <cell r="AB38">
            <v>0.9</v>
          </cell>
          <cell r="AC38">
            <v>366177.951</v>
          </cell>
          <cell r="AD38">
            <v>3.2117847618879547</v>
          </cell>
          <cell r="AE38">
            <v>0.57094517736849726</v>
          </cell>
          <cell r="AF38">
            <v>45153</v>
          </cell>
          <cell r="AG38">
            <v>22577</v>
          </cell>
          <cell r="AH38">
            <v>22576</v>
          </cell>
          <cell r="AI38">
            <v>49164</v>
          </cell>
        </row>
        <row r="39">
          <cell r="A39">
            <v>901</v>
          </cell>
          <cell r="B39" t="str">
            <v xml:space="preserve"> CHICOT          </v>
          </cell>
          <cell r="C39" t="str">
            <v xml:space="preserve">DERMOTT             </v>
          </cell>
          <cell r="D39">
            <v>25381254</v>
          </cell>
          <cell r="E39">
            <v>7234775</v>
          </cell>
          <cell r="F39">
            <v>8212949</v>
          </cell>
          <cell r="G39">
            <v>40828978</v>
          </cell>
          <cell r="H39">
            <v>1000309.961</v>
          </cell>
          <cell r="I39">
            <v>0</v>
          </cell>
          <cell r="J39">
            <v>0</v>
          </cell>
          <cell r="K39">
            <v>1000309.961</v>
          </cell>
          <cell r="L39">
            <v>1000309.961</v>
          </cell>
          <cell r="M39">
            <v>341.94</v>
          </cell>
          <cell r="N39">
            <v>337.67</v>
          </cell>
          <cell r="O39">
            <v>346</v>
          </cell>
          <cell r="P39">
            <v>359.83</v>
          </cell>
          <cell r="Q39">
            <v>359.77</v>
          </cell>
          <cell r="R39">
            <v>0</v>
          </cell>
          <cell r="S39">
            <v>359.8</v>
          </cell>
          <cell r="T39">
            <v>2962.3891995143185</v>
          </cell>
          <cell r="U39">
            <v>4055.6108004856815</v>
          </cell>
          <cell r="V39">
            <v>2962.3891995143185</v>
          </cell>
          <cell r="W39">
            <v>4055.6108004856815</v>
          </cell>
          <cell r="X39">
            <v>2369768.06</v>
          </cell>
          <cell r="Y39">
            <v>1369458</v>
          </cell>
          <cell r="Z39">
            <v>1369458</v>
          </cell>
          <cell r="AA39">
            <v>199935</v>
          </cell>
          <cell r="AB39">
            <v>0.98699999999999999</v>
          </cell>
          <cell r="AC39">
            <v>197335.845</v>
          </cell>
          <cell r="AD39">
            <v>4.8332300896681764</v>
          </cell>
          <cell r="AE39">
            <v>0.26955781872374041</v>
          </cell>
          <cell r="AF39">
            <v>7932</v>
          </cell>
          <cell r="AG39">
            <v>3966</v>
          </cell>
          <cell r="AH39">
            <v>3966</v>
          </cell>
          <cell r="AI39">
            <v>12156</v>
          </cell>
        </row>
        <row r="40">
          <cell r="A40">
            <v>903</v>
          </cell>
          <cell r="B40" t="str">
            <v xml:space="preserve"> CHICOT          </v>
          </cell>
          <cell r="C40" t="str">
            <v xml:space="preserve">LAKESIDE </v>
          </cell>
          <cell r="D40">
            <v>88215932</v>
          </cell>
          <cell r="E40">
            <v>25052140</v>
          </cell>
          <cell r="F40">
            <v>22715200</v>
          </cell>
          <cell r="G40">
            <v>135983272</v>
          </cell>
          <cell r="H40">
            <v>3331590.1640000003</v>
          </cell>
          <cell r="I40">
            <v>0</v>
          </cell>
          <cell r="J40">
            <v>0</v>
          </cell>
          <cell r="K40">
            <v>3331590.1640000003</v>
          </cell>
          <cell r="L40">
            <v>3331590.1640000003</v>
          </cell>
          <cell r="M40">
            <v>992.1</v>
          </cell>
          <cell r="N40">
            <v>941.07</v>
          </cell>
          <cell r="O40">
            <v>924.78</v>
          </cell>
          <cell r="P40">
            <v>899.35</v>
          </cell>
          <cell r="Q40">
            <v>895.38</v>
          </cell>
          <cell r="R40">
            <v>0</v>
          </cell>
          <cell r="S40">
            <v>897.34</v>
          </cell>
          <cell r="T40">
            <v>3540.215036075956</v>
          </cell>
          <cell r="U40">
            <v>3477.784963924044</v>
          </cell>
          <cell r="V40">
            <v>3540.215036075956</v>
          </cell>
          <cell r="W40">
            <v>3477.784963924044</v>
          </cell>
          <cell r="X40">
            <v>6604429.2600000007</v>
          </cell>
          <cell r="Y40">
            <v>3272839</v>
          </cell>
          <cell r="Z40">
            <v>3272839</v>
          </cell>
          <cell r="AA40">
            <v>143462.5</v>
          </cell>
          <cell r="AB40">
            <v>0.93279999999999996</v>
          </cell>
          <cell r="AC40">
            <v>133821.82</v>
          </cell>
          <cell r="AD40">
            <v>0.9841050155051424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33879</v>
          </cell>
        </row>
        <row r="41">
          <cell r="A41">
            <v>1002</v>
          </cell>
          <cell r="B41" t="str">
            <v xml:space="preserve"> CLARK           </v>
          </cell>
          <cell r="C41" t="str">
            <v xml:space="preserve">ARKADELPHIA         </v>
          </cell>
          <cell r="D41">
            <v>142054877</v>
          </cell>
          <cell r="E41">
            <v>50946765</v>
          </cell>
          <cell r="F41">
            <v>23926610</v>
          </cell>
          <cell r="G41">
            <v>216928252</v>
          </cell>
          <cell r="H41">
            <v>5314742.1740000006</v>
          </cell>
          <cell r="I41">
            <v>0</v>
          </cell>
          <cell r="J41">
            <v>0</v>
          </cell>
          <cell r="K41">
            <v>5314742.1740000006</v>
          </cell>
          <cell r="L41">
            <v>5314742.1740000006</v>
          </cell>
          <cell r="M41">
            <v>1745.02</v>
          </cell>
          <cell r="N41">
            <v>1753.61</v>
          </cell>
          <cell r="O41">
            <v>1754.2</v>
          </cell>
          <cell r="P41">
            <v>1771.2</v>
          </cell>
          <cell r="Q41">
            <v>1770.46</v>
          </cell>
          <cell r="R41">
            <v>0</v>
          </cell>
          <cell r="S41">
            <v>1770.85</v>
          </cell>
          <cell r="T41">
            <v>3030.7435370464364</v>
          </cell>
          <cell r="U41">
            <v>3987.2564629535636</v>
          </cell>
          <cell r="V41">
            <v>3030.7435370464364</v>
          </cell>
          <cell r="W41">
            <v>3987.2564629535636</v>
          </cell>
          <cell r="X41">
            <v>12306834.979999999</v>
          </cell>
          <cell r="Y41">
            <v>6992093</v>
          </cell>
          <cell r="Z41">
            <v>6992093</v>
          </cell>
          <cell r="AA41">
            <v>965517.5</v>
          </cell>
          <cell r="AB41">
            <v>0.9</v>
          </cell>
          <cell r="AC41">
            <v>868965.75</v>
          </cell>
          <cell r="AD41">
            <v>4.0057749140024415</v>
          </cell>
          <cell r="AE41">
            <v>0.23989250122089956</v>
          </cell>
          <cell r="AF41">
            <v>30383</v>
          </cell>
          <cell r="AG41">
            <v>15192</v>
          </cell>
          <cell r="AH41">
            <v>15191</v>
          </cell>
          <cell r="AI41">
            <v>63130</v>
          </cell>
        </row>
        <row r="42">
          <cell r="A42">
            <v>1003</v>
          </cell>
          <cell r="B42" t="str">
            <v xml:space="preserve"> CLARK           </v>
          </cell>
          <cell r="C42" t="str">
            <v xml:space="preserve">GURDON              </v>
          </cell>
          <cell r="D42">
            <v>29434141</v>
          </cell>
          <cell r="E42">
            <v>19793615</v>
          </cell>
          <cell r="F42">
            <v>16203515</v>
          </cell>
          <cell r="G42">
            <v>65431271</v>
          </cell>
          <cell r="H42">
            <v>1603066.1395</v>
          </cell>
          <cell r="I42">
            <v>79757</v>
          </cell>
          <cell r="J42">
            <v>74306</v>
          </cell>
          <cell r="K42">
            <v>1682823.1395</v>
          </cell>
          <cell r="L42">
            <v>1677372.1395</v>
          </cell>
          <cell r="M42">
            <v>684.21</v>
          </cell>
          <cell r="N42">
            <v>665.03</v>
          </cell>
          <cell r="O42">
            <v>672.64</v>
          </cell>
          <cell r="P42">
            <v>685.66</v>
          </cell>
          <cell r="Q42">
            <v>679.73</v>
          </cell>
          <cell r="R42">
            <v>0</v>
          </cell>
          <cell r="S42">
            <v>682.51</v>
          </cell>
          <cell r="T42">
            <v>2530.446956528277</v>
          </cell>
          <cell r="U42">
            <v>4487.553043471723</v>
          </cell>
          <cell r="V42">
            <v>2522.250333819527</v>
          </cell>
          <cell r="W42">
            <v>4495.7496661804726</v>
          </cell>
          <cell r="X42">
            <v>4667180.54</v>
          </cell>
          <cell r="Y42">
            <v>2989808</v>
          </cell>
          <cell r="Z42">
            <v>2989808</v>
          </cell>
          <cell r="AA42">
            <v>0</v>
          </cell>
          <cell r="AB42">
            <v>0.9</v>
          </cell>
          <cell r="AC42">
            <v>0</v>
          </cell>
          <cell r="AD42">
            <v>0</v>
          </cell>
          <cell r="AE42">
            <v>0.43611876405350791</v>
          </cell>
          <cell r="AF42">
            <v>0</v>
          </cell>
          <cell r="AG42">
            <v>0</v>
          </cell>
          <cell r="AH42">
            <v>0</v>
          </cell>
          <cell r="AI42">
            <v>23941</v>
          </cell>
        </row>
        <row r="43">
          <cell r="A43">
            <v>1101</v>
          </cell>
          <cell r="B43" t="str">
            <v xml:space="preserve"> CLAY            </v>
          </cell>
          <cell r="C43" t="str">
            <v>CORNING</v>
          </cell>
          <cell r="D43">
            <v>68026997</v>
          </cell>
          <cell r="E43">
            <v>24437644</v>
          </cell>
          <cell r="F43">
            <v>24862889</v>
          </cell>
          <cell r="G43">
            <v>117327530</v>
          </cell>
          <cell r="H43">
            <v>2874524.4849999999</v>
          </cell>
          <cell r="I43">
            <v>42457</v>
          </cell>
          <cell r="J43">
            <v>42526</v>
          </cell>
          <cell r="K43">
            <v>2916981.4849999999</v>
          </cell>
          <cell r="L43">
            <v>2917050.4849999999</v>
          </cell>
          <cell r="M43">
            <v>837.01</v>
          </cell>
          <cell r="N43">
            <v>853.14</v>
          </cell>
          <cell r="O43">
            <v>842.08</v>
          </cell>
          <cell r="P43">
            <v>821.5</v>
          </cell>
          <cell r="Q43">
            <v>820.18</v>
          </cell>
          <cell r="R43">
            <v>0</v>
          </cell>
          <cell r="S43">
            <v>820.84</v>
          </cell>
          <cell r="T43">
            <v>3419.1123203694588</v>
          </cell>
          <cell r="U43">
            <v>3598.8876796305412</v>
          </cell>
          <cell r="V43">
            <v>3419.1931980683121</v>
          </cell>
          <cell r="W43">
            <v>3598.8068019316879</v>
          </cell>
          <cell r="X43">
            <v>5987336.5199999996</v>
          </cell>
          <cell r="Y43">
            <v>3070286</v>
          </cell>
          <cell r="Z43">
            <v>3070286</v>
          </cell>
          <cell r="AA43">
            <v>0</v>
          </cell>
          <cell r="AB43">
            <v>0.94940000000000002</v>
          </cell>
          <cell r="AC43">
            <v>0</v>
          </cell>
          <cell r="AD43">
            <v>0</v>
          </cell>
          <cell r="AE43">
            <v>4.9953034177365074E-2</v>
          </cell>
          <cell r="AF43">
            <v>0</v>
          </cell>
          <cell r="AG43">
            <v>0</v>
          </cell>
          <cell r="AH43">
            <v>0</v>
          </cell>
          <cell r="AI43">
            <v>30713</v>
          </cell>
        </row>
        <row r="44">
          <cell r="A44">
            <v>1104</v>
          </cell>
          <cell r="B44" t="str">
            <v xml:space="preserve"> CLAY            </v>
          </cell>
          <cell r="C44" t="str">
            <v xml:space="preserve">PIGGOTT             </v>
          </cell>
          <cell r="D44">
            <v>51014232</v>
          </cell>
          <cell r="E44">
            <v>15304950</v>
          </cell>
          <cell r="F44">
            <v>8650030</v>
          </cell>
          <cell r="G44">
            <v>74969212</v>
          </cell>
          <cell r="H44">
            <v>1836745.6940000001</v>
          </cell>
          <cell r="I44">
            <v>0</v>
          </cell>
          <cell r="J44">
            <v>0</v>
          </cell>
          <cell r="K44">
            <v>1836745.6940000001</v>
          </cell>
          <cell r="L44">
            <v>1836745.6940000001</v>
          </cell>
          <cell r="M44">
            <v>840.5</v>
          </cell>
          <cell r="N44">
            <v>813.18</v>
          </cell>
          <cell r="O44">
            <v>812.12</v>
          </cell>
          <cell r="P44">
            <v>792.53</v>
          </cell>
          <cell r="Q44">
            <v>797.06</v>
          </cell>
          <cell r="R44">
            <v>0</v>
          </cell>
          <cell r="S44">
            <v>794.79</v>
          </cell>
          <cell r="T44">
            <v>2258.7197102732484</v>
          </cell>
          <cell r="U44">
            <v>4759.280289726752</v>
          </cell>
          <cell r="V44">
            <v>2258.7197102732484</v>
          </cell>
          <cell r="W44">
            <v>4759.280289726752</v>
          </cell>
          <cell r="X44">
            <v>5706897.2399999993</v>
          </cell>
          <cell r="Y44">
            <v>3870152</v>
          </cell>
          <cell r="Z44">
            <v>3870152</v>
          </cell>
          <cell r="AA44">
            <v>427577.5</v>
          </cell>
          <cell r="AB44">
            <v>0.9</v>
          </cell>
          <cell r="AC44">
            <v>384819.75</v>
          </cell>
          <cell r="AD44">
            <v>5.1330371459686681</v>
          </cell>
          <cell r="AE44">
            <v>0.52540729421865384</v>
          </cell>
          <cell r="AF44">
            <v>39541</v>
          </cell>
          <cell r="AG44">
            <v>19771</v>
          </cell>
          <cell r="AH44">
            <v>19770</v>
          </cell>
          <cell r="AI44">
            <v>29274</v>
          </cell>
        </row>
        <row r="45">
          <cell r="A45">
            <v>1106</v>
          </cell>
          <cell r="B45" t="str">
            <v xml:space="preserve"> CLAY            </v>
          </cell>
          <cell r="C45" t="str">
            <v xml:space="preserve">RECTOR         </v>
          </cell>
          <cell r="D45">
            <v>38864247</v>
          </cell>
          <cell r="E45">
            <v>9746525</v>
          </cell>
          <cell r="F45">
            <v>6302270</v>
          </cell>
          <cell r="G45">
            <v>54913042</v>
          </cell>
          <cell r="H45">
            <v>1345369.5290000001</v>
          </cell>
          <cell r="I45">
            <v>6282</v>
          </cell>
          <cell r="J45">
            <v>7776</v>
          </cell>
          <cell r="K45">
            <v>1351651.5290000001</v>
          </cell>
          <cell r="L45">
            <v>1353145.5290000001</v>
          </cell>
          <cell r="M45">
            <v>562.58000000000004</v>
          </cell>
          <cell r="N45">
            <v>546.73</v>
          </cell>
          <cell r="O45">
            <v>550.70000000000005</v>
          </cell>
          <cell r="P45">
            <v>548.28</v>
          </cell>
          <cell r="Q45">
            <v>546.5</v>
          </cell>
          <cell r="R45">
            <v>0</v>
          </cell>
          <cell r="S45">
            <v>547.39</v>
          </cell>
          <cell r="T45">
            <v>2472.2468659118763</v>
          </cell>
          <cell r="U45">
            <v>4545.7531340881233</v>
          </cell>
          <cell r="V45">
            <v>2474.9794761582502</v>
          </cell>
          <cell r="W45">
            <v>4543.0205238417493</v>
          </cell>
          <cell r="X45">
            <v>3836951.14</v>
          </cell>
          <cell r="Y45">
            <v>2483806</v>
          </cell>
          <cell r="Z45">
            <v>2483806</v>
          </cell>
          <cell r="AA45">
            <v>0</v>
          </cell>
          <cell r="AB45">
            <v>0.9</v>
          </cell>
          <cell r="AC45">
            <v>0</v>
          </cell>
          <cell r="AD45">
            <v>0</v>
          </cell>
          <cell r="AE45">
            <v>0.4561414152975537</v>
          </cell>
          <cell r="AF45">
            <v>0</v>
          </cell>
          <cell r="AG45">
            <v>0</v>
          </cell>
          <cell r="AH45">
            <v>0</v>
          </cell>
          <cell r="AI45">
            <v>19682</v>
          </cell>
        </row>
        <row r="46">
          <cell r="A46">
            <v>1201</v>
          </cell>
          <cell r="B46" t="str">
            <v xml:space="preserve"> CLEBURNE</v>
          </cell>
          <cell r="C46" t="str">
            <v>CONCORD</v>
          </cell>
          <cell r="D46">
            <v>47906929</v>
          </cell>
          <cell r="E46">
            <v>19445728</v>
          </cell>
          <cell r="F46">
            <v>3619601</v>
          </cell>
          <cell r="G46">
            <v>70972258</v>
          </cell>
          <cell r="H46">
            <v>1738820.3210000002</v>
          </cell>
          <cell r="I46">
            <v>288</v>
          </cell>
          <cell r="J46">
            <v>204</v>
          </cell>
          <cell r="K46">
            <v>1739108.3210000002</v>
          </cell>
          <cell r="L46">
            <v>1739024.3210000002</v>
          </cell>
          <cell r="M46">
            <v>447.12</v>
          </cell>
          <cell r="N46">
            <v>431.44</v>
          </cell>
          <cell r="O46">
            <v>431.22</v>
          </cell>
          <cell r="P46">
            <v>410.74</v>
          </cell>
          <cell r="Q46">
            <v>412.3</v>
          </cell>
          <cell r="R46">
            <v>0</v>
          </cell>
          <cell r="S46">
            <v>411.53</v>
          </cell>
          <cell r="T46">
            <v>4030.9389973113302</v>
          </cell>
          <cell r="U46">
            <v>2987.0610026886698</v>
          </cell>
          <cell r="V46">
            <v>4030.7443004821071</v>
          </cell>
          <cell r="W46">
            <v>2987.2556995178929</v>
          </cell>
          <cell r="X46">
            <v>3027845.92</v>
          </cell>
          <cell r="Y46">
            <v>1288822</v>
          </cell>
          <cell r="Z46">
            <v>1288822</v>
          </cell>
          <cell r="AA46">
            <v>68465</v>
          </cell>
          <cell r="AB46">
            <v>0.98269999999999991</v>
          </cell>
          <cell r="AC46">
            <v>67280.555499999988</v>
          </cell>
          <cell r="AD46">
            <v>0.94798386575216453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15532</v>
          </cell>
        </row>
        <row r="47">
          <cell r="A47">
            <v>1202</v>
          </cell>
          <cell r="B47" t="str">
            <v xml:space="preserve"> CLEBURNE        </v>
          </cell>
          <cell r="C47" t="str">
            <v xml:space="preserve">HEBER SPRINGS       </v>
          </cell>
          <cell r="D47">
            <v>239284841</v>
          </cell>
          <cell r="E47">
            <v>60013048</v>
          </cell>
          <cell r="F47">
            <v>10444560</v>
          </cell>
          <cell r="G47">
            <v>309742449</v>
          </cell>
          <cell r="H47">
            <v>7588690.0005000001</v>
          </cell>
          <cell r="I47">
            <v>35079</v>
          </cell>
          <cell r="J47">
            <v>28142</v>
          </cell>
          <cell r="K47">
            <v>7623769.0005000001</v>
          </cell>
          <cell r="L47">
            <v>7616832.0005000001</v>
          </cell>
          <cell r="M47">
            <v>1586.81</v>
          </cell>
          <cell r="N47">
            <v>1507.84</v>
          </cell>
          <cell r="O47">
            <v>1486.71</v>
          </cell>
          <cell r="P47">
            <v>1523.09</v>
          </cell>
          <cell r="Q47">
            <v>1518.11</v>
          </cell>
          <cell r="R47">
            <v>0</v>
          </cell>
          <cell r="S47">
            <v>1520.57</v>
          </cell>
          <cell r="T47">
            <v>5056.0861898477297</v>
          </cell>
          <cell r="U47">
            <v>1961.9138101522703</v>
          </cell>
          <cell r="V47">
            <v>5051.4855690922113</v>
          </cell>
          <cell r="W47">
            <v>1966.5144309077887</v>
          </cell>
          <cell r="X47">
            <v>10582021.119999999</v>
          </cell>
          <cell r="Y47">
            <v>2965189</v>
          </cell>
          <cell r="Z47">
            <v>2965189</v>
          </cell>
          <cell r="AA47">
            <v>393192.5</v>
          </cell>
          <cell r="AB47">
            <v>0.9</v>
          </cell>
          <cell r="AC47">
            <v>353873.25</v>
          </cell>
          <cell r="AD47">
            <v>1.1424757928481413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54282</v>
          </cell>
        </row>
        <row r="48">
          <cell r="A48">
            <v>1203</v>
          </cell>
          <cell r="B48" t="str">
            <v xml:space="preserve"> CLEBURNE        </v>
          </cell>
          <cell r="C48" t="str">
            <v xml:space="preserve">QUITMAN             </v>
          </cell>
          <cell r="D48">
            <v>85917661</v>
          </cell>
          <cell r="E48">
            <v>34035599</v>
          </cell>
          <cell r="F48">
            <v>13504802</v>
          </cell>
          <cell r="G48">
            <v>133458062</v>
          </cell>
          <cell r="H48">
            <v>3269722.5189999999</v>
          </cell>
          <cell r="I48">
            <v>2863</v>
          </cell>
          <cell r="J48">
            <v>2927</v>
          </cell>
          <cell r="K48">
            <v>3272585.5189999999</v>
          </cell>
          <cell r="L48">
            <v>3272649.5189999999</v>
          </cell>
          <cell r="M48">
            <v>683.55</v>
          </cell>
          <cell r="N48">
            <v>715.43</v>
          </cell>
          <cell r="O48">
            <v>722.69</v>
          </cell>
          <cell r="P48">
            <v>729.55</v>
          </cell>
          <cell r="Q48">
            <v>724.39</v>
          </cell>
          <cell r="R48">
            <v>0</v>
          </cell>
          <cell r="S48">
            <v>726.86</v>
          </cell>
          <cell r="T48">
            <v>4574.2917112785317</v>
          </cell>
          <cell r="U48">
            <v>2443.7082887214683</v>
          </cell>
          <cell r="V48">
            <v>4574.3811679689143</v>
          </cell>
          <cell r="W48">
            <v>2443.6188320310857</v>
          </cell>
          <cell r="X48">
            <v>5020887.7399999993</v>
          </cell>
          <cell r="Y48">
            <v>1748238</v>
          </cell>
          <cell r="Z48">
            <v>1748238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25755</v>
          </cell>
        </row>
        <row r="49">
          <cell r="A49">
            <v>1204</v>
          </cell>
          <cell r="B49" t="str">
            <v xml:space="preserve"> CLEBURNE        </v>
          </cell>
          <cell r="C49" t="str">
            <v xml:space="preserve">WEST SIDE     </v>
          </cell>
          <cell r="D49">
            <v>144833222</v>
          </cell>
          <cell r="E49">
            <v>22230739</v>
          </cell>
          <cell r="F49">
            <v>5191590</v>
          </cell>
          <cell r="G49">
            <v>172255551</v>
          </cell>
          <cell r="H49">
            <v>4220260.9994999999</v>
          </cell>
          <cell r="I49">
            <v>85516</v>
          </cell>
          <cell r="J49">
            <v>765640</v>
          </cell>
          <cell r="K49">
            <v>4305776.9994999999</v>
          </cell>
          <cell r="L49">
            <v>4985900.9994999999</v>
          </cell>
          <cell r="M49">
            <v>448.32</v>
          </cell>
          <cell r="N49">
            <v>448.04</v>
          </cell>
          <cell r="O49">
            <v>430.82</v>
          </cell>
          <cell r="P49">
            <v>439.73</v>
          </cell>
          <cell r="Q49">
            <v>447.92</v>
          </cell>
          <cell r="R49">
            <v>0</v>
          </cell>
          <cell r="S49">
            <v>443.92</v>
          </cell>
          <cell r="T49">
            <v>9610.2513157307385</v>
          </cell>
          <cell r="U49">
            <v>-2592.2513157307385</v>
          </cell>
          <cell r="V49">
            <v>11128.249708731362</v>
          </cell>
          <cell r="W49">
            <v>-4110.2497087313623</v>
          </cell>
          <cell r="X49">
            <v>3144344.72</v>
          </cell>
          <cell r="Y49">
            <v>-1841556</v>
          </cell>
          <cell r="Z49">
            <v>0</v>
          </cell>
          <cell r="AA49">
            <v>0</v>
          </cell>
          <cell r="AB49">
            <v>0.9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16129</v>
          </cell>
        </row>
        <row r="50">
          <cell r="A50">
            <v>1304</v>
          </cell>
          <cell r="B50" t="str">
            <v xml:space="preserve"> CLEVELAND       </v>
          </cell>
          <cell r="C50" t="str">
            <v xml:space="preserve">WOODLAWN            </v>
          </cell>
          <cell r="D50">
            <v>23158199</v>
          </cell>
          <cell r="E50">
            <v>6657560</v>
          </cell>
          <cell r="F50">
            <v>1251940</v>
          </cell>
          <cell r="G50">
            <v>31067699</v>
          </cell>
          <cell r="H50">
            <v>761158.62550000008</v>
          </cell>
          <cell r="I50">
            <v>0</v>
          </cell>
          <cell r="J50">
            <v>0</v>
          </cell>
          <cell r="K50">
            <v>761158.62550000008</v>
          </cell>
          <cell r="L50">
            <v>761158.62550000008</v>
          </cell>
          <cell r="M50">
            <v>557.32000000000005</v>
          </cell>
          <cell r="N50">
            <v>561.54</v>
          </cell>
          <cell r="O50">
            <v>571.91999999999996</v>
          </cell>
          <cell r="P50">
            <v>545.92999999999995</v>
          </cell>
          <cell r="Q50">
            <v>544.91</v>
          </cell>
          <cell r="R50">
            <v>0</v>
          </cell>
          <cell r="S50">
            <v>545.41999999999996</v>
          </cell>
          <cell r="T50">
            <v>1355.4842495637001</v>
          </cell>
          <cell r="U50">
            <v>5662.5157504362996</v>
          </cell>
          <cell r="V50">
            <v>1355.4842495637001</v>
          </cell>
          <cell r="W50">
            <v>5662.5157504362996</v>
          </cell>
          <cell r="X50">
            <v>3940887.7199999997</v>
          </cell>
          <cell r="Y50">
            <v>3179729</v>
          </cell>
          <cell r="Z50">
            <v>3179729</v>
          </cell>
          <cell r="AA50">
            <v>137060</v>
          </cell>
          <cell r="AB50">
            <v>0.96430000000000005</v>
          </cell>
          <cell r="AC50">
            <v>132166.95800000001</v>
          </cell>
          <cell r="AD50">
            <v>4.2541598590870864</v>
          </cell>
          <cell r="AE50">
            <v>0.76062154891855982</v>
          </cell>
          <cell r="AF50">
            <v>32761</v>
          </cell>
          <cell r="AG50">
            <v>16381</v>
          </cell>
          <cell r="AH50">
            <v>16380</v>
          </cell>
          <cell r="AI50">
            <v>20215</v>
          </cell>
        </row>
        <row r="51">
          <cell r="A51">
            <v>1305</v>
          </cell>
          <cell r="B51" t="str">
            <v xml:space="preserve"> CLEVELAND</v>
          </cell>
          <cell r="C51" t="str">
            <v>CLEVELAND COUNTY</v>
          </cell>
          <cell r="D51">
            <v>36818939</v>
          </cell>
          <cell r="E51">
            <v>12877710</v>
          </cell>
          <cell r="F51">
            <v>13388685</v>
          </cell>
          <cell r="G51">
            <v>63085334</v>
          </cell>
          <cell r="H51">
            <v>1545590.6830000002</v>
          </cell>
          <cell r="I51">
            <v>0</v>
          </cell>
          <cell r="J51">
            <v>0</v>
          </cell>
          <cell r="K51">
            <v>1545590.6830000002</v>
          </cell>
          <cell r="L51">
            <v>1545590.6830000002</v>
          </cell>
          <cell r="M51">
            <v>823.64</v>
          </cell>
          <cell r="N51">
            <v>777.49</v>
          </cell>
          <cell r="O51">
            <v>756.91</v>
          </cell>
          <cell r="P51">
            <v>693.68</v>
          </cell>
          <cell r="Q51">
            <v>683.95</v>
          </cell>
          <cell r="R51">
            <v>0</v>
          </cell>
          <cell r="S51">
            <v>688.82</v>
          </cell>
          <cell r="T51">
            <v>1987.9235527145047</v>
          </cell>
          <cell r="U51">
            <v>5030.0764472854953</v>
          </cell>
          <cell r="V51">
            <v>1987.9235527145047</v>
          </cell>
          <cell r="W51">
            <v>5030.0764472854953</v>
          </cell>
          <cell r="X51">
            <v>5456424.8200000003</v>
          </cell>
          <cell r="Y51">
            <v>3910834</v>
          </cell>
          <cell r="Z51">
            <v>3910834</v>
          </cell>
          <cell r="AA51">
            <v>321756.26</v>
          </cell>
          <cell r="AB51">
            <v>0.96519999999999995</v>
          </cell>
          <cell r="AC51">
            <v>310559.14215199999</v>
          </cell>
          <cell r="AD51">
            <v>4.9228421641074291</v>
          </cell>
          <cell r="AE51">
            <v>0.60479257650501572</v>
          </cell>
          <cell r="AF51">
            <v>41736</v>
          </cell>
          <cell r="AG51">
            <v>20868</v>
          </cell>
          <cell r="AH51">
            <v>20868</v>
          </cell>
          <cell r="AI51">
            <v>27990</v>
          </cell>
        </row>
        <row r="52">
          <cell r="A52">
            <v>1402</v>
          </cell>
          <cell r="B52" t="str">
            <v xml:space="preserve"> COLUMBIA</v>
          </cell>
          <cell r="C52" t="str">
            <v>MAGNOLIA</v>
          </cell>
          <cell r="D52">
            <v>204685602</v>
          </cell>
          <cell r="E52">
            <v>70765855</v>
          </cell>
          <cell r="F52">
            <v>30273005</v>
          </cell>
          <cell r="G52">
            <v>305724462</v>
          </cell>
          <cell r="H52">
            <v>7490249.3190000001</v>
          </cell>
          <cell r="I52">
            <v>233568</v>
          </cell>
          <cell r="J52">
            <v>165779</v>
          </cell>
          <cell r="K52">
            <v>7723817.3190000001</v>
          </cell>
          <cell r="L52">
            <v>7656028.3190000001</v>
          </cell>
          <cell r="M52">
            <v>2709.85</v>
          </cell>
          <cell r="N52">
            <v>2642.41</v>
          </cell>
          <cell r="O52">
            <v>2653.78</v>
          </cell>
          <cell r="P52">
            <v>2587.5500000000002</v>
          </cell>
          <cell r="Q52">
            <v>2572.87</v>
          </cell>
          <cell r="R52">
            <v>0</v>
          </cell>
          <cell r="S52">
            <v>2580.11</v>
          </cell>
          <cell r="T52">
            <v>2923.0200154404506</v>
          </cell>
          <cell r="U52">
            <v>4094.9799845595494</v>
          </cell>
          <cell r="V52">
            <v>2897.3657831297946</v>
          </cell>
          <cell r="W52">
            <v>4120.6342168702049</v>
          </cell>
          <cell r="X52">
            <v>18544433.379999999</v>
          </cell>
          <cell r="Y52">
            <v>10888405</v>
          </cell>
          <cell r="Z52">
            <v>10888405</v>
          </cell>
          <cell r="AA52">
            <v>644907.5</v>
          </cell>
          <cell r="AB52">
            <v>0.9</v>
          </cell>
          <cell r="AC52">
            <v>580416.75</v>
          </cell>
          <cell r="AD52">
            <v>1.8984962675312516</v>
          </cell>
          <cell r="AE52">
            <v>0.28619430950531333</v>
          </cell>
          <cell r="AF52">
            <v>25886</v>
          </cell>
          <cell r="AG52">
            <v>12943</v>
          </cell>
          <cell r="AH52">
            <v>12943</v>
          </cell>
          <cell r="AI52">
            <v>95127</v>
          </cell>
        </row>
        <row r="53">
          <cell r="A53">
            <v>1408</v>
          </cell>
          <cell r="B53" t="str">
            <v xml:space="preserve"> COLUMBIA</v>
          </cell>
          <cell r="C53" t="str">
            <v>EMERSON-TAYLOR-BRADLEY</v>
          </cell>
          <cell r="D53">
            <v>59144444</v>
          </cell>
          <cell r="E53">
            <v>58873681</v>
          </cell>
          <cell r="F53">
            <v>14305970</v>
          </cell>
          <cell r="G53">
            <v>132324095</v>
          </cell>
          <cell r="H53">
            <v>3241940.3275000001</v>
          </cell>
          <cell r="I53">
            <v>93275</v>
          </cell>
          <cell r="J53">
            <v>77252</v>
          </cell>
          <cell r="K53">
            <v>3335215.3275000001</v>
          </cell>
          <cell r="L53">
            <v>3319192.3275000001</v>
          </cell>
          <cell r="M53">
            <v>1015.36</v>
          </cell>
          <cell r="N53">
            <v>1032.96</v>
          </cell>
          <cell r="O53">
            <v>1021.09</v>
          </cell>
          <cell r="P53">
            <v>1071.78</v>
          </cell>
          <cell r="Q53">
            <v>1068.57</v>
          </cell>
          <cell r="R53">
            <v>0</v>
          </cell>
          <cell r="S53">
            <v>1070.1500000000001</v>
          </cell>
          <cell r="T53">
            <v>3228.794268413104</v>
          </cell>
          <cell r="U53">
            <v>3789.205731586896</v>
          </cell>
          <cell r="V53">
            <v>3213.2825351417287</v>
          </cell>
          <cell r="W53">
            <v>3804.7174648582713</v>
          </cell>
          <cell r="X53">
            <v>7249313.2800000003</v>
          </cell>
          <cell r="Y53">
            <v>3930121</v>
          </cell>
          <cell r="Z53">
            <v>3930121</v>
          </cell>
          <cell r="AA53">
            <v>137437.5</v>
          </cell>
          <cell r="AB53">
            <v>0.95240000000000002</v>
          </cell>
          <cell r="AC53">
            <v>130895.47500000001</v>
          </cell>
          <cell r="AD53">
            <v>0.98920362916519466</v>
          </cell>
          <cell r="AE53">
            <v>0.14789681608000083</v>
          </cell>
          <cell r="AF53">
            <v>2725</v>
          </cell>
          <cell r="AG53">
            <v>1363</v>
          </cell>
          <cell r="AH53">
            <v>1362</v>
          </cell>
          <cell r="AI53">
            <v>37187</v>
          </cell>
        </row>
        <row r="54">
          <cell r="A54">
            <v>1503</v>
          </cell>
          <cell r="B54" t="str">
            <v xml:space="preserve"> CONWAY          </v>
          </cell>
          <cell r="C54" t="str">
            <v xml:space="preserve">NEMO VISTA          </v>
          </cell>
          <cell r="D54">
            <v>46357373</v>
          </cell>
          <cell r="E54">
            <v>23732830</v>
          </cell>
          <cell r="F54">
            <v>16587750</v>
          </cell>
          <cell r="G54">
            <v>86677953</v>
          </cell>
          <cell r="H54">
            <v>2123609.8484999998</v>
          </cell>
          <cell r="I54">
            <v>2986</v>
          </cell>
          <cell r="J54">
            <v>1724</v>
          </cell>
          <cell r="K54">
            <v>2126595.8484999998</v>
          </cell>
          <cell r="L54">
            <v>2125333.8484999998</v>
          </cell>
          <cell r="M54">
            <v>450.24</v>
          </cell>
          <cell r="N54">
            <v>456.73</v>
          </cell>
          <cell r="O54">
            <v>451.03</v>
          </cell>
          <cell r="P54">
            <v>454.88</v>
          </cell>
          <cell r="Q54">
            <v>461.7</v>
          </cell>
          <cell r="R54">
            <v>0</v>
          </cell>
          <cell r="S54">
            <v>458.25</v>
          </cell>
          <cell r="T54">
            <v>4656.1334891511387</v>
          </cell>
          <cell r="U54">
            <v>2361.8665108488613</v>
          </cell>
          <cell r="V54">
            <v>4653.3703687079887</v>
          </cell>
          <cell r="W54">
            <v>2364.6296312920113</v>
          </cell>
          <cell r="X54">
            <v>3205331.14</v>
          </cell>
          <cell r="Y54">
            <v>1079997</v>
          </cell>
          <cell r="Z54">
            <v>1079997</v>
          </cell>
          <cell r="AA54">
            <v>0</v>
          </cell>
          <cell r="AB54">
            <v>0.9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16442</v>
          </cell>
        </row>
        <row r="55">
          <cell r="A55">
            <v>1505</v>
          </cell>
          <cell r="B55" t="str">
            <v xml:space="preserve"> CONWAY          </v>
          </cell>
          <cell r="C55" t="str">
            <v xml:space="preserve">WONDERVIEW          </v>
          </cell>
          <cell r="D55">
            <v>43209593</v>
          </cell>
          <cell r="E55">
            <v>21016850</v>
          </cell>
          <cell r="F55">
            <v>6429895</v>
          </cell>
          <cell r="G55">
            <v>70656338</v>
          </cell>
          <cell r="H55">
            <v>1731080.281</v>
          </cell>
          <cell r="I55">
            <v>23570</v>
          </cell>
          <cell r="J55">
            <v>15731</v>
          </cell>
          <cell r="K55">
            <v>1754650.281</v>
          </cell>
          <cell r="L55">
            <v>1746811.281</v>
          </cell>
          <cell r="M55">
            <v>451.43</v>
          </cell>
          <cell r="N55">
            <v>433.57</v>
          </cell>
          <cell r="O55">
            <v>440.82</v>
          </cell>
          <cell r="P55">
            <v>429.93</v>
          </cell>
          <cell r="Q55">
            <v>436.33</v>
          </cell>
          <cell r="R55">
            <v>0</v>
          </cell>
          <cell r="S55">
            <v>433.13</v>
          </cell>
          <cell r="T55">
            <v>4046.9826809973015</v>
          </cell>
          <cell r="U55">
            <v>2971.0173190026985</v>
          </cell>
          <cell r="V55">
            <v>4028.9025555273656</v>
          </cell>
          <cell r="W55">
            <v>2989.0974444726344</v>
          </cell>
          <cell r="X55">
            <v>3042794.26</v>
          </cell>
          <cell r="Y55">
            <v>1295983</v>
          </cell>
          <cell r="Z55">
            <v>1295983</v>
          </cell>
          <cell r="AA55">
            <v>0</v>
          </cell>
          <cell r="AB55">
            <v>1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15609</v>
          </cell>
        </row>
        <row r="56">
          <cell r="A56">
            <v>1507</v>
          </cell>
          <cell r="B56" t="str">
            <v xml:space="preserve"> CONWAY          </v>
          </cell>
          <cell r="C56" t="str">
            <v>SO CONWAY COUNTY</v>
          </cell>
          <cell r="D56">
            <v>149923432</v>
          </cell>
          <cell r="E56">
            <v>88295280</v>
          </cell>
          <cell r="F56">
            <v>30765190</v>
          </cell>
          <cell r="G56">
            <v>268983902</v>
          </cell>
          <cell r="H56">
            <v>6590105.5990000004</v>
          </cell>
          <cell r="I56">
            <v>1050</v>
          </cell>
          <cell r="J56">
            <v>738</v>
          </cell>
          <cell r="K56">
            <v>6591155.5990000004</v>
          </cell>
          <cell r="L56">
            <v>6590843.5990000004</v>
          </cell>
          <cell r="M56">
            <v>2246.64</v>
          </cell>
          <cell r="N56">
            <v>2269.08</v>
          </cell>
          <cell r="O56">
            <v>2274.25</v>
          </cell>
          <cell r="P56">
            <v>2282.3000000000002</v>
          </cell>
          <cell r="Q56">
            <v>2270.02</v>
          </cell>
          <cell r="R56">
            <v>0</v>
          </cell>
          <cell r="S56">
            <v>2276.77</v>
          </cell>
          <cell r="T56">
            <v>2904.7700385178136</v>
          </cell>
          <cell r="U56">
            <v>4113.2299614821859</v>
          </cell>
          <cell r="V56">
            <v>2904.6325378567526</v>
          </cell>
          <cell r="W56">
            <v>4113.3674621432474</v>
          </cell>
          <cell r="X56">
            <v>15924403.439999999</v>
          </cell>
          <cell r="Y56">
            <v>9333560</v>
          </cell>
          <cell r="Z56">
            <v>9333560</v>
          </cell>
          <cell r="AA56">
            <v>1149887.5</v>
          </cell>
          <cell r="AB56">
            <v>1</v>
          </cell>
          <cell r="AC56">
            <v>1149887.5</v>
          </cell>
          <cell r="AD56">
            <v>4.2749305495612893</v>
          </cell>
          <cell r="AE56">
            <v>0.29379828851798706</v>
          </cell>
          <cell r="AF56">
            <v>51384</v>
          </cell>
          <cell r="AG56">
            <v>25692</v>
          </cell>
          <cell r="AH56">
            <v>25692</v>
          </cell>
          <cell r="AI56">
            <v>81687</v>
          </cell>
        </row>
        <row r="57">
          <cell r="A57">
            <v>1601</v>
          </cell>
          <cell r="B57" t="str">
            <v xml:space="preserve"> CRAIGHEAD       </v>
          </cell>
          <cell r="C57" t="str">
            <v xml:space="preserve">BAY                 </v>
          </cell>
          <cell r="D57">
            <v>26622090</v>
          </cell>
          <cell r="E57">
            <v>9658410</v>
          </cell>
          <cell r="F57">
            <v>6144340</v>
          </cell>
          <cell r="G57">
            <v>42424840</v>
          </cell>
          <cell r="H57">
            <v>1039408.58</v>
          </cell>
          <cell r="I57">
            <v>97</v>
          </cell>
          <cell r="J57">
            <v>66</v>
          </cell>
          <cell r="K57">
            <v>1039505.58</v>
          </cell>
          <cell r="L57">
            <v>1039474.58</v>
          </cell>
          <cell r="M57">
            <v>621.9</v>
          </cell>
          <cell r="N57">
            <v>613.91</v>
          </cell>
          <cell r="O57">
            <v>612</v>
          </cell>
          <cell r="P57">
            <v>597.89</v>
          </cell>
          <cell r="Q57">
            <v>587.09</v>
          </cell>
          <cell r="R57">
            <v>0</v>
          </cell>
          <cell r="S57">
            <v>592.42999999999995</v>
          </cell>
          <cell r="T57">
            <v>1693.2540274633091</v>
          </cell>
          <cell r="U57">
            <v>5324.7459725366907</v>
          </cell>
          <cell r="V57">
            <v>1693.2035314622665</v>
          </cell>
          <cell r="W57">
            <v>5324.7964685377337</v>
          </cell>
          <cell r="X57">
            <v>4308420.38</v>
          </cell>
          <cell r="Y57">
            <v>3268946</v>
          </cell>
          <cell r="Z57">
            <v>3268946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0.68200285305692265</v>
          </cell>
          <cell r="AF57">
            <v>0</v>
          </cell>
          <cell r="AG57">
            <v>0</v>
          </cell>
          <cell r="AH57">
            <v>0</v>
          </cell>
          <cell r="AI57">
            <v>22101</v>
          </cell>
        </row>
        <row r="58">
          <cell r="A58">
            <v>1602</v>
          </cell>
          <cell r="B58" t="str">
            <v xml:space="preserve"> CRAIGHEAD       </v>
          </cell>
          <cell r="C58" t="str">
            <v xml:space="preserve">WESTSIDE CONSOLIDATED      </v>
          </cell>
          <cell r="D58">
            <v>98854872</v>
          </cell>
          <cell r="E58">
            <v>28546185</v>
          </cell>
          <cell r="F58">
            <v>13144865</v>
          </cell>
          <cell r="G58">
            <v>140545922</v>
          </cell>
          <cell r="H58">
            <v>3443375.0890000002</v>
          </cell>
          <cell r="I58">
            <v>318</v>
          </cell>
          <cell r="J58">
            <v>220</v>
          </cell>
          <cell r="K58">
            <v>3443693.0890000002</v>
          </cell>
          <cell r="L58">
            <v>3443595.0890000002</v>
          </cell>
          <cell r="M58">
            <v>1723.54</v>
          </cell>
          <cell r="N58">
            <v>1733.13</v>
          </cell>
          <cell r="O58">
            <v>1730.75</v>
          </cell>
          <cell r="P58">
            <v>1738.16</v>
          </cell>
          <cell r="Q58">
            <v>1725.67</v>
          </cell>
          <cell r="R58">
            <v>0</v>
          </cell>
          <cell r="S58">
            <v>1731.56</v>
          </cell>
          <cell r="T58">
            <v>1986.979100817596</v>
          </cell>
          <cell r="U58">
            <v>5031.0208991824038</v>
          </cell>
          <cell r="V58">
            <v>1986.9225557228829</v>
          </cell>
          <cell r="W58">
            <v>5031.0774442771171</v>
          </cell>
          <cell r="X58">
            <v>12163106.34</v>
          </cell>
          <cell r="Y58">
            <v>8719511</v>
          </cell>
          <cell r="Z58">
            <v>8719511</v>
          </cell>
          <cell r="AA58">
            <v>454615</v>
          </cell>
          <cell r="AB58">
            <v>0.98560000000000003</v>
          </cell>
          <cell r="AC58">
            <v>448068.54399999999</v>
          </cell>
          <cell r="AD58">
            <v>3.1880579501979431</v>
          </cell>
          <cell r="AE58">
            <v>0.60505449278882906</v>
          </cell>
          <cell r="AF58">
            <v>60276</v>
          </cell>
          <cell r="AG58">
            <v>30138</v>
          </cell>
          <cell r="AH58">
            <v>30138</v>
          </cell>
          <cell r="AI58">
            <v>62393</v>
          </cell>
        </row>
        <row r="59">
          <cell r="A59">
            <v>1603</v>
          </cell>
          <cell r="B59" t="str">
            <v xml:space="preserve"> CRAIGHEAD       </v>
          </cell>
          <cell r="C59" t="str">
            <v xml:space="preserve">BROOKLAND           </v>
          </cell>
          <cell r="D59">
            <v>165537858</v>
          </cell>
          <cell r="E59">
            <v>30828635</v>
          </cell>
          <cell r="F59">
            <v>6505230</v>
          </cell>
          <cell r="G59">
            <v>202871723</v>
          </cell>
          <cell r="H59">
            <v>4970357.2134999996</v>
          </cell>
          <cell r="I59">
            <v>426</v>
          </cell>
          <cell r="J59">
            <v>306</v>
          </cell>
          <cell r="K59">
            <v>4970783.2134999996</v>
          </cell>
          <cell r="L59">
            <v>4970663.2134999996</v>
          </cell>
          <cell r="M59">
            <v>2539.19</v>
          </cell>
          <cell r="N59">
            <v>2658.11</v>
          </cell>
          <cell r="O59">
            <v>2661.24</v>
          </cell>
          <cell r="P59">
            <v>2752.37</v>
          </cell>
          <cell r="Q59">
            <v>2745.73</v>
          </cell>
          <cell r="R59">
            <v>0</v>
          </cell>
          <cell r="S59">
            <v>2749.05</v>
          </cell>
          <cell r="T59">
            <v>1870.0442094194746</v>
          </cell>
          <cell r="U59">
            <v>5147.955790580525</v>
          </cell>
          <cell r="V59">
            <v>1869.9990645609096</v>
          </cell>
          <cell r="W59">
            <v>5148.0009354390904</v>
          </cell>
          <cell r="X59">
            <v>18654615.98</v>
          </cell>
          <cell r="Y59">
            <v>13683953</v>
          </cell>
          <cell r="Z59">
            <v>13683953</v>
          </cell>
          <cell r="AA59">
            <v>632562.5</v>
          </cell>
          <cell r="AB59">
            <v>0.9214</v>
          </cell>
          <cell r="AC59">
            <v>582843.08750000002</v>
          </cell>
          <cell r="AD59">
            <v>2.8729636584197595</v>
          </cell>
          <cell r="AE59">
            <v>0.63674042950384524</v>
          </cell>
          <cell r="AF59">
            <v>87672</v>
          </cell>
          <cell r="AG59">
            <v>43836</v>
          </cell>
          <cell r="AH59">
            <v>43836</v>
          </cell>
          <cell r="AI59">
            <v>95692</v>
          </cell>
        </row>
        <row r="60">
          <cell r="A60">
            <v>1605</v>
          </cell>
          <cell r="B60" t="str">
            <v xml:space="preserve"> CRAIGHEAD       </v>
          </cell>
          <cell r="C60" t="str">
            <v>BUFFALO ISLAND CENTRAL</v>
          </cell>
          <cell r="D60">
            <v>43235283</v>
          </cell>
          <cell r="E60">
            <v>23418289</v>
          </cell>
          <cell r="F60">
            <v>6680661</v>
          </cell>
          <cell r="G60">
            <v>73334233</v>
          </cell>
          <cell r="H60">
            <v>1796688.7085000002</v>
          </cell>
          <cell r="I60">
            <v>19529</v>
          </cell>
          <cell r="J60">
            <v>13784</v>
          </cell>
          <cell r="K60">
            <v>1816217.7085000002</v>
          </cell>
          <cell r="L60">
            <v>1810472.7085000002</v>
          </cell>
          <cell r="M60">
            <v>723.21</v>
          </cell>
          <cell r="N60">
            <v>718.8</v>
          </cell>
          <cell r="O60">
            <v>709</v>
          </cell>
          <cell r="P60">
            <v>733.98</v>
          </cell>
          <cell r="Q60">
            <v>718.5</v>
          </cell>
          <cell r="R60">
            <v>0</v>
          </cell>
          <cell r="S60">
            <v>726.24</v>
          </cell>
          <cell r="T60">
            <v>2526.7358215080694</v>
          </cell>
          <cell r="U60">
            <v>4491.2641784919306</v>
          </cell>
          <cell r="V60">
            <v>2518.7433340289376</v>
          </cell>
          <cell r="W60">
            <v>4499.2566659710628</v>
          </cell>
          <cell r="X60">
            <v>5044538.3999999994</v>
          </cell>
          <cell r="Y60">
            <v>3234066</v>
          </cell>
          <cell r="Z60">
            <v>3234066</v>
          </cell>
          <cell r="AA60">
            <v>233952.5</v>
          </cell>
          <cell r="AB60">
            <v>0.9</v>
          </cell>
          <cell r="AC60">
            <v>210557.25</v>
          </cell>
          <cell r="AD60">
            <v>2.8712000028690556</v>
          </cell>
          <cell r="AE60">
            <v>0.43741100031294688</v>
          </cell>
          <cell r="AF60">
            <v>16276</v>
          </cell>
          <cell r="AG60">
            <v>8138</v>
          </cell>
          <cell r="AH60">
            <v>8138</v>
          </cell>
          <cell r="AI60">
            <v>25877</v>
          </cell>
        </row>
        <row r="61">
          <cell r="A61">
            <v>1608</v>
          </cell>
          <cell r="B61" t="str">
            <v xml:space="preserve"> CRAIGHEAD       </v>
          </cell>
          <cell r="C61" t="str">
            <v xml:space="preserve">JONESBORO           </v>
          </cell>
          <cell r="D61">
            <v>497495350</v>
          </cell>
          <cell r="E61">
            <v>126667580</v>
          </cell>
          <cell r="F61">
            <v>26996510</v>
          </cell>
          <cell r="G61">
            <v>651159440</v>
          </cell>
          <cell r="H61">
            <v>15953406.280000001</v>
          </cell>
          <cell r="I61">
            <v>15255</v>
          </cell>
          <cell r="J61">
            <v>14850</v>
          </cell>
          <cell r="K61">
            <v>15968661.280000001</v>
          </cell>
          <cell r="L61">
            <v>15968256.280000001</v>
          </cell>
          <cell r="M61">
            <v>6447.38</v>
          </cell>
          <cell r="N61">
            <v>6377.77</v>
          </cell>
          <cell r="O61">
            <v>6344.58</v>
          </cell>
          <cell r="P61">
            <v>6308.55</v>
          </cell>
          <cell r="Q61">
            <v>6312.26</v>
          </cell>
          <cell r="R61">
            <v>0</v>
          </cell>
          <cell r="S61">
            <v>6310.41</v>
          </cell>
          <cell r="T61">
            <v>2503.8001182231405</v>
          </cell>
          <cell r="U61">
            <v>4514.1998817768599</v>
          </cell>
          <cell r="V61">
            <v>2503.7366164035393</v>
          </cell>
          <cell r="W61">
            <v>4514.2633835964607</v>
          </cell>
          <cell r="X61">
            <v>44759189.859999999</v>
          </cell>
          <cell r="Y61">
            <v>28790934</v>
          </cell>
          <cell r="Z61">
            <v>28790934</v>
          </cell>
          <cell r="AA61">
            <v>1645900</v>
          </cell>
          <cell r="AB61">
            <v>0.9</v>
          </cell>
          <cell r="AC61">
            <v>1481310</v>
          </cell>
          <cell r="AD61">
            <v>2.2748806344572077</v>
          </cell>
          <cell r="AE61">
            <v>0.44535018745390476</v>
          </cell>
          <cell r="AF61">
            <v>116500</v>
          </cell>
          <cell r="AG61">
            <v>58250</v>
          </cell>
          <cell r="AH61">
            <v>58250</v>
          </cell>
          <cell r="AI61">
            <v>229600</v>
          </cell>
        </row>
        <row r="62">
          <cell r="A62">
            <v>1611</v>
          </cell>
          <cell r="B62" t="str">
            <v xml:space="preserve"> CRAIGHEAD       </v>
          </cell>
          <cell r="C62" t="str">
            <v xml:space="preserve">NETTLETON           </v>
          </cell>
          <cell r="D62">
            <v>425484286</v>
          </cell>
          <cell r="E62">
            <v>178092705</v>
          </cell>
          <cell r="F62">
            <v>17934465</v>
          </cell>
          <cell r="G62">
            <v>621511456</v>
          </cell>
          <cell r="H62">
            <v>15227030.672</v>
          </cell>
          <cell r="I62">
            <v>2196</v>
          </cell>
          <cell r="J62">
            <v>2026</v>
          </cell>
          <cell r="K62">
            <v>15229226.672</v>
          </cell>
          <cell r="L62">
            <v>15229056.672</v>
          </cell>
          <cell r="M62">
            <v>3447.31</v>
          </cell>
          <cell r="N62">
            <v>3500.01</v>
          </cell>
          <cell r="O62">
            <v>3449.09</v>
          </cell>
          <cell r="P62">
            <v>3410.19</v>
          </cell>
          <cell r="Q62">
            <v>3409.58</v>
          </cell>
          <cell r="R62">
            <v>0</v>
          </cell>
          <cell r="S62">
            <v>3409.88</v>
          </cell>
          <cell r="T62">
            <v>4351.1951885851749</v>
          </cell>
          <cell r="U62">
            <v>2666.8048114148251</v>
          </cell>
          <cell r="V62">
            <v>4351.1466172953787</v>
          </cell>
          <cell r="W62">
            <v>2666.8533827046213</v>
          </cell>
          <cell r="X62">
            <v>24563070.18</v>
          </cell>
          <cell r="Y62">
            <v>9334014</v>
          </cell>
          <cell r="Z62">
            <v>9334014</v>
          </cell>
          <cell r="AA62">
            <v>1621868.76</v>
          </cell>
          <cell r="AB62">
            <v>0.9</v>
          </cell>
          <cell r="AC62">
            <v>1459681.8840000001</v>
          </cell>
          <cell r="AD62">
            <v>2.3486001262058798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126000</v>
          </cell>
        </row>
        <row r="63">
          <cell r="A63">
            <v>1612</v>
          </cell>
          <cell r="B63" t="str">
            <v xml:space="preserve"> CRAIGHEAD       </v>
          </cell>
          <cell r="C63" t="str">
            <v xml:space="preserve">VALLEY VIEW         </v>
          </cell>
          <cell r="D63">
            <v>217139911</v>
          </cell>
          <cell r="E63">
            <v>45035575</v>
          </cell>
          <cell r="F63">
            <v>9580860</v>
          </cell>
          <cell r="G63">
            <v>271756346</v>
          </cell>
          <cell r="H63">
            <v>6658030.477</v>
          </cell>
          <cell r="I63">
            <v>428</v>
          </cell>
          <cell r="J63">
            <v>302</v>
          </cell>
          <cell r="K63">
            <v>6658458.477</v>
          </cell>
          <cell r="L63">
            <v>6658332.477</v>
          </cell>
          <cell r="M63">
            <v>2779.01</v>
          </cell>
          <cell r="N63">
            <v>2855.91</v>
          </cell>
          <cell r="O63">
            <v>2846.72</v>
          </cell>
          <cell r="P63">
            <v>2871.13</v>
          </cell>
          <cell r="Q63">
            <v>2871.63</v>
          </cell>
          <cell r="R63">
            <v>0</v>
          </cell>
          <cell r="S63">
            <v>2871.37</v>
          </cell>
          <cell r="T63">
            <v>2331.4664947424817</v>
          </cell>
          <cell r="U63">
            <v>4686.5335052575183</v>
          </cell>
          <cell r="V63">
            <v>2331.4223757051168</v>
          </cell>
          <cell r="W63">
            <v>4686.5776242948832</v>
          </cell>
          <cell r="X63">
            <v>20042776.379999999</v>
          </cell>
          <cell r="Y63">
            <v>13384444</v>
          </cell>
          <cell r="Z63">
            <v>13384444</v>
          </cell>
          <cell r="AA63">
            <v>857275</v>
          </cell>
          <cell r="AB63">
            <v>1</v>
          </cell>
          <cell r="AC63">
            <v>857275</v>
          </cell>
          <cell r="AD63">
            <v>3.1545721475074591</v>
          </cell>
          <cell r="AE63">
            <v>0.50251790750520398</v>
          </cell>
          <cell r="AF63">
            <v>81627</v>
          </cell>
          <cell r="AG63">
            <v>40814</v>
          </cell>
          <cell r="AH63">
            <v>40813</v>
          </cell>
          <cell r="AI63">
            <v>102813</v>
          </cell>
        </row>
        <row r="64">
          <cell r="A64">
            <v>1613</v>
          </cell>
          <cell r="B64" t="str">
            <v xml:space="preserve"> CRAIGHEAD       </v>
          </cell>
          <cell r="C64" t="str">
            <v xml:space="preserve">RIVERSIDE           </v>
          </cell>
          <cell r="D64">
            <v>33661138</v>
          </cell>
          <cell r="E64">
            <v>13730975</v>
          </cell>
          <cell r="F64">
            <v>4193815</v>
          </cell>
          <cell r="G64">
            <v>51585928</v>
          </cell>
          <cell r="H64">
            <v>1263855.236</v>
          </cell>
          <cell r="I64">
            <v>13822</v>
          </cell>
          <cell r="J64">
            <v>8656</v>
          </cell>
          <cell r="K64">
            <v>1277677.236</v>
          </cell>
          <cell r="L64">
            <v>1272511.236</v>
          </cell>
          <cell r="M64">
            <v>761.48</v>
          </cell>
          <cell r="N64">
            <v>758.92</v>
          </cell>
          <cell r="O64">
            <v>762.96</v>
          </cell>
          <cell r="P64">
            <v>746.25</v>
          </cell>
          <cell r="Q64">
            <v>743.67</v>
          </cell>
          <cell r="R64">
            <v>0</v>
          </cell>
          <cell r="S64">
            <v>744.98</v>
          </cell>
          <cell r="T64">
            <v>1683.5466663152904</v>
          </cell>
          <cell r="U64">
            <v>5334.4533336847098</v>
          </cell>
          <cell r="V64">
            <v>1676.7396247298793</v>
          </cell>
          <cell r="W64">
            <v>5341.2603752701207</v>
          </cell>
          <cell r="X64">
            <v>5326100.5599999996</v>
          </cell>
          <cell r="Y64">
            <v>4053589</v>
          </cell>
          <cell r="Z64">
            <v>4053589</v>
          </cell>
          <cell r="AA64">
            <v>0</v>
          </cell>
          <cell r="AB64">
            <v>0.9</v>
          </cell>
          <cell r="AC64">
            <v>0</v>
          </cell>
          <cell r="AD64">
            <v>0</v>
          </cell>
          <cell r="AE64">
            <v>0.68440127581875365</v>
          </cell>
          <cell r="AF64">
            <v>0</v>
          </cell>
          <cell r="AG64">
            <v>0</v>
          </cell>
          <cell r="AH64">
            <v>0</v>
          </cell>
          <cell r="AI64">
            <v>27321</v>
          </cell>
        </row>
        <row r="65">
          <cell r="A65">
            <v>1701</v>
          </cell>
          <cell r="B65" t="str">
            <v xml:space="preserve"> CRAWFORD        </v>
          </cell>
          <cell r="C65" t="str">
            <v xml:space="preserve">ALMA                </v>
          </cell>
          <cell r="D65">
            <v>149870178</v>
          </cell>
          <cell r="E65">
            <v>40410572</v>
          </cell>
          <cell r="F65">
            <v>12031669</v>
          </cell>
          <cell r="G65">
            <v>202312419</v>
          </cell>
          <cell r="H65">
            <v>4956654.2655000007</v>
          </cell>
          <cell r="I65">
            <v>10343</v>
          </cell>
          <cell r="J65">
            <v>10616</v>
          </cell>
          <cell r="K65">
            <v>4966997.2655000007</v>
          </cell>
          <cell r="L65">
            <v>4967270.2655000007</v>
          </cell>
          <cell r="M65">
            <v>3241.19</v>
          </cell>
          <cell r="N65">
            <v>3278.98</v>
          </cell>
          <cell r="O65">
            <v>3267.32</v>
          </cell>
          <cell r="P65">
            <v>3239.07</v>
          </cell>
          <cell r="Q65">
            <v>3224.05</v>
          </cell>
          <cell r="R65">
            <v>0</v>
          </cell>
          <cell r="S65">
            <v>3231.56</v>
          </cell>
          <cell r="T65">
            <v>1514.7995003019234</v>
          </cell>
          <cell r="U65">
            <v>5503.2004996980768</v>
          </cell>
          <cell r="V65">
            <v>1514.8827579003228</v>
          </cell>
          <cell r="W65">
            <v>5503.1172420996772</v>
          </cell>
          <cell r="X65">
            <v>23011881.640000001</v>
          </cell>
          <cell r="Y65">
            <v>18044611</v>
          </cell>
          <cell r="Z65">
            <v>18044611</v>
          </cell>
          <cell r="AA65">
            <v>2274321.2599999998</v>
          </cell>
          <cell r="AB65">
            <v>0.9</v>
          </cell>
          <cell r="AC65">
            <v>2046889.1339999998</v>
          </cell>
          <cell r="AD65">
            <v>10.117466560468538</v>
          </cell>
          <cell r="AE65">
            <v>0.7247420841045078</v>
          </cell>
          <cell r="AF65">
            <v>433501</v>
          </cell>
          <cell r="AG65">
            <v>216751</v>
          </cell>
          <cell r="AH65">
            <v>216750</v>
          </cell>
          <cell r="AI65">
            <v>118043</v>
          </cell>
        </row>
        <row r="66">
          <cell r="A66">
            <v>1702</v>
          </cell>
          <cell r="B66" t="str">
            <v xml:space="preserve"> CRAWFORD        </v>
          </cell>
          <cell r="C66" t="str">
            <v xml:space="preserve">CEDARVILLE          </v>
          </cell>
          <cell r="D66">
            <v>34750512</v>
          </cell>
          <cell r="E66">
            <v>9592257</v>
          </cell>
          <cell r="F66">
            <v>4901924</v>
          </cell>
          <cell r="G66">
            <v>49244693</v>
          </cell>
          <cell r="H66">
            <v>1206494.9785</v>
          </cell>
          <cell r="I66">
            <v>41511</v>
          </cell>
          <cell r="J66">
            <v>38153</v>
          </cell>
          <cell r="K66">
            <v>1248005.9785</v>
          </cell>
          <cell r="L66">
            <v>1244647.9785</v>
          </cell>
          <cell r="M66">
            <v>749.01</v>
          </cell>
          <cell r="N66">
            <v>761.99</v>
          </cell>
          <cell r="O66">
            <v>748.24</v>
          </cell>
          <cell r="P66">
            <v>742.4</v>
          </cell>
          <cell r="Q66">
            <v>729.12</v>
          </cell>
          <cell r="R66">
            <v>0</v>
          </cell>
          <cell r="S66">
            <v>735.76</v>
          </cell>
          <cell r="T66">
            <v>1637.8246151524297</v>
          </cell>
          <cell r="U66">
            <v>5380.1753848475701</v>
          </cell>
          <cell r="V66">
            <v>1633.4177331723513</v>
          </cell>
          <cell r="W66">
            <v>5384.5822668276487</v>
          </cell>
          <cell r="X66">
            <v>5347645.82</v>
          </cell>
          <cell r="Y66">
            <v>4102998</v>
          </cell>
          <cell r="Z66">
            <v>4102998</v>
          </cell>
          <cell r="AA66">
            <v>69205</v>
          </cell>
          <cell r="AB66">
            <v>0.9</v>
          </cell>
          <cell r="AC66">
            <v>62284.5</v>
          </cell>
          <cell r="AD66">
            <v>1.2647961882918024</v>
          </cell>
          <cell r="AE66">
            <v>0.69558155673417099</v>
          </cell>
          <cell r="AF66">
            <v>12087</v>
          </cell>
          <cell r="AG66">
            <v>6044</v>
          </cell>
          <cell r="AH66">
            <v>6043</v>
          </cell>
          <cell r="AI66">
            <v>27432</v>
          </cell>
        </row>
        <row r="67">
          <cell r="A67">
            <v>1703</v>
          </cell>
          <cell r="B67" t="str">
            <v xml:space="preserve"> CRAWFORD        </v>
          </cell>
          <cell r="C67" t="str">
            <v xml:space="preserve">MOUNTAINBURG        </v>
          </cell>
          <cell r="D67">
            <v>28709988</v>
          </cell>
          <cell r="E67">
            <v>8532871</v>
          </cell>
          <cell r="F67">
            <v>5429447</v>
          </cell>
          <cell r="G67">
            <v>42672306</v>
          </cell>
          <cell r="H67">
            <v>1045471.4970000001</v>
          </cell>
          <cell r="I67">
            <v>39658</v>
          </cell>
          <cell r="J67">
            <v>36689</v>
          </cell>
          <cell r="K67">
            <v>1085129.497</v>
          </cell>
          <cell r="L67">
            <v>1082160.497</v>
          </cell>
          <cell r="M67">
            <v>619.03</v>
          </cell>
          <cell r="N67">
            <v>615.35</v>
          </cell>
          <cell r="O67">
            <v>618.11</v>
          </cell>
          <cell r="P67">
            <v>647.30999999999995</v>
          </cell>
          <cell r="Q67">
            <v>639.74</v>
          </cell>
          <cell r="R67">
            <v>0</v>
          </cell>
          <cell r="S67">
            <v>643.48</v>
          </cell>
          <cell r="T67">
            <v>1763.4346258227024</v>
          </cell>
          <cell r="U67">
            <v>5254.5653741772976</v>
          </cell>
          <cell r="V67">
            <v>1758.60972942228</v>
          </cell>
          <cell r="W67">
            <v>5259.39027057772</v>
          </cell>
          <cell r="X67">
            <v>4318526.3</v>
          </cell>
          <cell r="Y67">
            <v>3236366</v>
          </cell>
          <cell r="Z67">
            <v>3236366</v>
          </cell>
          <cell r="AA67">
            <v>245700</v>
          </cell>
          <cell r="AB67">
            <v>0.96340000000000003</v>
          </cell>
          <cell r="AC67">
            <v>236707.38</v>
          </cell>
          <cell r="AD67">
            <v>5.5470960486644429</v>
          </cell>
          <cell r="AE67">
            <v>0.66439952684025716</v>
          </cell>
          <cell r="AF67">
            <v>40890</v>
          </cell>
          <cell r="AG67">
            <v>20445</v>
          </cell>
          <cell r="AH67">
            <v>20445</v>
          </cell>
          <cell r="AI67">
            <v>22153</v>
          </cell>
        </row>
        <row r="68">
          <cell r="A68">
            <v>1704</v>
          </cell>
          <cell r="B68" t="str">
            <v xml:space="preserve"> CRAWFORD</v>
          </cell>
          <cell r="C68" t="str">
            <v>MULBERRY/PLEASANT VIEW BI-COUNTY</v>
          </cell>
          <cell r="D68">
            <v>32134437</v>
          </cell>
          <cell r="E68">
            <v>10737441</v>
          </cell>
          <cell r="F68">
            <v>12408732</v>
          </cell>
          <cell r="G68">
            <v>55280610</v>
          </cell>
          <cell r="H68">
            <v>1354374.9450000001</v>
          </cell>
          <cell r="I68">
            <v>15627</v>
          </cell>
          <cell r="J68">
            <v>14163</v>
          </cell>
          <cell r="K68">
            <v>1370001.9450000001</v>
          </cell>
          <cell r="L68">
            <v>1368537.9450000001</v>
          </cell>
          <cell r="M68">
            <v>401.41</v>
          </cell>
          <cell r="N68">
            <v>413.08</v>
          </cell>
          <cell r="O68">
            <v>410.32</v>
          </cell>
          <cell r="P68">
            <v>414.56</v>
          </cell>
          <cell r="Q68">
            <v>412.57</v>
          </cell>
          <cell r="R68">
            <v>0</v>
          </cell>
          <cell r="S68">
            <v>413.52</v>
          </cell>
          <cell r="T68">
            <v>3316.5535610535494</v>
          </cell>
          <cell r="U68">
            <v>3701.4464389464506</v>
          </cell>
          <cell r="V68">
            <v>3313.0094533746492</v>
          </cell>
          <cell r="W68">
            <v>3704.9905466253508</v>
          </cell>
          <cell r="X68">
            <v>2898995.44</v>
          </cell>
          <cell r="Y68">
            <v>1530457</v>
          </cell>
          <cell r="Z68">
            <v>1530457</v>
          </cell>
          <cell r="AA68">
            <v>68575</v>
          </cell>
          <cell r="AB68">
            <v>1</v>
          </cell>
          <cell r="AC68">
            <v>68575</v>
          </cell>
          <cell r="AD68">
            <v>1.2404892058897323</v>
          </cell>
          <cell r="AE68">
            <v>0.10398445154928515</v>
          </cell>
          <cell r="AF68">
            <v>961</v>
          </cell>
          <cell r="AG68">
            <v>481</v>
          </cell>
          <cell r="AH68">
            <v>480</v>
          </cell>
          <cell r="AI68">
            <v>14871</v>
          </cell>
        </row>
        <row r="69">
          <cell r="A69">
            <v>1705</v>
          </cell>
          <cell r="B69" t="str">
            <v xml:space="preserve"> CRAWFORD        </v>
          </cell>
          <cell r="C69" t="str">
            <v xml:space="preserve">VAN BUREN           </v>
          </cell>
          <cell r="D69">
            <v>319623828</v>
          </cell>
          <cell r="E69">
            <v>107564995</v>
          </cell>
          <cell r="F69">
            <v>38757790</v>
          </cell>
          <cell r="G69">
            <v>465946613</v>
          </cell>
          <cell r="H69">
            <v>11415692.0185</v>
          </cell>
          <cell r="I69">
            <v>20267</v>
          </cell>
          <cell r="J69">
            <v>20681</v>
          </cell>
          <cell r="K69">
            <v>11435959.0185</v>
          </cell>
          <cell r="L69">
            <v>11436373.0185</v>
          </cell>
          <cell r="M69">
            <v>5713.28</v>
          </cell>
          <cell r="N69">
            <v>5629.26</v>
          </cell>
          <cell r="O69">
            <v>5626.37</v>
          </cell>
          <cell r="P69">
            <v>5391.26</v>
          </cell>
          <cell r="Q69">
            <v>5414.9</v>
          </cell>
          <cell r="R69">
            <v>0</v>
          </cell>
          <cell r="S69">
            <v>5403.08</v>
          </cell>
          <cell r="T69">
            <v>2031.5208426151928</v>
          </cell>
          <cell r="U69">
            <v>4986.479157384807</v>
          </cell>
          <cell r="V69">
            <v>2031.594386917641</v>
          </cell>
          <cell r="W69">
            <v>4986.4056130823592</v>
          </cell>
          <cell r="X69">
            <v>39506146.68</v>
          </cell>
          <cell r="Y69">
            <v>28069774</v>
          </cell>
          <cell r="Z69">
            <v>28069774</v>
          </cell>
          <cell r="AA69">
            <v>3087525</v>
          </cell>
          <cell r="AB69">
            <v>0.96329999999999993</v>
          </cell>
          <cell r="AC69">
            <v>2974212.8325</v>
          </cell>
          <cell r="AD69">
            <v>6.3831622540413226</v>
          </cell>
          <cell r="AE69">
            <v>0.59259413736712818</v>
          </cell>
          <cell r="AF69">
            <v>383920</v>
          </cell>
          <cell r="AG69">
            <v>191960</v>
          </cell>
          <cell r="AH69">
            <v>191960</v>
          </cell>
          <cell r="AI69">
            <v>202653</v>
          </cell>
        </row>
        <row r="70">
          <cell r="A70">
            <v>1802</v>
          </cell>
          <cell r="B70" t="str">
            <v xml:space="preserve"> CRITTENDEN      </v>
          </cell>
          <cell r="C70" t="str">
            <v xml:space="preserve">EARLE               </v>
          </cell>
          <cell r="D70">
            <v>21378345</v>
          </cell>
          <cell r="E70">
            <v>4972980</v>
          </cell>
          <cell r="F70">
            <v>4989340</v>
          </cell>
          <cell r="G70">
            <v>31340665</v>
          </cell>
          <cell r="H70">
            <v>767846.29249999998</v>
          </cell>
          <cell r="I70">
            <v>10914</v>
          </cell>
          <cell r="J70">
            <v>0</v>
          </cell>
          <cell r="K70">
            <v>778760.29249999998</v>
          </cell>
          <cell r="L70">
            <v>767846.29249999998</v>
          </cell>
          <cell r="M70">
            <v>514.33000000000004</v>
          </cell>
          <cell r="N70">
            <v>474.32</v>
          </cell>
          <cell r="O70">
            <v>471</v>
          </cell>
          <cell r="P70">
            <v>421.83</v>
          </cell>
          <cell r="Q70">
            <v>427.15</v>
          </cell>
          <cell r="R70">
            <v>0</v>
          </cell>
          <cell r="S70">
            <v>424.49</v>
          </cell>
          <cell r="T70">
            <v>1641.8457844914826</v>
          </cell>
          <cell r="U70">
            <v>5376.1542155085172</v>
          </cell>
          <cell r="V70">
            <v>1618.8360020661157</v>
          </cell>
          <cell r="W70">
            <v>5399.1639979338843</v>
          </cell>
          <cell r="X70">
            <v>3328777.76</v>
          </cell>
          <cell r="Y70">
            <v>2560931</v>
          </cell>
          <cell r="Z70">
            <v>2560931</v>
          </cell>
          <cell r="AA70">
            <v>411995</v>
          </cell>
          <cell r="AB70">
            <v>0.9</v>
          </cell>
          <cell r="AC70">
            <v>370795.5</v>
          </cell>
          <cell r="AD70">
            <v>11.831130577478174</v>
          </cell>
          <cell r="AE70">
            <v>0.69460589881233825</v>
          </cell>
          <cell r="AF70">
            <v>70280</v>
          </cell>
          <cell r="AG70">
            <v>35140</v>
          </cell>
          <cell r="AH70">
            <v>35140</v>
          </cell>
          <cell r="AI70">
            <v>17076</v>
          </cell>
        </row>
        <row r="71">
          <cell r="A71">
            <v>1803</v>
          </cell>
          <cell r="B71" t="str">
            <v xml:space="preserve"> CRITTENDEN      </v>
          </cell>
          <cell r="C71" t="str">
            <v xml:space="preserve">WEST MEMPHIS        </v>
          </cell>
          <cell r="D71">
            <v>248515508</v>
          </cell>
          <cell r="E71">
            <v>85920975</v>
          </cell>
          <cell r="F71">
            <v>33405400</v>
          </cell>
          <cell r="G71">
            <v>367841883</v>
          </cell>
          <cell r="H71">
            <v>9012126.1335000005</v>
          </cell>
          <cell r="I71">
            <v>130203</v>
          </cell>
          <cell r="J71">
            <v>86196</v>
          </cell>
          <cell r="K71">
            <v>9142329.1335000005</v>
          </cell>
          <cell r="L71">
            <v>9098322.1335000005</v>
          </cell>
          <cell r="M71">
            <v>5256.13</v>
          </cell>
          <cell r="N71">
            <v>5145.09</v>
          </cell>
          <cell r="O71">
            <v>5117.1000000000004</v>
          </cell>
          <cell r="P71">
            <v>5070.47</v>
          </cell>
          <cell r="Q71">
            <v>5045.91</v>
          </cell>
          <cell r="R71">
            <v>0</v>
          </cell>
          <cell r="S71">
            <v>5058.34</v>
          </cell>
          <cell r="T71">
            <v>1776.9036369626187</v>
          </cell>
          <cell r="U71">
            <v>5241.0963630373808</v>
          </cell>
          <cell r="V71">
            <v>1768.3504338116534</v>
          </cell>
          <cell r="W71">
            <v>5249.6495661883464</v>
          </cell>
          <cell r="X71">
            <v>36108241.619999997</v>
          </cell>
          <cell r="Y71">
            <v>27009919</v>
          </cell>
          <cell r="Z71">
            <v>27009919</v>
          </cell>
          <cell r="AA71">
            <v>287215</v>
          </cell>
          <cell r="AB71">
            <v>1</v>
          </cell>
          <cell r="AC71">
            <v>287215</v>
          </cell>
          <cell r="AD71">
            <v>0.78081103124409568</v>
          </cell>
          <cell r="AE71">
            <v>0.66096718818334277</v>
          </cell>
          <cell r="AF71">
            <v>47876</v>
          </cell>
          <cell r="AG71">
            <v>23938</v>
          </cell>
          <cell r="AH71">
            <v>23938</v>
          </cell>
          <cell r="AI71">
            <v>185223</v>
          </cell>
        </row>
        <row r="72">
          <cell r="A72">
            <v>1804</v>
          </cell>
          <cell r="B72" t="str">
            <v xml:space="preserve"> CRITTENDEN      </v>
          </cell>
          <cell r="C72" t="str">
            <v>MARION</v>
          </cell>
          <cell r="D72">
            <v>275800038</v>
          </cell>
          <cell r="E72">
            <v>79130820</v>
          </cell>
          <cell r="F72">
            <v>52706160</v>
          </cell>
          <cell r="G72">
            <v>407637018</v>
          </cell>
          <cell r="H72">
            <v>9987106.9409999996</v>
          </cell>
          <cell r="I72">
            <v>231087</v>
          </cell>
          <cell r="J72">
            <v>225217</v>
          </cell>
          <cell r="K72">
            <v>10218193.941</v>
          </cell>
          <cell r="L72">
            <v>10212323.941</v>
          </cell>
          <cell r="M72">
            <v>3833.8</v>
          </cell>
          <cell r="N72">
            <v>3913.93</v>
          </cell>
          <cell r="O72">
            <v>3905.81</v>
          </cell>
          <cell r="P72">
            <v>3908.97</v>
          </cell>
          <cell r="Q72">
            <v>3892.68</v>
          </cell>
          <cell r="R72">
            <v>0</v>
          </cell>
          <cell r="S72">
            <v>3900.74</v>
          </cell>
          <cell r="T72">
            <v>2610.7247551693567</v>
          </cell>
          <cell r="U72">
            <v>4407.2752448306437</v>
          </cell>
          <cell r="V72">
            <v>2609.2249838397724</v>
          </cell>
          <cell r="W72">
            <v>4408.7750161602271</v>
          </cell>
          <cell r="X72">
            <v>27467960.739999998</v>
          </cell>
          <cell r="Y72">
            <v>17255637</v>
          </cell>
          <cell r="Z72">
            <v>17255637</v>
          </cell>
          <cell r="AA72">
            <v>199881.26</v>
          </cell>
          <cell r="AB72">
            <v>0.90879999999999994</v>
          </cell>
          <cell r="AC72">
            <v>181652.08908800001</v>
          </cell>
          <cell r="AD72">
            <v>0.44562216154765416</v>
          </cell>
          <cell r="AE72">
            <v>0.40763292280610042</v>
          </cell>
          <cell r="AF72">
            <v>12819</v>
          </cell>
          <cell r="AG72">
            <v>6410</v>
          </cell>
          <cell r="AH72">
            <v>6409</v>
          </cell>
          <cell r="AI72">
            <v>140901</v>
          </cell>
        </row>
        <row r="73">
          <cell r="A73">
            <v>1901</v>
          </cell>
          <cell r="B73" t="str">
            <v xml:space="preserve"> CROSS           </v>
          </cell>
          <cell r="C73" t="str">
            <v xml:space="preserve">CROSS COUNTY        </v>
          </cell>
          <cell r="D73">
            <v>40536813</v>
          </cell>
          <cell r="E73">
            <v>10570175</v>
          </cell>
          <cell r="F73">
            <v>11621040</v>
          </cell>
          <cell r="G73">
            <v>62728028</v>
          </cell>
          <cell r="H73">
            <v>1536836.686</v>
          </cell>
          <cell r="I73">
            <v>775</v>
          </cell>
          <cell r="J73">
            <v>878</v>
          </cell>
          <cell r="K73">
            <v>1537611.686</v>
          </cell>
          <cell r="L73">
            <v>1537714.686</v>
          </cell>
          <cell r="M73">
            <v>570.39</v>
          </cell>
          <cell r="N73">
            <v>577.95000000000005</v>
          </cell>
          <cell r="O73">
            <v>588.66</v>
          </cell>
          <cell r="P73">
            <v>612.77</v>
          </cell>
          <cell r="Q73">
            <v>603.23</v>
          </cell>
          <cell r="R73">
            <v>0</v>
          </cell>
          <cell r="S73">
            <v>607.94000000000005</v>
          </cell>
          <cell r="T73">
            <v>2660.4579738731723</v>
          </cell>
          <cell r="U73">
            <v>4357.5420261268282</v>
          </cell>
          <cell r="V73">
            <v>2660.6361899818321</v>
          </cell>
          <cell r="W73">
            <v>4357.3638100181679</v>
          </cell>
          <cell r="X73">
            <v>4056053.1</v>
          </cell>
          <cell r="Y73">
            <v>2518338</v>
          </cell>
          <cell r="Z73">
            <v>2518338</v>
          </cell>
          <cell r="AA73">
            <v>0</v>
          </cell>
          <cell r="AB73">
            <v>0.9</v>
          </cell>
          <cell r="AC73">
            <v>0</v>
          </cell>
          <cell r="AD73">
            <v>0</v>
          </cell>
          <cell r="AE73">
            <v>0.38945902118174125</v>
          </cell>
          <cell r="AF73">
            <v>0</v>
          </cell>
          <cell r="AG73">
            <v>0</v>
          </cell>
          <cell r="AH73">
            <v>0</v>
          </cell>
          <cell r="AI73">
            <v>20806</v>
          </cell>
        </row>
        <row r="74">
          <cell r="A74">
            <v>1905</v>
          </cell>
          <cell r="B74" t="str">
            <v xml:space="preserve"> CROSS           </v>
          </cell>
          <cell r="C74" t="str">
            <v>WYNNE</v>
          </cell>
          <cell r="D74">
            <v>135406215</v>
          </cell>
          <cell r="E74">
            <v>45890170</v>
          </cell>
          <cell r="F74">
            <v>25271300</v>
          </cell>
          <cell r="G74">
            <v>206567685</v>
          </cell>
          <cell r="H74">
            <v>5060908.2824999997</v>
          </cell>
          <cell r="I74">
            <v>142</v>
          </cell>
          <cell r="J74">
            <v>8294</v>
          </cell>
          <cell r="K74">
            <v>5061050.2824999997</v>
          </cell>
          <cell r="L74">
            <v>5069202.2824999997</v>
          </cell>
          <cell r="M74">
            <v>2604.13</v>
          </cell>
          <cell r="N74">
            <v>2633.84</v>
          </cell>
          <cell r="O74">
            <v>2636.56</v>
          </cell>
          <cell r="P74">
            <v>2563.3000000000002</v>
          </cell>
          <cell r="Q74">
            <v>2546.91</v>
          </cell>
          <cell r="R74">
            <v>0</v>
          </cell>
          <cell r="S74">
            <v>2555</v>
          </cell>
          <cell r="T74">
            <v>1921.5481132111288</v>
          </cell>
          <cell r="U74">
            <v>5096.451886788871</v>
          </cell>
          <cell r="V74">
            <v>1924.6432139006163</v>
          </cell>
          <cell r="W74">
            <v>5093.3567860993835</v>
          </cell>
          <cell r="X74">
            <v>18484289.120000001</v>
          </cell>
          <cell r="Y74">
            <v>13415087</v>
          </cell>
          <cell r="Z74">
            <v>13415087</v>
          </cell>
          <cell r="AA74">
            <v>0</v>
          </cell>
          <cell r="AB74">
            <v>0.94310000000000005</v>
          </cell>
          <cell r="AC74">
            <v>0</v>
          </cell>
          <cell r="AD74">
            <v>0</v>
          </cell>
          <cell r="AE74">
            <v>0.62296355270375336</v>
          </cell>
          <cell r="AF74">
            <v>0</v>
          </cell>
          <cell r="AG74">
            <v>0</v>
          </cell>
          <cell r="AH74">
            <v>0</v>
          </cell>
          <cell r="AI74">
            <v>94818</v>
          </cell>
        </row>
        <row r="75">
          <cell r="A75">
            <v>2002</v>
          </cell>
          <cell r="B75" t="str">
            <v xml:space="preserve"> DALLAS          </v>
          </cell>
          <cell r="C75" t="str">
            <v xml:space="preserve">FORDYCE             </v>
          </cell>
          <cell r="D75">
            <v>38898050</v>
          </cell>
          <cell r="E75">
            <v>18184065</v>
          </cell>
          <cell r="F75">
            <v>7301115</v>
          </cell>
          <cell r="G75">
            <v>64383230</v>
          </cell>
          <cell r="H75">
            <v>1577389.135</v>
          </cell>
          <cell r="I75">
            <v>5967</v>
          </cell>
          <cell r="J75">
            <v>6012</v>
          </cell>
          <cell r="K75">
            <v>1583356.135</v>
          </cell>
          <cell r="L75">
            <v>1583401.135</v>
          </cell>
          <cell r="M75">
            <v>758.33</v>
          </cell>
          <cell r="N75">
            <v>746.66</v>
          </cell>
          <cell r="O75">
            <v>745.85</v>
          </cell>
          <cell r="P75">
            <v>749.78</v>
          </cell>
          <cell r="Q75">
            <v>746</v>
          </cell>
          <cell r="R75">
            <v>0</v>
          </cell>
          <cell r="S75">
            <v>748.03</v>
          </cell>
          <cell r="T75">
            <v>2120.585186028447</v>
          </cell>
          <cell r="U75">
            <v>4897.4148139715526</v>
          </cell>
          <cell r="V75">
            <v>2120.6454544237004</v>
          </cell>
          <cell r="W75">
            <v>4897.3545455762996</v>
          </cell>
          <cell r="X75">
            <v>5240059.88</v>
          </cell>
          <cell r="Y75">
            <v>3656659</v>
          </cell>
          <cell r="Z75">
            <v>3656659</v>
          </cell>
          <cell r="AA75">
            <v>539511.26</v>
          </cell>
          <cell r="AB75">
            <v>0.9</v>
          </cell>
          <cell r="AC75">
            <v>485560.13400000002</v>
          </cell>
          <cell r="AD75">
            <v>7.5417175248896342</v>
          </cell>
          <cell r="AE75">
            <v>0.56699906653225463</v>
          </cell>
          <cell r="AF75">
            <v>57567</v>
          </cell>
          <cell r="AG75">
            <v>28784</v>
          </cell>
          <cell r="AH75">
            <v>28783</v>
          </cell>
          <cell r="AI75">
            <v>26880</v>
          </cell>
        </row>
        <row r="76">
          <cell r="A76">
            <v>2104</v>
          </cell>
          <cell r="B76" t="str">
            <v xml:space="preserve"> DESHA</v>
          </cell>
          <cell r="C76" t="str">
            <v>DUMAS</v>
          </cell>
          <cell r="D76">
            <v>68851544</v>
          </cell>
          <cell r="E76">
            <v>33896863</v>
          </cell>
          <cell r="F76">
            <v>13736348</v>
          </cell>
          <cell r="G76">
            <v>116484755</v>
          </cell>
          <cell r="H76">
            <v>2853876.4975000001</v>
          </cell>
          <cell r="I76">
            <v>3521</v>
          </cell>
          <cell r="J76">
            <v>3052</v>
          </cell>
          <cell r="K76">
            <v>2857397.4975000001</v>
          </cell>
          <cell r="L76">
            <v>2856928.4975000001</v>
          </cell>
          <cell r="M76">
            <v>1209.55</v>
          </cell>
          <cell r="N76">
            <v>1147.22</v>
          </cell>
          <cell r="O76">
            <v>1121.0899999999999</v>
          </cell>
          <cell r="P76">
            <v>1083.75</v>
          </cell>
          <cell r="Q76">
            <v>1065.47</v>
          </cell>
          <cell r="R76">
            <v>0</v>
          </cell>
          <cell r="S76">
            <v>1074.81</v>
          </cell>
          <cell r="T76">
            <v>2490.7145076794336</v>
          </cell>
          <cell r="U76">
            <v>4527.2854923205668</v>
          </cell>
          <cell r="V76">
            <v>2490.3056933282196</v>
          </cell>
          <cell r="W76">
            <v>4527.6943066717804</v>
          </cell>
          <cell r="X76">
            <v>8051189.96</v>
          </cell>
          <cell r="Y76">
            <v>5194261</v>
          </cell>
          <cell r="Z76">
            <v>5194261</v>
          </cell>
          <cell r="AA76">
            <v>520852.5</v>
          </cell>
          <cell r="AB76">
            <v>0.9</v>
          </cell>
          <cell r="AC76">
            <v>468767.25</v>
          </cell>
          <cell r="AD76">
            <v>4.0242798295794158</v>
          </cell>
          <cell r="AE76">
            <v>0.44984372823310526</v>
          </cell>
          <cell r="AF76">
            <v>37445</v>
          </cell>
          <cell r="AG76">
            <v>18723</v>
          </cell>
          <cell r="AH76">
            <v>18722</v>
          </cell>
          <cell r="AI76">
            <v>41300</v>
          </cell>
        </row>
        <row r="77">
          <cell r="A77">
            <v>2105</v>
          </cell>
          <cell r="B77" t="str">
            <v xml:space="preserve"> DESHA</v>
          </cell>
          <cell r="C77" t="str">
            <v>MCGEHEE</v>
          </cell>
          <cell r="D77">
            <v>70010165</v>
          </cell>
          <cell r="E77">
            <v>45763160</v>
          </cell>
          <cell r="F77">
            <v>37155731</v>
          </cell>
          <cell r="G77">
            <v>152929056</v>
          </cell>
          <cell r="H77">
            <v>3746761.872</v>
          </cell>
          <cell r="I77">
            <v>0</v>
          </cell>
          <cell r="J77">
            <v>0</v>
          </cell>
          <cell r="K77">
            <v>3746761.872</v>
          </cell>
          <cell r="L77">
            <v>3746761.872</v>
          </cell>
          <cell r="M77">
            <v>1155.42</v>
          </cell>
          <cell r="N77">
            <v>1125.77</v>
          </cell>
          <cell r="O77">
            <v>1122.53</v>
          </cell>
          <cell r="P77">
            <v>1127.42</v>
          </cell>
          <cell r="Q77">
            <v>1110.73</v>
          </cell>
          <cell r="R77">
            <v>0</v>
          </cell>
          <cell r="S77">
            <v>1118.97</v>
          </cell>
          <cell r="T77">
            <v>3328.1770450447248</v>
          </cell>
          <cell r="U77">
            <v>3689.8229549552752</v>
          </cell>
          <cell r="V77">
            <v>3328.1770450447248</v>
          </cell>
          <cell r="W77">
            <v>3689.8229549552752</v>
          </cell>
          <cell r="X77">
            <v>7900653.8600000003</v>
          </cell>
          <cell r="Y77">
            <v>4153892</v>
          </cell>
          <cell r="Z77">
            <v>4153892</v>
          </cell>
          <cell r="AA77">
            <v>435327.5</v>
          </cell>
          <cell r="AB77">
            <v>0.9</v>
          </cell>
          <cell r="AC77">
            <v>391794.75</v>
          </cell>
          <cell r="AD77">
            <v>2.5619379354568173</v>
          </cell>
          <cell r="AE77">
            <v>9.8011724227818453E-2</v>
          </cell>
          <cell r="AF77">
            <v>5097</v>
          </cell>
          <cell r="AG77">
            <v>2549</v>
          </cell>
          <cell r="AH77">
            <v>2548</v>
          </cell>
          <cell r="AI77">
            <v>40528</v>
          </cell>
        </row>
        <row r="78">
          <cell r="A78">
            <v>2202</v>
          </cell>
          <cell r="B78" t="str">
            <v xml:space="preserve"> DREW            </v>
          </cell>
          <cell r="C78" t="str">
            <v xml:space="preserve">DREW CENTRAL        </v>
          </cell>
          <cell r="D78">
            <v>54735554</v>
          </cell>
          <cell r="E78">
            <v>20849802</v>
          </cell>
          <cell r="F78">
            <v>10625978</v>
          </cell>
          <cell r="G78">
            <v>86211334</v>
          </cell>
          <cell r="H78">
            <v>2112177.6829999997</v>
          </cell>
          <cell r="I78">
            <v>0</v>
          </cell>
          <cell r="J78">
            <v>70981</v>
          </cell>
          <cell r="K78">
            <v>2112177.6829999997</v>
          </cell>
          <cell r="L78">
            <v>2183158.6829999997</v>
          </cell>
          <cell r="M78">
            <v>1025.0999999999999</v>
          </cell>
          <cell r="N78">
            <v>1058.21</v>
          </cell>
          <cell r="O78">
            <v>1049.82</v>
          </cell>
          <cell r="P78">
            <v>1109.53</v>
          </cell>
          <cell r="Q78">
            <v>1105.83</v>
          </cell>
          <cell r="R78">
            <v>0</v>
          </cell>
          <cell r="S78">
            <v>1107.77</v>
          </cell>
          <cell r="T78">
            <v>1995.9910443106753</v>
          </cell>
          <cell r="U78">
            <v>5022.0089556893245</v>
          </cell>
          <cell r="V78">
            <v>2063.0675225144346</v>
          </cell>
          <cell r="W78">
            <v>4954.932477485565</v>
          </cell>
          <cell r="X78">
            <v>7426517.7800000003</v>
          </cell>
          <cell r="Y78">
            <v>5243359</v>
          </cell>
          <cell r="Z78">
            <v>5243359</v>
          </cell>
          <cell r="AA78">
            <v>310845</v>
          </cell>
          <cell r="AB78">
            <v>1</v>
          </cell>
          <cell r="AC78">
            <v>310845</v>
          </cell>
          <cell r="AD78">
            <v>3.6056164030590221</v>
          </cell>
          <cell r="AE78">
            <v>0.60255127740274927</v>
          </cell>
          <cell r="AF78">
            <v>41452</v>
          </cell>
          <cell r="AG78">
            <v>20726</v>
          </cell>
          <cell r="AH78">
            <v>20726</v>
          </cell>
          <cell r="AI78">
            <v>38096</v>
          </cell>
        </row>
        <row r="79">
          <cell r="A79">
            <v>2203</v>
          </cell>
          <cell r="B79" t="str">
            <v xml:space="preserve"> DREW            </v>
          </cell>
          <cell r="C79" t="str">
            <v xml:space="preserve">MONTICELLO          </v>
          </cell>
          <cell r="D79">
            <v>96046600</v>
          </cell>
          <cell r="E79">
            <v>34983555</v>
          </cell>
          <cell r="F79">
            <v>10026820</v>
          </cell>
          <cell r="G79">
            <v>141056975</v>
          </cell>
          <cell r="H79">
            <v>3455895.8875000002</v>
          </cell>
          <cell r="I79">
            <v>0</v>
          </cell>
          <cell r="J79">
            <v>0</v>
          </cell>
          <cell r="K79">
            <v>3455895.8875000002</v>
          </cell>
          <cell r="L79">
            <v>3455895.8875000002</v>
          </cell>
          <cell r="M79">
            <v>1880.81</v>
          </cell>
          <cell r="N79">
            <v>1784.19</v>
          </cell>
          <cell r="O79">
            <v>1766.97</v>
          </cell>
          <cell r="P79">
            <v>1669.38</v>
          </cell>
          <cell r="Q79">
            <v>1652.74</v>
          </cell>
          <cell r="R79">
            <v>0</v>
          </cell>
          <cell r="S79">
            <v>1660.96</v>
          </cell>
          <cell r="T79">
            <v>1936.9550818578739</v>
          </cell>
          <cell r="U79">
            <v>5081.0449181421263</v>
          </cell>
          <cell r="V79">
            <v>1936.9550818578739</v>
          </cell>
          <cell r="W79">
            <v>5081.0449181421263</v>
          </cell>
          <cell r="X79">
            <v>12521445.42</v>
          </cell>
          <cell r="Y79">
            <v>9065550</v>
          </cell>
          <cell r="Z79">
            <v>9065550</v>
          </cell>
          <cell r="AA79">
            <v>809546.26</v>
          </cell>
          <cell r="AB79">
            <v>0.9</v>
          </cell>
          <cell r="AC79">
            <v>728591.63400000008</v>
          </cell>
          <cell r="AD79">
            <v>5.1652293975537198</v>
          </cell>
          <cell r="AE79">
            <v>0.6187880420143741</v>
          </cell>
          <cell r="AF79">
            <v>102818</v>
          </cell>
          <cell r="AG79">
            <v>51409</v>
          </cell>
          <cell r="AH79">
            <v>51409</v>
          </cell>
          <cell r="AI79">
            <v>64231</v>
          </cell>
        </row>
        <row r="80">
          <cell r="A80">
            <v>2301</v>
          </cell>
          <cell r="B80" t="str">
            <v xml:space="preserve"> FAULKNER        </v>
          </cell>
          <cell r="C80" t="str">
            <v xml:space="preserve">CONWAY              </v>
          </cell>
          <cell r="D80">
            <v>1002640109</v>
          </cell>
          <cell r="E80">
            <v>244368100</v>
          </cell>
          <cell r="F80">
            <v>24644017</v>
          </cell>
          <cell r="G80">
            <v>1271652226</v>
          </cell>
          <cell r="H80">
            <v>31155479.537</v>
          </cell>
          <cell r="I80">
            <v>186039</v>
          </cell>
          <cell r="J80">
            <v>1535</v>
          </cell>
          <cell r="K80">
            <v>31341518.537</v>
          </cell>
          <cell r="L80">
            <v>31157014.537</v>
          </cell>
          <cell r="M80">
            <v>9929.09</v>
          </cell>
          <cell r="N80">
            <v>10076.950000000001</v>
          </cell>
          <cell r="O80">
            <v>10068.26</v>
          </cell>
          <cell r="P80">
            <v>9830.76</v>
          </cell>
          <cell r="Q80">
            <v>9820.64</v>
          </cell>
          <cell r="R80">
            <v>0</v>
          </cell>
          <cell r="S80">
            <v>9825.7000000000007</v>
          </cell>
          <cell r="T80">
            <v>3110.2187206446392</v>
          </cell>
          <cell r="U80">
            <v>3907.7812793553608</v>
          </cell>
          <cell r="V80">
            <v>3091.9092123112646</v>
          </cell>
          <cell r="W80">
            <v>3926.0907876887354</v>
          </cell>
          <cell r="X80">
            <v>70720035.100000009</v>
          </cell>
          <cell r="Y80">
            <v>39563021</v>
          </cell>
          <cell r="Z80">
            <v>39563021</v>
          </cell>
          <cell r="AA80">
            <v>5314397.5</v>
          </cell>
          <cell r="AB80">
            <v>0.9</v>
          </cell>
          <cell r="AC80">
            <v>4782957.75</v>
          </cell>
          <cell r="AD80">
            <v>3.761215253831514</v>
          </cell>
          <cell r="AE80">
            <v>0.20409600786108728</v>
          </cell>
          <cell r="AF80">
            <v>139472</v>
          </cell>
          <cell r="AG80">
            <v>69736</v>
          </cell>
          <cell r="AH80">
            <v>69736</v>
          </cell>
          <cell r="AI80">
            <v>362770</v>
          </cell>
        </row>
        <row r="81">
          <cell r="A81">
            <v>2303</v>
          </cell>
          <cell r="B81" t="str">
            <v xml:space="preserve"> FAULKNER        </v>
          </cell>
          <cell r="C81" t="str">
            <v xml:space="preserve">GREENBRIER          </v>
          </cell>
          <cell r="D81">
            <v>199568191</v>
          </cell>
          <cell r="E81">
            <v>53178090</v>
          </cell>
          <cell r="F81">
            <v>10812371</v>
          </cell>
          <cell r="G81">
            <v>263558652</v>
          </cell>
          <cell r="H81">
            <v>6457186.9740000004</v>
          </cell>
          <cell r="I81">
            <v>542</v>
          </cell>
          <cell r="J81">
            <v>528</v>
          </cell>
          <cell r="K81">
            <v>6457728.9740000004</v>
          </cell>
          <cell r="L81">
            <v>6457714.9740000004</v>
          </cell>
          <cell r="M81">
            <v>3510.46</v>
          </cell>
          <cell r="N81">
            <v>3537.93</v>
          </cell>
          <cell r="O81">
            <v>3508.25</v>
          </cell>
          <cell r="P81">
            <v>3574.62</v>
          </cell>
          <cell r="Q81">
            <v>3567.29</v>
          </cell>
          <cell r="R81">
            <v>0</v>
          </cell>
          <cell r="S81">
            <v>3570.95</v>
          </cell>
          <cell r="T81">
            <v>1825.2845517011363</v>
          </cell>
          <cell r="U81">
            <v>5192.7154482988635</v>
          </cell>
          <cell r="V81">
            <v>1825.2805945849693</v>
          </cell>
          <cell r="W81">
            <v>5192.7194054150305</v>
          </cell>
          <cell r="X81">
            <v>24829192.739999998</v>
          </cell>
          <cell r="Y81">
            <v>18371478</v>
          </cell>
          <cell r="Z81">
            <v>18371478</v>
          </cell>
          <cell r="AA81">
            <v>965452.5</v>
          </cell>
          <cell r="AB81">
            <v>0.9</v>
          </cell>
          <cell r="AC81">
            <v>868907.25</v>
          </cell>
          <cell r="AD81">
            <v>3.2968268861839527</v>
          </cell>
          <cell r="AE81">
            <v>0.64849132022069478</v>
          </cell>
          <cell r="AF81">
            <v>136378</v>
          </cell>
          <cell r="AG81">
            <v>68189</v>
          </cell>
          <cell r="AH81">
            <v>68189</v>
          </cell>
          <cell r="AI81">
            <v>127365</v>
          </cell>
        </row>
        <row r="82">
          <cell r="A82">
            <v>2304</v>
          </cell>
          <cell r="B82" t="str">
            <v xml:space="preserve"> FAULKNER        </v>
          </cell>
          <cell r="C82" t="str">
            <v xml:space="preserve">GUY-PERKINS         </v>
          </cell>
          <cell r="D82">
            <v>27528210</v>
          </cell>
          <cell r="E82">
            <v>10437190</v>
          </cell>
          <cell r="F82">
            <v>10997559</v>
          </cell>
          <cell r="G82">
            <v>48962959</v>
          </cell>
          <cell r="H82">
            <v>1199592.4955</v>
          </cell>
          <cell r="I82">
            <v>6</v>
          </cell>
          <cell r="J82">
            <v>3</v>
          </cell>
          <cell r="K82">
            <v>1199598.4955</v>
          </cell>
          <cell r="L82">
            <v>1199595.4955</v>
          </cell>
          <cell r="M82">
            <v>332.55</v>
          </cell>
          <cell r="N82">
            <v>330.02</v>
          </cell>
          <cell r="O82">
            <v>323.63</v>
          </cell>
          <cell r="P82">
            <v>295.11</v>
          </cell>
          <cell r="Q82">
            <v>292.93</v>
          </cell>
          <cell r="R82">
            <v>0</v>
          </cell>
          <cell r="S82">
            <v>294</v>
          </cell>
          <cell r="T82">
            <v>3634.9266574753046</v>
          </cell>
          <cell r="U82">
            <v>3383.0733425246954</v>
          </cell>
          <cell r="V82">
            <v>3634.9175671171447</v>
          </cell>
          <cell r="W82">
            <v>3383.0824328828553</v>
          </cell>
          <cell r="X82">
            <v>2316080.36</v>
          </cell>
          <cell r="Y82">
            <v>1116485</v>
          </cell>
          <cell r="Z82">
            <v>1116485</v>
          </cell>
          <cell r="AA82">
            <v>97787.5</v>
          </cell>
          <cell r="AB82">
            <v>0.9</v>
          </cell>
          <cell r="AC82">
            <v>88008.75</v>
          </cell>
          <cell r="AD82">
            <v>1.7974557052403635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11881</v>
          </cell>
        </row>
        <row r="83">
          <cell r="A83">
            <v>2305</v>
          </cell>
          <cell r="B83" t="str">
            <v xml:space="preserve"> FAULKNER        </v>
          </cell>
          <cell r="C83" t="str">
            <v xml:space="preserve">MAYFLOWER           </v>
          </cell>
          <cell r="D83">
            <v>61018393</v>
          </cell>
          <cell r="E83">
            <v>16195310</v>
          </cell>
          <cell r="F83">
            <v>9936659</v>
          </cell>
          <cell r="G83">
            <v>87150362</v>
          </cell>
          <cell r="H83">
            <v>2135183.8690000004</v>
          </cell>
          <cell r="I83">
            <v>7</v>
          </cell>
          <cell r="J83">
            <v>88</v>
          </cell>
          <cell r="K83">
            <v>2135190.8690000004</v>
          </cell>
          <cell r="L83">
            <v>2135271.8690000004</v>
          </cell>
          <cell r="M83">
            <v>1031.08</v>
          </cell>
          <cell r="N83">
            <v>1029.92</v>
          </cell>
          <cell r="O83">
            <v>1029.3699999999999</v>
          </cell>
          <cell r="P83">
            <v>1022.98</v>
          </cell>
          <cell r="Q83">
            <v>1011.51</v>
          </cell>
          <cell r="R83">
            <v>0</v>
          </cell>
          <cell r="S83">
            <v>1017.24</v>
          </cell>
          <cell r="T83">
            <v>2073.1618659701726</v>
          </cell>
          <cell r="U83">
            <v>4944.8381340298274</v>
          </cell>
          <cell r="V83">
            <v>2073.2405128553678</v>
          </cell>
          <cell r="W83">
            <v>4944.7594871446327</v>
          </cell>
          <cell r="X83">
            <v>7227978.5600000005</v>
          </cell>
          <cell r="Y83">
            <v>5092707</v>
          </cell>
          <cell r="Z83">
            <v>5092707</v>
          </cell>
          <cell r="AA83">
            <v>332105</v>
          </cell>
          <cell r="AB83">
            <v>0.98099999999999998</v>
          </cell>
          <cell r="AC83">
            <v>325795.005</v>
          </cell>
          <cell r="AD83">
            <v>3.7383092568221348</v>
          </cell>
          <cell r="AE83">
            <v>0.58074221849590935</v>
          </cell>
          <cell r="AF83">
            <v>40314</v>
          </cell>
          <cell r="AG83">
            <v>20157</v>
          </cell>
          <cell r="AH83">
            <v>20157</v>
          </cell>
          <cell r="AI83">
            <v>37077</v>
          </cell>
        </row>
        <row r="84">
          <cell r="A84">
            <v>2306</v>
          </cell>
          <cell r="B84" t="str">
            <v xml:space="preserve"> FAULKNER        </v>
          </cell>
          <cell r="C84" t="str">
            <v xml:space="preserve">MOUNT VERNON/ENOLA     </v>
          </cell>
          <cell r="D84">
            <v>27845120</v>
          </cell>
          <cell r="E84">
            <v>10471855</v>
          </cell>
          <cell r="F84">
            <v>6217041</v>
          </cell>
          <cell r="G84">
            <v>44534016</v>
          </cell>
          <cell r="H84">
            <v>1091083.392</v>
          </cell>
          <cell r="I84">
            <v>76</v>
          </cell>
          <cell r="J84">
            <v>62</v>
          </cell>
          <cell r="K84">
            <v>1091159.392</v>
          </cell>
          <cell r="L84">
            <v>1091145.392</v>
          </cell>
          <cell r="M84">
            <v>498.58</v>
          </cell>
          <cell r="N84">
            <v>513.76</v>
          </cell>
          <cell r="O84">
            <v>507.35</v>
          </cell>
          <cell r="P84">
            <v>500.56</v>
          </cell>
          <cell r="Q84">
            <v>492.79</v>
          </cell>
          <cell r="R84">
            <v>0</v>
          </cell>
          <cell r="S84">
            <v>496.71</v>
          </cell>
          <cell r="T84">
            <v>2123.8698847710994</v>
          </cell>
          <cell r="U84">
            <v>4894.1301152289006</v>
          </cell>
          <cell r="V84">
            <v>2123.842634693242</v>
          </cell>
          <cell r="W84">
            <v>4894.157365306758</v>
          </cell>
          <cell r="X84">
            <v>3605567.68</v>
          </cell>
          <cell r="Y84">
            <v>2514422</v>
          </cell>
          <cell r="Z84">
            <v>2514422</v>
          </cell>
          <cell r="AA84">
            <v>76380</v>
          </cell>
          <cell r="AB84">
            <v>0.9788</v>
          </cell>
          <cell r="AC84">
            <v>74760.744000000006</v>
          </cell>
          <cell r="AD84">
            <v>1.6787334876782729</v>
          </cell>
          <cell r="AE84">
            <v>0.56603730698488697</v>
          </cell>
          <cell r="AF84">
            <v>8802</v>
          </cell>
          <cell r="AG84">
            <v>4401</v>
          </cell>
          <cell r="AH84">
            <v>4401</v>
          </cell>
          <cell r="AI84">
            <v>18495</v>
          </cell>
        </row>
        <row r="85">
          <cell r="A85">
            <v>2307</v>
          </cell>
          <cell r="B85" t="str">
            <v xml:space="preserve"> FAULKNER        </v>
          </cell>
          <cell r="C85" t="str">
            <v xml:space="preserve">VILONIA             </v>
          </cell>
          <cell r="D85">
            <v>151307291</v>
          </cell>
          <cell r="E85">
            <v>34576790</v>
          </cell>
          <cell r="F85">
            <v>5504005</v>
          </cell>
          <cell r="G85">
            <v>191388086</v>
          </cell>
          <cell r="H85">
            <v>4689008.1069999998</v>
          </cell>
          <cell r="I85">
            <v>0</v>
          </cell>
          <cell r="J85">
            <v>667</v>
          </cell>
          <cell r="K85">
            <v>4689008.1069999998</v>
          </cell>
          <cell r="L85">
            <v>4689675.1069999998</v>
          </cell>
          <cell r="M85">
            <v>3039.93</v>
          </cell>
          <cell r="N85">
            <v>3030.58</v>
          </cell>
          <cell r="O85">
            <v>3021.93</v>
          </cell>
          <cell r="P85">
            <v>2952.3</v>
          </cell>
          <cell r="Q85">
            <v>2932.66</v>
          </cell>
          <cell r="R85">
            <v>0</v>
          </cell>
          <cell r="S85">
            <v>2942.15</v>
          </cell>
          <cell r="T85">
            <v>1547.2312583729847</v>
          </cell>
          <cell r="U85">
            <v>5470.7687416270155</v>
          </cell>
          <cell r="V85">
            <v>1547.4513482567693</v>
          </cell>
          <cell r="W85">
            <v>5470.5486517432309</v>
          </cell>
          <cell r="X85">
            <v>21268610.440000001</v>
          </cell>
          <cell r="Y85">
            <v>16578935</v>
          </cell>
          <cell r="Z85">
            <v>16578935</v>
          </cell>
          <cell r="AA85">
            <v>928760</v>
          </cell>
          <cell r="AB85">
            <v>0.95579999999999998</v>
          </cell>
          <cell r="AC85">
            <v>887708.80799999996</v>
          </cell>
          <cell r="AD85">
            <v>4.6382657695840059</v>
          </cell>
          <cell r="AE85">
            <v>0.71718211252467678</v>
          </cell>
          <cell r="AF85">
            <v>181763</v>
          </cell>
          <cell r="AG85">
            <v>90882</v>
          </cell>
          <cell r="AH85">
            <v>90881</v>
          </cell>
          <cell r="AI85">
            <v>109101</v>
          </cell>
        </row>
        <row r="86">
          <cell r="A86">
            <v>2402</v>
          </cell>
          <cell r="B86" t="str">
            <v xml:space="preserve"> FRANKLIN        </v>
          </cell>
          <cell r="C86" t="str">
            <v xml:space="preserve">CHARLESTON          </v>
          </cell>
          <cell r="D86">
            <v>42505257</v>
          </cell>
          <cell r="E86">
            <v>13058541</v>
          </cell>
          <cell r="F86">
            <v>5457300</v>
          </cell>
          <cell r="G86">
            <v>61021098</v>
          </cell>
          <cell r="H86">
            <v>1495016.9010000001</v>
          </cell>
          <cell r="I86">
            <v>3862</v>
          </cell>
          <cell r="J86">
            <v>2807</v>
          </cell>
          <cell r="K86">
            <v>1498878.9010000001</v>
          </cell>
          <cell r="L86">
            <v>1497823.9010000001</v>
          </cell>
          <cell r="M86">
            <v>901.54</v>
          </cell>
          <cell r="N86">
            <v>872.77</v>
          </cell>
          <cell r="O86">
            <v>870.75</v>
          </cell>
          <cell r="P86">
            <v>817.39</v>
          </cell>
          <cell r="Q86">
            <v>824.5</v>
          </cell>
          <cell r="R86">
            <v>0</v>
          </cell>
          <cell r="S86">
            <v>820.98</v>
          </cell>
          <cell r="T86">
            <v>1717.3813272683526</v>
          </cell>
          <cell r="U86">
            <v>5300.6186727316472</v>
          </cell>
          <cell r="V86">
            <v>1716.1725322822738</v>
          </cell>
          <cell r="W86">
            <v>5301.827467717726</v>
          </cell>
          <cell r="X86">
            <v>6125099.8600000003</v>
          </cell>
          <cell r="Y86">
            <v>4627276</v>
          </cell>
          <cell r="Z86">
            <v>4627276</v>
          </cell>
          <cell r="AA86">
            <v>437780</v>
          </cell>
          <cell r="AB86">
            <v>0.98329999999999995</v>
          </cell>
          <cell r="AC86">
            <v>430469.07399999996</v>
          </cell>
          <cell r="AD86">
            <v>7.0544301579103017</v>
          </cell>
          <cell r="AE86">
            <v>0.67600360763485956</v>
          </cell>
          <cell r="AF86">
            <v>75042</v>
          </cell>
          <cell r="AG86">
            <v>37521</v>
          </cell>
          <cell r="AH86">
            <v>37521</v>
          </cell>
          <cell r="AI86">
            <v>31420</v>
          </cell>
        </row>
        <row r="87">
          <cell r="A87">
            <v>2403</v>
          </cell>
          <cell r="B87" t="str">
            <v xml:space="preserve"> FRANKLIN        </v>
          </cell>
          <cell r="C87" t="str">
            <v xml:space="preserve">COUNTY LINE         </v>
          </cell>
          <cell r="D87">
            <v>30241189</v>
          </cell>
          <cell r="E87">
            <v>11903077</v>
          </cell>
          <cell r="F87">
            <v>11638623</v>
          </cell>
          <cell r="G87">
            <v>53782889</v>
          </cell>
          <cell r="H87">
            <v>1317680.7805000001</v>
          </cell>
          <cell r="I87">
            <v>980</v>
          </cell>
          <cell r="J87">
            <v>1191</v>
          </cell>
          <cell r="K87">
            <v>1318660.7805000001</v>
          </cell>
          <cell r="L87">
            <v>1318871.7805000001</v>
          </cell>
          <cell r="M87">
            <v>480.52</v>
          </cell>
          <cell r="N87">
            <v>490.38</v>
          </cell>
          <cell r="O87">
            <v>487.64</v>
          </cell>
          <cell r="P87">
            <v>486.1</v>
          </cell>
          <cell r="Q87">
            <v>491.16</v>
          </cell>
          <cell r="R87">
            <v>0</v>
          </cell>
          <cell r="S87">
            <v>488.72</v>
          </cell>
          <cell r="T87">
            <v>2689.0590572617157</v>
          </cell>
          <cell r="U87">
            <v>4328.9409427382843</v>
          </cell>
          <cell r="V87">
            <v>2689.4893358212003</v>
          </cell>
          <cell r="W87">
            <v>4328.5106641787997</v>
          </cell>
          <cell r="X87">
            <v>3441486.84</v>
          </cell>
          <cell r="Y87">
            <v>2122615</v>
          </cell>
          <cell r="Z87">
            <v>2122615</v>
          </cell>
          <cell r="AA87">
            <v>0</v>
          </cell>
          <cell r="AB87">
            <v>1</v>
          </cell>
          <cell r="AC87">
            <v>0</v>
          </cell>
          <cell r="AD87">
            <v>0</v>
          </cell>
          <cell r="AE87">
            <v>0.37881826228824844</v>
          </cell>
          <cell r="AF87">
            <v>0</v>
          </cell>
          <cell r="AG87">
            <v>0</v>
          </cell>
          <cell r="AH87">
            <v>0</v>
          </cell>
          <cell r="AI87">
            <v>17654</v>
          </cell>
        </row>
        <row r="88">
          <cell r="A88">
            <v>2404</v>
          </cell>
          <cell r="B88" t="str">
            <v xml:space="preserve"> FRANKLIN</v>
          </cell>
          <cell r="C88" t="str">
            <v>OZARK</v>
          </cell>
          <cell r="D88">
            <v>88830953</v>
          </cell>
          <cell r="E88">
            <v>45250809</v>
          </cell>
          <cell r="F88">
            <v>46350094</v>
          </cell>
          <cell r="G88">
            <v>180431856</v>
          </cell>
          <cell r="H88">
            <v>4420580.4720000001</v>
          </cell>
          <cell r="I88">
            <v>65762</v>
          </cell>
          <cell r="J88">
            <v>55959</v>
          </cell>
          <cell r="K88">
            <v>4486342.4720000001</v>
          </cell>
          <cell r="L88">
            <v>4476539.4720000001</v>
          </cell>
          <cell r="M88">
            <v>1764.43</v>
          </cell>
          <cell r="N88">
            <v>1724.77</v>
          </cell>
          <cell r="O88">
            <v>1744.42</v>
          </cell>
          <cell r="P88">
            <v>1736.27</v>
          </cell>
          <cell r="Q88">
            <v>1724.24</v>
          </cell>
          <cell r="R88">
            <v>0</v>
          </cell>
          <cell r="S88">
            <v>1730.25</v>
          </cell>
          <cell r="T88">
            <v>2601.125061312523</v>
          </cell>
          <cell r="U88">
            <v>4416.874938687477</v>
          </cell>
          <cell r="V88">
            <v>2595.4414049409488</v>
          </cell>
          <cell r="W88">
            <v>4422.5585950590512</v>
          </cell>
          <cell r="X88">
            <v>12104435.859999999</v>
          </cell>
          <cell r="Y88">
            <v>7627896</v>
          </cell>
          <cell r="Z88">
            <v>7627896</v>
          </cell>
          <cell r="AA88">
            <v>78815</v>
          </cell>
          <cell r="AB88">
            <v>0.9</v>
          </cell>
          <cell r="AC88">
            <v>70933.5</v>
          </cell>
          <cell r="AD88">
            <v>0.39313179818978305</v>
          </cell>
          <cell r="AE88">
            <v>0.41109379427313464</v>
          </cell>
          <cell r="AF88">
            <v>5026</v>
          </cell>
          <cell r="AG88">
            <v>2513</v>
          </cell>
          <cell r="AH88">
            <v>2513</v>
          </cell>
          <cell r="AI88">
            <v>62092</v>
          </cell>
        </row>
        <row r="89">
          <cell r="A89">
            <v>2501</v>
          </cell>
          <cell r="B89" t="str">
            <v xml:space="preserve"> FULTON          </v>
          </cell>
          <cell r="C89" t="str">
            <v xml:space="preserve">MAMMOTH SPRING      </v>
          </cell>
          <cell r="D89">
            <v>31883694</v>
          </cell>
          <cell r="E89">
            <v>6436406</v>
          </cell>
          <cell r="F89">
            <v>6803187</v>
          </cell>
          <cell r="G89">
            <v>45123287</v>
          </cell>
          <cell r="H89">
            <v>1105520.5315</v>
          </cell>
          <cell r="I89">
            <v>32</v>
          </cell>
          <cell r="J89">
            <v>1509</v>
          </cell>
          <cell r="K89">
            <v>1105552.5315</v>
          </cell>
          <cell r="L89">
            <v>1107029.5315</v>
          </cell>
          <cell r="M89">
            <v>458.69</v>
          </cell>
          <cell r="N89">
            <v>458.67</v>
          </cell>
          <cell r="O89">
            <v>460</v>
          </cell>
          <cell r="P89">
            <v>455.85</v>
          </cell>
          <cell r="Q89">
            <v>454.55</v>
          </cell>
          <cell r="R89">
            <v>0</v>
          </cell>
          <cell r="S89">
            <v>455.19</v>
          </cell>
          <cell r="T89">
            <v>2410.3441068742231</v>
          </cell>
          <cell r="U89">
            <v>4607.6558931257769</v>
          </cell>
          <cell r="V89">
            <v>2413.5642869601238</v>
          </cell>
          <cell r="W89">
            <v>4604.4357130398766</v>
          </cell>
          <cell r="X89">
            <v>3218946.06</v>
          </cell>
          <cell r="Y89">
            <v>2111917</v>
          </cell>
          <cell r="Z89">
            <v>2111917</v>
          </cell>
          <cell r="AA89">
            <v>44843.76</v>
          </cell>
          <cell r="AB89">
            <v>0.9</v>
          </cell>
          <cell r="AC89">
            <v>40359.384000000005</v>
          </cell>
          <cell r="AD89">
            <v>0.89442473461651861</v>
          </cell>
          <cell r="AE89">
            <v>0.47688278752103697</v>
          </cell>
          <cell r="AF89">
            <v>3527</v>
          </cell>
          <cell r="AG89">
            <v>1764</v>
          </cell>
          <cell r="AH89">
            <v>1763</v>
          </cell>
          <cell r="AI89">
            <v>16512</v>
          </cell>
        </row>
        <row r="90">
          <cell r="A90">
            <v>2502</v>
          </cell>
          <cell r="B90" t="str">
            <v xml:space="preserve"> FULTON          </v>
          </cell>
          <cell r="C90" t="str">
            <v xml:space="preserve">SALEM               </v>
          </cell>
          <cell r="D90">
            <v>35537855</v>
          </cell>
          <cell r="E90">
            <v>9914725</v>
          </cell>
          <cell r="F90">
            <v>5869170</v>
          </cell>
          <cell r="G90">
            <v>51321750</v>
          </cell>
          <cell r="H90">
            <v>1257382.875</v>
          </cell>
          <cell r="I90">
            <v>5432</v>
          </cell>
          <cell r="J90">
            <v>6054</v>
          </cell>
          <cell r="K90">
            <v>1262814.875</v>
          </cell>
          <cell r="L90">
            <v>1263436.875</v>
          </cell>
          <cell r="M90">
            <v>849.21</v>
          </cell>
          <cell r="N90">
            <v>833.72</v>
          </cell>
          <cell r="O90">
            <v>831.08</v>
          </cell>
          <cell r="P90">
            <v>844.15</v>
          </cell>
          <cell r="Q90">
            <v>842.38</v>
          </cell>
          <cell r="R90">
            <v>0</v>
          </cell>
          <cell r="S90">
            <v>843.25</v>
          </cell>
          <cell r="T90">
            <v>1514.6750407810775</v>
          </cell>
          <cell r="U90">
            <v>5503.3249592189222</v>
          </cell>
          <cell r="V90">
            <v>1515.4210946121</v>
          </cell>
          <cell r="W90">
            <v>5502.5789053878998</v>
          </cell>
          <cell r="X90">
            <v>5851046.96</v>
          </cell>
          <cell r="Y90">
            <v>4587610</v>
          </cell>
          <cell r="Z90">
            <v>4587610</v>
          </cell>
          <cell r="AA90">
            <v>0</v>
          </cell>
          <cell r="AB90">
            <v>0.93700000000000006</v>
          </cell>
          <cell r="AC90">
            <v>0</v>
          </cell>
          <cell r="AD90">
            <v>0</v>
          </cell>
          <cell r="AE90">
            <v>0.72477092448561264</v>
          </cell>
          <cell r="AF90">
            <v>0</v>
          </cell>
          <cell r="AG90">
            <v>0</v>
          </cell>
          <cell r="AH90">
            <v>0</v>
          </cell>
          <cell r="AI90">
            <v>30014</v>
          </cell>
        </row>
        <row r="91">
          <cell r="A91">
            <v>2503</v>
          </cell>
          <cell r="B91" t="str">
            <v xml:space="preserve"> FULTON          </v>
          </cell>
          <cell r="C91" t="str">
            <v xml:space="preserve">VIOLA               </v>
          </cell>
          <cell r="D91">
            <v>34126218</v>
          </cell>
          <cell r="E91">
            <v>7164680</v>
          </cell>
          <cell r="F91">
            <v>2960445</v>
          </cell>
          <cell r="G91">
            <v>44251343</v>
          </cell>
          <cell r="H91">
            <v>1084157.9035</v>
          </cell>
          <cell r="I91">
            <v>6916</v>
          </cell>
          <cell r="J91">
            <v>7306</v>
          </cell>
          <cell r="K91">
            <v>1091073.9035</v>
          </cell>
          <cell r="L91">
            <v>1091463.9035</v>
          </cell>
          <cell r="M91">
            <v>374.44</v>
          </cell>
          <cell r="N91">
            <v>357.67</v>
          </cell>
          <cell r="O91">
            <v>366.43</v>
          </cell>
          <cell r="P91">
            <v>383.22</v>
          </cell>
          <cell r="Q91">
            <v>385.36</v>
          </cell>
          <cell r="R91">
            <v>0</v>
          </cell>
          <cell r="S91">
            <v>384.37</v>
          </cell>
          <cell r="T91">
            <v>3050.5043853272568</v>
          </cell>
          <cell r="U91">
            <v>3967.4956146727432</v>
          </cell>
          <cell r="V91">
            <v>3051.5947759107557</v>
          </cell>
          <cell r="W91">
            <v>3966.4052240892443</v>
          </cell>
          <cell r="X91">
            <v>2510128.06</v>
          </cell>
          <cell r="Y91">
            <v>1418664</v>
          </cell>
          <cell r="Z91">
            <v>1418664</v>
          </cell>
          <cell r="AA91">
            <v>0</v>
          </cell>
          <cell r="AB91">
            <v>0.9</v>
          </cell>
          <cell r="AC91">
            <v>0</v>
          </cell>
          <cell r="AD91">
            <v>0</v>
          </cell>
          <cell r="AE91">
            <v>0.2311259591451682</v>
          </cell>
          <cell r="AF91">
            <v>0</v>
          </cell>
          <cell r="AG91">
            <v>0</v>
          </cell>
          <cell r="AH91">
            <v>0</v>
          </cell>
          <cell r="AI91">
            <v>12876</v>
          </cell>
        </row>
        <row r="92">
          <cell r="A92">
            <v>2601</v>
          </cell>
          <cell r="B92" t="str">
            <v xml:space="preserve"> GARLAND         </v>
          </cell>
          <cell r="C92" t="str">
            <v xml:space="preserve">CUTTER-MORNING STAR </v>
          </cell>
          <cell r="D92">
            <v>33124238</v>
          </cell>
          <cell r="E92">
            <v>9452434</v>
          </cell>
          <cell r="F92">
            <v>3040196</v>
          </cell>
          <cell r="G92">
            <v>45616868</v>
          </cell>
          <cell r="H92">
            <v>1117613.2660000001</v>
          </cell>
          <cell r="I92">
            <v>60</v>
          </cell>
          <cell r="J92">
            <v>64</v>
          </cell>
          <cell r="K92">
            <v>1117673.2660000001</v>
          </cell>
          <cell r="L92">
            <v>1117677.2660000001</v>
          </cell>
          <cell r="M92">
            <v>624.25</v>
          </cell>
          <cell r="N92">
            <v>661.83</v>
          </cell>
          <cell r="O92">
            <v>653.30999999999995</v>
          </cell>
          <cell r="P92">
            <v>629.29</v>
          </cell>
          <cell r="Q92">
            <v>618.41999999999996</v>
          </cell>
          <cell r="R92">
            <v>0</v>
          </cell>
          <cell r="S92">
            <v>623.79</v>
          </cell>
          <cell r="T92">
            <v>1688.7618663402989</v>
          </cell>
          <cell r="U92">
            <v>5329.2381336597009</v>
          </cell>
          <cell r="V92">
            <v>1688.7679101884169</v>
          </cell>
          <cell r="W92">
            <v>5329.2320898115831</v>
          </cell>
          <cell r="X92">
            <v>4644722.9400000004</v>
          </cell>
          <cell r="Y92">
            <v>3527046</v>
          </cell>
          <cell r="Z92">
            <v>3527046</v>
          </cell>
          <cell r="AA92">
            <v>225625</v>
          </cell>
          <cell r="AB92">
            <v>0.99219999999999997</v>
          </cell>
          <cell r="AC92">
            <v>223865.125</v>
          </cell>
          <cell r="AD92">
            <v>4.9075075693491277</v>
          </cell>
          <cell r="AE92">
            <v>0.68311382903420936</v>
          </cell>
          <cell r="AF92">
            <v>40003</v>
          </cell>
          <cell r="AG92">
            <v>20002</v>
          </cell>
          <cell r="AH92">
            <v>20001</v>
          </cell>
          <cell r="AI92">
            <v>23826</v>
          </cell>
        </row>
        <row r="93">
          <cell r="A93">
            <v>2602</v>
          </cell>
          <cell r="B93" t="str">
            <v xml:space="preserve"> GARLAND         </v>
          </cell>
          <cell r="C93" t="str">
            <v>FOUNTAIN LAKE</v>
          </cell>
          <cell r="D93">
            <v>338024865</v>
          </cell>
          <cell r="E93">
            <v>49144289</v>
          </cell>
          <cell r="F93">
            <v>10373505</v>
          </cell>
          <cell r="G93">
            <v>397542659</v>
          </cell>
          <cell r="H93">
            <v>9739795.1455000006</v>
          </cell>
          <cell r="I93">
            <v>150</v>
          </cell>
          <cell r="J93">
            <v>160</v>
          </cell>
          <cell r="K93">
            <v>9739945.1455000006</v>
          </cell>
          <cell r="L93">
            <v>9739955.1455000006</v>
          </cell>
          <cell r="M93">
            <v>1372.21</v>
          </cell>
          <cell r="N93">
            <v>1332.76</v>
          </cell>
          <cell r="O93">
            <v>1311.57</v>
          </cell>
          <cell r="P93">
            <v>1311.42</v>
          </cell>
          <cell r="Q93">
            <v>1312.15</v>
          </cell>
          <cell r="R93">
            <v>0</v>
          </cell>
          <cell r="S93">
            <v>1311.79</v>
          </cell>
          <cell r="T93">
            <v>7308.1013427023627</v>
          </cell>
          <cell r="U93">
            <v>-290.10134270236267</v>
          </cell>
          <cell r="V93">
            <v>7308.1088459287503</v>
          </cell>
          <cell r="W93">
            <v>-290.10884592875027</v>
          </cell>
          <cell r="X93">
            <v>9353309.6799999997</v>
          </cell>
          <cell r="Y93">
            <v>-386645</v>
          </cell>
          <cell r="Z93">
            <v>0</v>
          </cell>
          <cell r="AA93">
            <v>0</v>
          </cell>
          <cell r="AB93">
            <v>0.9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47979</v>
          </cell>
        </row>
        <row r="94">
          <cell r="A94">
            <v>2603</v>
          </cell>
          <cell r="B94" t="str">
            <v xml:space="preserve"> GARLAND         </v>
          </cell>
          <cell r="C94" t="str">
            <v xml:space="preserve">HOT SPRINGS         </v>
          </cell>
          <cell r="D94">
            <v>520887672</v>
          </cell>
          <cell r="E94">
            <v>97825968</v>
          </cell>
          <cell r="F94">
            <v>23459922</v>
          </cell>
          <cell r="G94">
            <v>642173562</v>
          </cell>
          <cell r="H94">
            <v>15733252.269000001</v>
          </cell>
          <cell r="I94">
            <v>46101</v>
          </cell>
          <cell r="J94">
            <v>708</v>
          </cell>
          <cell r="K94">
            <v>15779353.269000001</v>
          </cell>
          <cell r="L94">
            <v>15733960.269000001</v>
          </cell>
          <cell r="M94">
            <v>3493.11</v>
          </cell>
          <cell r="N94">
            <v>3542.14</v>
          </cell>
          <cell r="O94">
            <v>3539.15</v>
          </cell>
          <cell r="P94">
            <v>3619.05</v>
          </cell>
          <cell r="Q94">
            <v>3641.32</v>
          </cell>
          <cell r="R94">
            <v>0</v>
          </cell>
          <cell r="S94">
            <v>3630.31</v>
          </cell>
          <cell r="T94">
            <v>4454.751440936835</v>
          </cell>
          <cell r="U94">
            <v>2563.248559063165</v>
          </cell>
          <cell r="V94">
            <v>4441.9363065830266</v>
          </cell>
          <cell r="W94">
            <v>2576.0636934169734</v>
          </cell>
          <cell r="X94">
            <v>24858738.52</v>
          </cell>
          <cell r="Y94">
            <v>9124778</v>
          </cell>
          <cell r="Z94">
            <v>9124778</v>
          </cell>
          <cell r="AA94">
            <v>754927.5</v>
          </cell>
          <cell r="AB94">
            <v>0.9</v>
          </cell>
          <cell r="AC94">
            <v>679434.75</v>
          </cell>
          <cell r="AD94">
            <v>1.0580235472228925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127517</v>
          </cell>
        </row>
        <row r="95">
          <cell r="A95">
            <v>2604</v>
          </cell>
          <cell r="B95" t="str">
            <v xml:space="preserve"> GARLAND         </v>
          </cell>
          <cell r="C95" t="str">
            <v xml:space="preserve">JESSIEVILLE         </v>
          </cell>
          <cell r="D95">
            <v>103717039</v>
          </cell>
          <cell r="E95">
            <v>19551311</v>
          </cell>
          <cell r="F95">
            <v>7567343</v>
          </cell>
          <cell r="G95">
            <v>130835693</v>
          </cell>
          <cell r="H95">
            <v>3205474.4785000002</v>
          </cell>
          <cell r="I95">
            <v>57997</v>
          </cell>
          <cell r="J95">
            <v>57341</v>
          </cell>
          <cell r="K95">
            <v>3263471.4785000002</v>
          </cell>
          <cell r="L95">
            <v>3262815.4785000002</v>
          </cell>
          <cell r="M95">
            <v>837.04</v>
          </cell>
          <cell r="N95">
            <v>833.19</v>
          </cell>
          <cell r="O95">
            <v>818.99</v>
          </cell>
          <cell r="P95">
            <v>802.52</v>
          </cell>
          <cell r="Q95">
            <v>805.16</v>
          </cell>
          <cell r="R95">
            <v>0</v>
          </cell>
          <cell r="S95">
            <v>803.87</v>
          </cell>
          <cell r="T95">
            <v>3916.8394705889414</v>
          </cell>
          <cell r="U95">
            <v>3101.1605294110586</v>
          </cell>
          <cell r="V95">
            <v>3916.0521351672487</v>
          </cell>
          <cell r="W95">
            <v>3101.9478648327513</v>
          </cell>
          <cell r="X95">
            <v>5847327.4199999999</v>
          </cell>
          <cell r="Y95">
            <v>2584512</v>
          </cell>
          <cell r="Z95">
            <v>2584512</v>
          </cell>
          <cell r="AA95">
            <v>513965</v>
          </cell>
          <cell r="AB95">
            <v>0.9</v>
          </cell>
          <cell r="AC95">
            <v>462568.5</v>
          </cell>
          <cell r="AD95">
            <v>3.5354916490563473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29995</v>
          </cell>
        </row>
        <row r="96">
          <cell r="A96">
            <v>2605</v>
          </cell>
          <cell r="B96" t="str">
            <v xml:space="preserve"> GARLAND         </v>
          </cell>
          <cell r="C96" t="str">
            <v xml:space="preserve">LAKE HAMILTON       </v>
          </cell>
          <cell r="D96">
            <v>377571904</v>
          </cell>
          <cell r="E96">
            <v>68352053</v>
          </cell>
          <cell r="F96">
            <v>8694652</v>
          </cell>
          <cell r="G96">
            <v>454618609</v>
          </cell>
          <cell r="H96">
            <v>11138155.920500001</v>
          </cell>
          <cell r="I96">
            <v>57737</v>
          </cell>
          <cell r="J96">
            <v>60726</v>
          </cell>
          <cell r="K96">
            <v>11195892.920500001</v>
          </cell>
          <cell r="L96">
            <v>11198881.920500001</v>
          </cell>
          <cell r="M96">
            <v>4398.6400000000003</v>
          </cell>
          <cell r="N96">
            <v>4349.1400000000003</v>
          </cell>
          <cell r="O96">
            <v>4323.8999999999996</v>
          </cell>
          <cell r="P96">
            <v>4245.46</v>
          </cell>
          <cell r="Q96">
            <v>4188.0600000000004</v>
          </cell>
          <cell r="R96">
            <v>0</v>
          </cell>
          <cell r="S96">
            <v>4215.7700000000004</v>
          </cell>
          <cell r="T96">
            <v>2574.2774250771417</v>
          </cell>
          <cell r="U96">
            <v>4443.7225749228583</v>
          </cell>
          <cell r="V96">
            <v>2574.9646873864717</v>
          </cell>
          <cell r="W96">
            <v>4443.0353126135287</v>
          </cell>
          <cell r="X96">
            <v>30522264.520000003</v>
          </cell>
          <cell r="Y96">
            <v>19323383</v>
          </cell>
          <cell r="Z96">
            <v>19323383</v>
          </cell>
          <cell r="AA96">
            <v>1121250</v>
          </cell>
          <cell r="AB96">
            <v>0.9</v>
          </cell>
          <cell r="AC96">
            <v>1009125</v>
          </cell>
          <cell r="AD96">
            <v>2.219717759067799</v>
          </cell>
          <cell r="AE96">
            <v>0.42069348802184614</v>
          </cell>
          <cell r="AF96">
            <v>73226</v>
          </cell>
          <cell r="AG96">
            <v>36613</v>
          </cell>
          <cell r="AH96">
            <v>36613</v>
          </cell>
          <cell r="AI96">
            <v>156569</v>
          </cell>
        </row>
        <row r="97">
          <cell r="A97">
            <v>2606</v>
          </cell>
          <cell r="B97" t="str">
            <v xml:space="preserve"> GARLAND         </v>
          </cell>
          <cell r="C97" t="str">
            <v xml:space="preserve">LAKESIDE       </v>
          </cell>
          <cell r="D97">
            <v>426737649</v>
          </cell>
          <cell r="E97">
            <v>61291173</v>
          </cell>
          <cell r="F97">
            <v>12088571</v>
          </cell>
          <cell r="G97">
            <v>500117393</v>
          </cell>
          <cell r="H97">
            <v>12252876.1285</v>
          </cell>
          <cell r="I97">
            <v>304</v>
          </cell>
          <cell r="J97">
            <v>325</v>
          </cell>
          <cell r="K97">
            <v>12253180.1285</v>
          </cell>
          <cell r="L97">
            <v>12253201.1285</v>
          </cell>
          <cell r="M97">
            <v>3480.76</v>
          </cell>
          <cell r="N97">
            <v>3451.21</v>
          </cell>
          <cell r="O97">
            <v>3436.54</v>
          </cell>
          <cell r="P97">
            <v>3401.64</v>
          </cell>
          <cell r="Q97">
            <v>3390.41</v>
          </cell>
          <cell r="R97">
            <v>0</v>
          </cell>
          <cell r="S97">
            <v>3395.95</v>
          </cell>
          <cell r="T97">
            <v>3550.4012008831683</v>
          </cell>
          <cell r="U97">
            <v>3467.5987991168317</v>
          </cell>
          <cell r="V97">
            <v>3550.407285705593</v>
          </cell>
          <cell r="W97">
            <v>3467.592714294407</v>
          </cell>
          <cell r="X97">
            <v>24220591.780000001</v>
          </cell>
          <cell r="Y97">
            <v>11967391</v>
          </cell>
          <cell r="Z97">
            <v>11967391</v>
          </cell>
          <cell r="AA97">
            <v>0</v>
          </cell>
          <cell r="AB97">
            <v>0.9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124244</v>
          </cell>
        </row>
        <row r="98">
          <cell r="A98">
            <v>2607</v>
          </cell>
          <cell r="B98" t="str">
            <v xml:space="preserve"> GARLAND         </v>
          </cell>
          <cell r="C98" t="str">
            <v xml:space="preserve">MOUNTAIN PINE       </v>
          </cell>
          <cell r="D98">
            <v>37451813</v>
          </cell>
          <cell r="E98">
            <v>17833474</v>
          </cell>
          <cell r="F98">
            <v>3308498</v>
          </cell>
          <cell r="G98">
            <v>58593785</v>
          </cell>
          <cell r="H98">
            <v>1435547.7324999999</v>
          </cell>
          <cell r="I98">
            <v>24683</v>
          </cell>
          <cell r="J98">
            <v>24986</v>
          </cell>
          <cell r="K98">
            <v>1460230.7324999999</v>
          </cell>
          <cell r="L98">
            <v>1460533.7324999999</v>
          </cell>
          <cell r="M98">
            <v>569.13</v>
          </cell>
          <cell r="N98">
            <v>574.4</v>
          </cell>
          <cell r="O98">
            <v>574.15</v>
          </cell>
          <cell r="P98">
            <v>613.67999999999995</v>
          </cell>
          <cell r="Q98">
            <v>609.29999999999995</v>
          </cell>
          <cell r="R98">
            <v>0</v>
          </cell>
          <cell r="S98">
            <v>611.49</v>
          </cell>
          <cell r="T98">
            <v>2542.1844228760447</v>
          </cell>
          <cell r="U98">
            <v>4475.8155771239553</v>
          </cell>
          <cell r="V98">
            <v>2542.7119298398329</v>
          </cell>
          <cell r="W98">
            <v>4475.2880701601671</v>
          </cell>
          <cell r="X98">
            <v>4031139.1999999997</v>
          </cell>
          <cell r="Y98">
            <v>2570605</v>
          </cell>
          <cell r="Z98">
            <v>2570605</v>
          </cell>
          <cell r="AA98">
            <v>164122.5</v>
          </cell>
          <cell r="AB98">
            <v>0.99400000000000011</v>
          </cell>
          <cell r="AC98">
            <v>163137.76500000001</v>
          </cell>
          <cell r="AD98">
            <v>2.7842161928948612</v>
          </cell>
          <cell r="AE98">
            <v>0.4320176112998857</v>
          </cell>
          <cell r="AF98">
            <v>12457</v>
          </cell>
          <cell r="AG98">
            <v>6229</v>
          </cell>
          <cell r="AH98">
            <v>6228</v>
          </cell>
          <cell r="AI98">
            <v>20678</v>
          </cell>
        </row>
        <row r="99">
          <cell r="A99">
            <v>2703</v>
          </cell>
          <cell r="B99" t="str">
            <v xml:space="preserve"> GRANT           </v>
          </cell>
          <cell r="C99" t="str">
            <v xml:space="preserve">POYEN               </v>
          </cell>
          <cell r="D99">
            <v>9389884</v>
          </cell>
          <cell r="E99">
            <v>2547937</v>
          </cell>
          <cell r="F99">
            <v>2189106</v>
          </cell>
          <cell r="G99">
            <v>14126927</v>
          </cell>
          <cell r="H99">
            <v>346109.71149999998</v>
          </cell>
          <cell r="I99">
            <v>38</v>
          </cell>
          <cell r="J99">
            <v>22</v>
          </cell>
          <cell r="K99">
            <v>346147.71149999998</v>
          </cell>
          <cell r="L99">
            <v>346131.71149999998</v>
          </cell>
          <cell r="M99">
            <v>590.23</v>
          </cell>
          <cell r="N99">
            <v>572.70000000000005</v>
          </cell>
          <cell r="O99">
            <v>563</v>
          </cell>
          <cell r="P99">
            <v>521.53</v>
          </cell>
          <cell r="Q99">
            <v>520.77</v>
          </cell>
          <cell r="R99">
            <v>0</v>
          </cell>
          <cell r="S99">
            <v>521.15</v>
          </cell>
          <cell r="T99">
            <v>604.41367469879503</v>
          </cell>
          <cell r="U99">
            <v>6413.5863253012049</v>
          </cell>
          <cell r="V99">
            <v>604.38573686048528</v>
          </cell>
          <cell r="W99">
            <v>6413.6142631395151</v>
          </cell>
          <cell r="X99">
            <v>4019208.6</v>
          </cell>
          <cell r="Y99">
            <v>3673077</v>
          </cell>
          <cell r="Z99">
            <v>3673077</v>
          </cell>
          <cell r="AA99">
            <v>114037.5</v>
          </cell>
          <cell r="AB99">
            <v>1</v>
          </cell>
          <cell r="AC99">
            <v>114037.5</v>
          </cell>
          <cell r="AD99">
            <v>8.0723500588627655</v>
          </cell>
          <cell r="AE99">
            <v>0.90576042107448995</v>
          </cell>
          <cell r="AF99">
            <v>75498</v>
          </cell>
          <cell r="AG99">
            <v>37749</v>
          </cell>
          <cell r="AH99">
            <v>37749</v>
          </cell>
          <cell r="AI99">
            <v>20617</v>
          </cell>
        </row>
        <row r="100">
          <cell r="A100">
            <v>2705</v>
          </cell>
          <cell r="B100" t="str">
            <v xml:space="preserve"> GRANT           </v>
          </cell>
          <cell r="C100" t="str">
            <v xml:space="preserve">SHERIDAN            </v>
          </cell>
          <cell r="D100">
            <v>237138331</v>
          </cell>
          <cell r="E100">
            <v>82618365</v>
          </cell>
          <cell r="F100">
            <v>17774080</v>
          </cell>
          <cell r="G100">
            <v>337530776</v>
          </cell>
          <cell r="H100">
            <v>8269504.012000001</v>
          </cell>
          <cell r="I100">
            <v>345</v>
          </cell>
          <cell r="J100">
            <v>205</v>
          </cell>
          <cell r="K100">
            <v>8269849.012000001</v>
          </cell>
          <cell r="L100">
            <v>8269709.012000001</v>
          </cell>
          <cell r="M100">
            <v>4093.29</v>
          </cell>
          <cell r="N100">
            <v>4158.43</v>
          </cell>
          <cell r="O100">
            <v>4159.1000000000004</v>
          </cell>
          <cell r="P100">
            <v>4112.13</v>
          </cell>
          <cell r="Q100">
            <v>4083.21</v>
          </cell>
          <cell r="R100">
            <v>0</v>
          </cell>
          <cell r="S100">
            <v>4097.49</v>
          </cell>
          <cell r="T100">
            <v>1988.6950151860199</v>
          </cell>
          <cell r="U100">
            <v>5029.3049848139799</v>
          </cell>
          <cell r="V100">
            <v>1988.6613486339797</v>
          </cell>
          <cell r="W100">
            <v>5029.3386513660207</v>
          </cell>
          <cell r="X100">
            <v>29183861.740000002</v>
          </cell>
          <cell r="Y100">
            <v>20914153</v>
          </cell>
          <cell r="Z100">
            <v>20914153</v>
          </cell>
          <cell r="AA100">
            <v>1044100</v>
          </cell>
          <cell r="AB100">
            <v>0.99159999999999993</v>
          </cell>
          <cell r="AC100">
            <v>1035329.5599999999</v>
          </cell>
          <cell r="AD100">
            <v>3.0673634335495379</v>
          </cell>
          <cell r="AE100">
            <v>0.60457856081687278</v>
          </cell>
          <cell r="AF100">
            <v>139041</v>
          </cell>
          <cell r="AG100">
            <v>69521</v>
          </cell>
          <cell r="AH100">
            <v>69520</v>
          </cell>
          <cell r="AI100">
            <v>149703</v>
          </cell>
        </row>
        <row r="101">
          <cell r="A101">
            <v>2803</v>
          </cell>
          <cell r="B101" t="str">
            <v xml:space="preserve"> GREENE          </v>
          </cell>
          <cell r="C101" t="str">
            <v xml:space="preserve">MARMADUKE           </v>
          </cell>
          <cell r="D101">
            <v>32737990</v>
          </cell>
          <cell r="E101">
            <v>15165365</v>
          </cell>
          <cell r="F101">
            <v>7644520</v>
          </cell>
          <cell r="G101">
            <v>55547875</v>
          </cell>
          <cell r="H101">
            <v>1360922.9375</v>
          </cell>
          <cell r="I101">
            <v>6579</v>
          </cell>
          <cell r="J101">
            <v>6543</v>
          </cell>
          <cell r="K101">
            <v>1367501.9375</v>
          </cell>
          <cell r="L101">
            <v>1367465.9375</v>
          </cell>
          <cell r="M101">
            <v>710.66</v>
          </cell>
          <cell r="N101">
            <v>696.48</v>
          </cell>
          <cell r="O101">
            <v>683.89</v>
          </cell>
          <cell r="P101">
            <v>649.16</v>
          </cell>
          <cell r="Q101">
            <v>649.85</v>
          </cell>
          <cell r="R101">
            <v>0</v>
          </cell>
          <cell r="S101">
            <v>649.5</v>
          </cell>
          <cell r="T101">
            <v>1963.447532592465</v>
          </cell>
          <cell r="U101">
            <v>5054.552467407535</v>
          </cell>
          <cell r="V101">
            <v>1963.3958441017689</v>
          </cell>
          <cell r="W101">
            <v>5054.6041558982306</v>
          </cell>
          <cell r="X101">
            <v>4887896.6399999997</v>
          </cell>
          <cell r="Y101">
            <v>3520431</v>
          </cell>
          <cell r="Z101">
            <v>3520431</v>
          </cell>
          <cell r="AA101">
            <v>0</v>
          </cell>
          <cell r="AB101">
            <v>0.9</v>
          </cell>
          <cell r="AC101">
            <v>0</v>
          </cell>
          <cell r="AD101">
            <v>0</v>
          </cell>
          <cell r="AE101">
            <v>0.61154868897829218</v>
          </cell>
          <cell r="AF101">
            <v>0</v>
          </cell>
          <cell r="AG101">
            <v>0</v>
          </cell>
          <cell r="AH101">
            <v>0</v>
          </cell>
          <cell r="AI101">
            <v>25073</v>
          </cell>
        </row>
        <row r="102">
          <cell r="A102">
            <v>2807</v>
          </cell>
          <cell r="B102" t="str">
            <v xml:space="preserve"> GREENE</v>
          </cell>
          <cell r="C102" t="str">
            <v>GREENE COUNTY TECH</v>
          </cell>
          <cell r="D102">
            <v>232007712</v>
          </cell>
          <cell r="E102">
            <v>67221079</v>
          </cell>
          <cell r="F102">
            <v>19517037</v>
          </cell>
          <cell r="G102">
            <v>318745828</v>
          </cell>
          <cell r="H102">
            <v>7809272.7860000003</v>
          </cell>
          <cell r="I102">
            <v>67</v>
          </cell>
          <cell r="J102">
            <v>6</v>
          </cell>
          <cell r="K102">
            <v>7809339.7860000003</v>
          </cell>
          <cell r="L102">
            <v>7809278.7860000003</v>
          </cell>
          <cell r="M102">
            <v>3584.09</v>
          </cell>
          <cell r="N102">
            <v>3594.2</v>
          </cell>
          <cell r="O102">
            <v>3543.51</v>
          </cell>
          <cell r="P102">
            <v>3516.19</v>
          </cell>
          <cell r="Q102">
            <v>3505.04</v>
          </cell>
          <cell r="R102">
            <v>0</v>
          </cell>
          <cell r="S102">
            <v>3510.55</v>
          </cell>
          <cell r="T102">
            <v>2172.7616120416228</v>
          </cell>
          <cell r="U102">
            <v>4845.2383879583776</v>
          </cell>
          <cell r="V102">
            <v>2172.7446402537425</v>
          </cell>
          <cell r="W102">
            <v>4845.2553597462575</v>
          </cell>
          <cell r="X102">
            <v>25224095.599999998</v>
          </cell>
          <cell r="Y102">
            <v>17414817</v>
          </cell>
          <cell r="Z102">
            <v>17414817</v>
          </cell>
          <cell r="AA102">
            <v>800427.5</v>
          </cell>
          <cell r="AB102">
            <v>0.9</v>
          </cell>
          <cell r="AC102">
            <v>720384.75</v>
          </cell>
          <cell r="AD102">
            <v>2.2600601693208673</v>
          </cell>
          <cell r="AE102">
            <v>0.55156765507317951</v>
          </cell>
          <cell r="AF102">
            <v>80782</v>
          </cell>
          <cell r="AG102">
            <v>40391</v>
          </cell>
          <cell r="AH102">
            <v>40391</v>
          </cell>
          <cell r="AI102">
            <v>129391</v>
          </cell>
        </row>
        <row r="103">
          <cell r="A103">
            <v>2808</v>
          </cell>
          <cell r="B103" t="str">
            <v xml:space="preserve"> GREENE          </v>
          </cell>
          <cell r="C103" t="str">
            <v xml:space="preserve">PARAGOULD      </v>
          </cell>
          <cell r="D103">
            <v>184718326</v>
          </cell>
          <cell r="E103">
            <v>77918845</v>
          </cell>
          <cell r="F103">
            <v>8406555</v>
          </cell>
          <cell r="G103">
            <v>271043726</v>
          </cell>
          <cell r="H103">
            <v>6640571.2870000005</v>
          </cell>
          <cell r="I103">
            <v>49036</v>
          </cell>
          <cell r="J103">
            <v>51753</v>
          </cell>
          <cell r="K103">
            <v>6689607.2870000005</v>
          </cell>
          <cell r="L103">
            <v>6692324.2870000005</v>
          </cell>
          <cell r="M103">
            <v>3119.19</v>
          </cell>
          <cell r="N103">
            <v>3096.27</v>
          </cell>
          <cell r="O103">
            <v>3058.6</v>
          </cell>
          <cell r="P103">
            <v>3060.6</v>
          </cell>
          <cell r="Q103">
            <v>3043.69</v>
          </cell>
          <cell r="R103">
            <v>0</v>
          </cell>
          <cell r="S103">
            <v>3052.55</v>
          </cell>
          <cell r="T103">
            <v>2160.5374489304877</v>
          </cell>
          <cell r="U103">
            <v>4857.4625510695123</v>
          </cell>
          <cell r="V103">
            <v>2161.4149563830028</v>
          </cell>
          <cell r="W103">
            <v>4856.5850436169967</v>
          </cell>
          <cell r="X103">
            <v>21729622.859999999</v>
          </cell>
          <cell r="Y103">
            <v>15037299</v>
          </cell>
          <cell r="Z103">
            <v>15037299</v>
          </cell>
          <cell r="AA103">
            <v>1052685</v>
          </cell>
          <cell r="AB103">
            <v>0.9</v>
          </cell>
          <cell r="AC103">
            <v>947416.5</v>
          </cell>
          <cell r="AD103">
            <v>3.495437854185933</v>
          </cell>
          <cell r="AE103">
            <v>0.55521274199946591</v>
          </cell>
          <cell r="AF103">
            <v>108342</v>
          </cell>
          <cell r="AG103">
            <v>54171</v>
          </cell>
          <cell r="AH103">
            <v>54171</v>
          </cell>
          <cell r="AI103">
            <v>111466</v>
          </cell>
        </row>
        <row r="104">
          <cell r="A104">
            <v>2901</v>
          </cell>
          <cell r="B104" t="str">
            <v xml:space="preserve"> HEMPSTEAD</v>
          </cell>
          <cell r="C104" t="str">
            <v>BLEVINS</v>
          </cell>
          <cell r="D104">
            <v>22089115</v>
          </cell>
          <cell r="E104">
            <v>6741045</v>
          </cell>
          <cell r="F104">
            <v>7744565</v>
          </cell>
          <cell r="G104">
            <v>36574725</v>
          </cell>
          <cell r="H104">
            <v>896080.76250000007</v>
          </cell>
          <cell r="I104">
            <v>0</v>
          </cell>
          <cell r="J104">
            <v>0</v>
          </cell>
          <cell r="K104">
            <v>896080.76250000007</v>
          </cell>
          <cell r="L104">
            <v>896080.76250000007</v>
          </cell>
          <cell r="M104">
            <v>496.86</v>
          </cell>
          <cell r="N104">
            <v>490.22</v>
          </cell>
          <cell r="O104">
            <v>480</v>
          </cell>
          <cell r="P104">
            <v>457.85</v>
          </cell>
          <cell r="Q104">
            <v>451.44</v>
          </cell>
          <cell r="R104">
            <v>0</v>
          </cell>
          <cell r="S104">
            <v>454.61</v>
          </cell>
          <cell r="T104">
            <v>1827.9155532210029</v>
          </cell>
          <cell r="U104">
            <v>5190.0844467789975</v>
          </cell>
          <cell r="V104">
            <v>1827.9155532210029</v>
          </cell>
          <cell r="W104">
            <v>5190.0844467789975</v>
          </cell>
          <cell r="X104">
            <v>3440363.96</v>
          </cell>
          <cell r="Y104">
            <v>2544283</v>
          </cell>
          <cell r="Z104">
            <v>2544283</v>
          </cell>
          <cell r="AA104">
            <v>88897.5</v>
          </cell>
          <cell r="AB104">
            <v>1</v>
          </cell>
          <cell r="AC104">
            <v>88897.5</v>
          </cell>
          <cell r="AD104">
            <v>2.4305719318463779</v>
          </cell>
          <cell r="AE104">
            <v>0.64780620200593853</v>
          </cell>
          <cell r="AF104">
            <v>13917</v>
          </cell>
          <cell r="AG104">
            <v>6959</v>
          </cell>
          <cell r="AH104">
            <v>6958</v>
          </cell>
          <cell r="AI104">
            <v>17648</v>
          </cell>
        </row>
        <row r="105">
          <cell r="A105">
            <v>2903</v>
          </cell>
          <cell r="B105" t="str">
            <v xml:space="preserve"> HEMPSTEAD       </v>
          </cell>
          <cell r="C105" t="str">
            <v xml:space="preserve">HOPE                </v>
          </cell>
          <cell r="D105">
            <v>110319659</v>
          </cell>
          <cell r="E105">
            <v>55178330</v>
          </cell>
          <cell r="F105">
            <v>31779800</v>
          </cell>
          <cell r="G105">
            <v>197277789</v>
          </cell>
          <cell r="H105">
            <v>4833305.8305000002</v>
          </cell>
          <cell r="I105">
            <v>332605</v>
          </cell>
          <cell r="J105">
            <v>199449</v>
          </cell>
          <cell r="K105">
            <v>5165910.8305000002</v>
          </cell>
          <cell r="L105">
            <v>5032754.8305000002</v>
          </cell>
          <cell r="M105">
            <v>2232.9899999999998</v>
          </cell>
          <cell r="N105">
            <v>2250.4</v>
          </cell>
          <cell r="O105">
            <v>2206.59</v>
          </cell>
          <cell r="P105">
            <v>2263.73</v>
          </cell>
          <cell r="Q105">
            <v>2235.27</v>
          </cell>
          <cell r="R105">
            <v>0</v>
          </cell>
          <cell r="S105">
            <v>2249.33</v>
          </cell>
          <cell r="T105">
            <v>2295.5522709296124</v>
          </cell>
          <cell r="U105">
            <v>4722.4477290703871</v>
          </cell>
          <cell r="V105">
            <v>2236.3823455830075</v>
          </cell>
          <cell r="W105">
            <v>4781.6176544169921</v>
          </cell>
          <cell r="X105">
            <v>15793307.200000001</v>
          </cell>
          <cell r="Y105">
            <v>10760552</v>
          </cell>
          <cell r="Z105">
            <v>10760552</v>
          </cell>
          <cell r="AA105">
            <v>577721.26</v>
          </cell>
          <cell r="AB105">
            <v>1</v>
          </cell>
          <cell r="AC105">
            <v>577721.26</v>
          </cell>
          <cell r="AD105">
            <v>2.9284658091945666</v>
          </cell>
          <cell r="AE105">
            <v>0.51390626161965136</v>
          </cell>
          <cell r="AF105">
            <v>61063</v>
          </cell>
          <cell r="AG105">
            <v>30532</v>
          </cell>
          <cell r="AH105">
            <v>30531</v>
          </cell>
          <cell r="AI105">
            <v>81014</v>
          </cell>
        </row>
        <row r="106">
          <cell r="A106">
            <v>2906</v>
          </cell>
          <cell r="B106" t="str">
            <v xml:space="preserve"> HEMPSTEAD       </v>
          </cell>
          <cell r="C106" t="str">
            <v xml:space="preserve">SPRING HILL         </v>
          </cell>
          <cell r="D106">
            <v>11275531</v>
          </cell>
          <cell r="E106">
            <v>3528290</v>
          </cell>
          <cell r="F106">
            <v>3154500</v>
          </cell>
          <cell r="G106">
            <v>17958321</v>
          </cell>
          <cell r="H106">
            <v>439978.86449999997</v>
          </cell>
          <cell r="I106">
            <v>0</v>
          </cell>
          <cell r="J106">
            <v>0</v>
          </cell>
          <cell r="K106">
            <v>439978.86449999997</v>
          </cell>
          <cell r="L106">
            <v>439978.86449999997</v>
          </cell>
          <cell r="M106">
            <v>602.59</v>
          </cell>
          <cell r="N106">
            <v>585.23</v>
          </cell>
          <cell r="O106">
            <v>582.47</v>
          </cell>
          <cell r="P106">
            <v>568.08000000000004</v>
          </cell>
          <cell r="Q106">
            <v>567.26</v>
          </cell>
          <cell r="R106">
            <v>0</v>
          </cell>
          <cell r="S106">
            <v>567.66</v>
          </cell>
          <cell r="T106">
            <v>751.805041607573</v>
          </cell>
          <cell r="U106">
            <v>6266.194958392427</v>
          </cell>
          <cell r="V106">
            <v>751.805041607573</v>
          </cell>
          <cell r="W106">
            <v>6266.194958392427</v>
          </cell>
          <cell r="X106">
            <v>4107144.14</v>
          </cell>
          <cell r="Y106">
            <v>3667165</v>
          </cell>
          <cell r="Z106">
            <v>3667165</v>
          </cell>
          <cell r="AA106">
            <v>169345</v>
          </cell>
          <cell r="AB106">
            <v>0.9</v>
          </cell>
          <cell r="AC106">
            <v>152410.5</v>
          </cell>
          <cell r="AD106">
            <v>8.4869014202385618</v>
          </cell>
          <cell r="AE106">
            <v>0.88002207933210452</v>
          </cell>
          <cell r="AF106">
            <v>78807</v>
          </cell>
          <cell r="AG106">
            <v>39404</v>
          </cell>
          <cell r="AH106">
            <v>39403</v>
          </cell>
          <cell r="AI106">
            <v>21068</v>
          </cell>
        </row>
        <row r="107">
          <cell r="A107">
            <v>3001</v>
          </cell>
          <cell r="B107" t="str">
            <v xml:space="preserve"> HOT SPRING      </v>
          </cell>
          <cell r="C107" t="str">
            <v xml:space="preserve">BISMARCK            </v>
          </cell>
          <cell r="D107">
            <v>49626674</v>
          </cell>
          <cell r="E107">
            <v>14435548</v>
          </cell>
          <cell r="F107">
            <v>7591237</v>
          </cell>
          <cell r="G107">
            <v>71653459</v>
          </cell>
          <cell r="H107">
            <v>1755509.7455</v>
          </cell>
          <cell r="I107">
            <v>2435</v>
          </cell>
          <cell r="J107">
            <v>2871</v>
          </cell>
          <cell r="K107">
            <v>1757944.7455</v>
          </cell>
          <cell r="L107">
            <v>1758380.7455</v>
          </cell>
          <cell r="M107">
            <v>987.08</v>
          </cell>
          <cell r="N107">
            <v>994.06</v>
          </cell>
          <cell r="O107">
            <v>997.92</v>
          </cell>
          <cell r="P107">
            <v>935.64</v>
          </cell>
          <cell r="Q107">
            <v>926.19</v>
          </cell>
          <cell r="R107">
            <v>0</v>
          </cell>
          <cell r="S107">
            <v>930.92</v>
          </cell>
          <cell r="T107">
            <v>1768.4493345472106</v>
          </cell>
          <cell r="U107">
            <v>5249.550665452789</v>
          </cell>
          <cell r="V107">
            <v>1768.8879398627851</v>
          </cell>
          <cell r="W107">
            <v>5249.1120601372149</v>
          </cell>
          <cell r="X107">
            <v>6976313.0800000001</v>
          </cell>
          <cell r="Y107">
            <v>5217932</v>
          </cell>
          <cell r="Z107">
            <v>5217932</v>
          </cell>
          <cell r="AA107">
            <v>134902.5</v>
          </cell>
          <cell r="AB107">
            <v>0.9</v>
          </cell>
          <cell r="AC107">
            <v>121412.25</v>
          </cell>
          <cell r="AD107">
            <v>1.6944366914652369</v>
          </cell>
          <cell r="AE107">
            <v>0.66312367529180194</v>
          </cell>
          <cell r="AF107">
            <v>20139</v>
          </cell>
          <cell r="AG107">
            <v>10070</v>
          </cell>
          <cell r="AH107">
            <v>10069</v>
          </cell>
          <cell r="AI107">
            <v>35786</v>
          </cell>
        </row>
        <row r="108">
          <cell r="A108">
            <v>3002</v>
          </cell>
          <cell r="B108" t="str">
            <v xml:space="preserve"> HOT SPRING      </v>
          </cell>
          <cell r="C108" t="str">
            <v xml:space="preserve">GLEN ROSE           </v>
          </cell>
          <cell r="D108">
            <v>39566517</v>
          </cell>
          <cell r="E108">
            <v>16581799</v>
          </cell>
          <cell r="F108">
            <v>7687308</v>
          </cell>
          <cell r="G108">
            <v>63835624</v>
          </cell>
          <cell r="H108">
            <v>1563972.7879999999</v>
          </cell>
          <cell r="I108">
            <v>1790</v>
          </cell>
          <cell r="J108">
            <v>1754</v>
          </cell>
          <cell r="K108">
            <v>1565762.7879999999</v>
          </cell>
          <cell r="L108">
            <v>1565726.7879999999</v>
          </cell>
          <cell r="M108">
            <v>1019.95</v>
          </cell>
          <cell r="N108">
            <v>1028.93</v>
          </cell>
          <cell r="O108">
            <v>1030.8399999999999</v>
          </cell>
          <cell r="P108">
            <v>1002.16</v>
          </cell>
          <cell r="Q108">
            <v>997.34</v>
          </cell>
          <cell r="R108">
            <v>0</v>
          </cell>
          <cell r="S108">
            <v>999.66</v>
          </cell>
          <cell r="T108">
            <v>1521.7388821396983</v>
          </cell>
          <cell r="U108">
            <v>5496.261117860302</v>
          </cell>
          <cell r="V108">
            <v>1521.7038943368352</v>
          </cell>
          <cell r="W108">
            <v>5496.2961056631648</v>
          </cell>
          <cell r="X108">
            <v>7221030.7400000002</v>
          </cell>
          <cell r="Y108">
            <v>5655304</v>
          </cell>
          <cell r="Z108">
            <v>5655304</v>
          </cell>
          <cell r="AA108">
            <v>384475</v>
          </cell>
          <cell r="AB108">
            <v>0.9</v>
          </cell>
          <cell r="AC108">
            <v>346027.5</v>
          </cell>
          <cell r="AD108">
            <v>5.420601825714118</v>
          </cell>
          <cell r="AE108">
            <v>0.72313198927271638</v>
          </cell>
          <cell r="AF108">
            <v>72719</v>
          </cell>
          <cell r="AG108">
            <v>36360</v>
          </cell>
          <cell r="AH108">
            <v>36359</v>
          </cell>
          <cell r="AI108">
            <v>37041</v>
          </cell>
        </row>
        <row r="109">
          <cell r="A109">
            <v>3003</v>
          </cell>
          <cell r="B109" t="str">
            <v xml:space="preserve"> HOT SPRING      </v>
          </cell>
          <cell r="C109" t="str">
            <v xml:space="preserve">MAGNET COVE         </v>
          </cell>
          <cell r="D109">
            <v>33317911</v>
          </cell>
          <cell r="E109">
            <v>21693189</v>
          </cell>
          <cell r="F109">
            <v>16414835</v>
          </cell>
          <cell r="G109">
            <v>71425935</v>
          </cell>
          <cell r="H109">
            <v>1749935.4075</v>
          </cell>
          <cell r="I109">
            <v>260047</v>
          </cell>
          <cell r="J109">
            <v>220600</v>
          </cell>
          <cell r="K109">
            <v>2009982.4075</v>
          </cell>
          <cell r="L109">
            <v>1970535.4075</v>
          </cell>
          <cell r="M109">
            <v>735.2</v>
          </cell>
          <cell r="N109">
            <v>736.11</v>
          </cell>
          <cell r="O109">
            <v>738.54</v>
          </cell>
          <cell r="P109">
            <v>741.18</v>
          </cell>
          <cell r="Q109">
            <v>726.23</v>
          </cell>
          <cell r="R109">
            <v>0</v>
          </cell>
          <cell r="S109">
            <v>733.7</v>
          </cell>
          <cell r="T109">
            <v>2730.5462600698265</v>
          </cell>
          <cell r="U109">
            <v>4287.4537399301735</v>
          </cell>
          <cell r="V109">
            <v>2676.9578018230968</v>
          </cell>
          <cell r="W109">
            <v>4341.0421981769032</v>
          </cell>
          <cell r="X109">
            <v>5166019.9800000004</v>
          </cell>
          <cell r="Y109">
            <v>3195485</v>
          </cell>
          <cell r="Z109">
            <v>3195485</v>
          </cell>
          <cell r="AA109">
            <v>253465</v>
          </cell>
          <cell r="AB109">
            <v>0.9</v>
          </cell>
          <cell r="AC109">
            <v>228118.5</v>
          </cell>
          <cell r="AD109">
            <v>3.1937768823047259</v>
          </cell>
          <cell r="AE109">
            <v>0.36313102701504674</v>
          </cell>
          <cell r="AF109">
            <v>15392</v>
          </cell>
          <cell r="AG109">
            <v>7696</v>
          </cell>
          <cell r="AH109">
            <v>7696</v>
          </cell>
          <cell r="AI109">
            <v>26500</v>
          </cell>
        </row>
        <row r="110">
          <cell r="A110">
            <v>3004</v>
          </cell>
          <cell r="B110" t="str">
            <v xml:space="preserve"> HOT SPRING</v>
          </cell>
          <cell r="C110" t="str">
            <v>MALVERN</v>
          </cell>
          <cell r="D110">
            <v>125784796</v>
          </cell>
          <cell r="E110">
            <v>48338472</v>
          </cell>
          <cell r="F110">
            <v>63111909</v>
          </cell>
          <cell r="G110">
            <v>237235177</v>
          </cell>
          <cell r="H110">
            <v>5812261.8365000002</v>
          </cell>
          <cell r="I110">
            <v>6140</v>
          </cell>
          <cell r="J110">
            <v>6049</v>
          </cell>
          <cell r="K110">
            <v>5818401.8365000002</v>
          </cell>
          <cell r="L110">
            <v>5818310.8365000002</v>
          </cell>
          <cell r="M110">
            <v>1944.58</v>
          </cell>
          <cell r="N110">
            <v>1930.05</v>
          </cell>
          <cell r="O110">
            <v>1924.01</v>
          </cell>
          <cell r="P110">
            <v>1899.24</v>
          </cell>
          <cell r="Q110">
            <v>1891.32</v>
          </cell>
          <cell r="R110">
            <v>0</v>
          </cell>
          <cell r="S110">
            <v>1894.91</v>
          </cell>
          <cell r="T110">
            <v>3014.6378780342479</v>
          </cell>
          <cell r="U110">
            <v>4003.3621219657521</v>
          </cell>
          <cell r="V110">
            <v>3014.5907289966581</v>
          </cell>
          <cell r="W110">
            <v>4003.4092710033419</v>
          </cell>
          <cell r="X110">
            <v>13545090.9</v>
          </cell>
          <cell r="Y110">
            <v>7726780</v>
          </cell>
          <cell r="Z110">
            <v>7726780</v>
          </cell>
          <cell r="AA110">
            <v>646850</v>
          </cell>
          <cell r="AB110">
            <v>1</v>
          </cell>
          <cell r="AC110">
            <v>646850</v>
          </cell>
          <cell r="AD110">
            <v>2.726619248375632</v>
          </cell>
          <cell r="AE110">
            <v>0.24697347224887456</v>
          </cell>
          <cell r="AF110">
            <v>23434</v>
          </cell>
          <cell r="AG110">
            <v>11717</v>
          </cell>
          <cell r="AH110">
            <v>11717</v>
          </cell>
          <cell r="AI110">
            <v>69482</v>
          </cell>
        </row>
        <row r="111">
          <cell r="A111">
            <v>3005</v>
          </cell>
          <cell r="B111" t="str">
            <v xml:space="preserve"> HOT SPRING      </v>
          </cell>
          <cell r="C111" t="str">
            <v xml:space="preserve">OUACHITA            </v>
          </cell>
          <cell r="D111">
            <v>15175928</v>
          </cell>
          <cell r="E111">
            <v>4766408</v>
          </cell>
          <cell r="F111">
            <v>8861791</v>
          </cell>
          <cell r="G111">
            <v>28804127</v>
          </cell>
          <cell r="H111">
            <v>705701.11150000012</v>
          </cell>
          <cell r="I111">
            <v>809</v>
          </cell>
          <cell r="J111">
            <v>822</v>
          </cell>
          <cell r="K111">
            <v>706510.11150000012</v>
          </cell>
          <cell r="L111">
            <v>706523.11150000012</v>
          </cell>
          <cell r="M111">
            <v>490.48</v>
          </cell>
          <cell r="N111">
            <v>516.79999999999995</v>
          </cell>
          <cell r="O111">
            <v>514</v>
          </cell>
          <cell r="P111">
            <v>489.58</v>
          </cell>
          <cell r="Q111">
            <v>492.05</v>
          </cell>
          <cell r="R111">
            <v>0</v>
          </cell>
          <cell r="S111">
            <v>490.83</v>
          </cell>
          <cell r="T111">
            <v>1367.0861290634678</v>
          </cell>
          <cell r="U111">
            <v>5650.9138709365325</v>
          </cell>
          <cell r="V111">
            <v>1367.1112838622294</v>
          </cell>
          <cell r="W111">
            <v>5650.8887161377706</v>
          </cell>
          <cell r="X111">
            <v>3626902.4</v>
          </cell>
          <cell r="Y111">
            <v>2920379</v>
          </cell>
          <cell r="Z111">
            <v>2920379</v>
          </cell>
          <cell r="AA111">
            <v>226617.5</v>
          </cell>
          <cell r="AB111">
            <v>0.96970000000000001</v>
          </cell>
          <cell r="AC111">
            <v>219750.98975000001</v>
          </cell>
          <cell r="AD111">
            <v>7.6291494531321851</v>
          </cell>
          <cell r="AE111">
            <v>0.7580769836017871</v>
          </cell>
          <cell r="AF111">
            <v>53890</v>
          </cell>
          <cell r="AG111">
            <v>26945</v>
          </cell>
          <cell r="AH111">
            <v>26945</v>
          </cell>
          <cell r="AI111">
            <v>18605</v>
          </cell>
        </row>
        <row r="112">
          <cell r="A112">
            <v>3102</v>
          </cell>
          <cell r="B112" t="str">
            <v xml:space="preserve"> HOWARD          </v>
          </cell>
          <cell r="C112" t="str">
            <v xml:space="preserve">DIERKS              </v>
          </cell>
          <cell r="D112">
            <v>21679087</v>
          </cell>
          <cell r="E112">
            <v>10387005</v>
          </cell>
          <cell r="F112">
            <v>6486475</v>
          </cell>
          <cell r="G112">
            <v>38552567</v>
          </cell>
          <cell r="H112">
            <v>944537.89149999991</v>
          </cell>
          <cell r="I112">
            <v>175277</v>
          </cell>
          <cell r="J112">
            <v>335237</v>
          </cell>
          <cell r="K112">
            <v>1119814.8914999999</v>
          </cell>
          <cell r="L112">
            <v>1279774.8914999999</v>
          </cell>
          <cell r="M112">
            <v>561.39</v>
          </cell>
          <cell r="N112">
            <v>539.23</v>
          </cell>
          <cell r="O112">
            <v>530</v>
          </cell>
          <cell r="P112">
            <v>506.28</v>
          </cell>
          <cell r="Q112">
            <v>504.24</v>
          </cell>
          <cell r="R112">
            <v>0</v>
          </cell>
          <cell r="S112">
            <v>505.27</v>
          </cell>
          <cell r="T112">
            <v>2076.6924902175324</v>
          </cell>
          <cell r="U112">
            <v>4941.3075097824676</v>
          </cell>
          <cell r="V112">
            <v>2373.337706544517</v>
          </cell>
          <cell r="W112">
            <v>4644.6622934554835</v>
          </cell>
          <cell r="X112">
            <v>3784316.14</v>
          </cell>
          <cell r="Y112">
            <v>2504541</v>
          </cell>
          <cell r="Z112">
            <v>2504541</v>
          </cell>
          <cell r="AA112">
            <v>211005</v>
          </cell>
          <cell r="AB112">
            <v>0.9</v>
          </cell>
          <cell r="AC112">
            <v>189904.5</v>
          </cell>
          <cell r="AD112">
            <v>4.9258587631791162</v>
          </cell>
          <cell r="AE112">
            <v>0.57972814156855512</v>
          </cell>
          <cell r="AF112">
            <v>27764</v>
          </cell>
          <cell r="AG112">
            <v>13882</v>
          </cell>
          <cell r="AH112">
            <v>13882</v>
          </cell>
          <cell r="AI112">
            <v>19412</v>
          </cell>
        </row>
        <row r="113">
          <cell r="A113">
            <v>3104</v>
          </cell>
          <cell r="B113" t="str">
            <v xml:space="preserve"> HOWARD</v>
          </cell>
          <cell r="C113" t="str">
            <v>MINERAL SPRINGS</v>
          </cell>
          <cell r="D113">
            <v>26179406</v>
          </cell>
          <cell r="E113">
            <v>6990635</v>
          </cell>
          <cell r="F113">
            <v>157895610</v>
          </cell>
          <cell r="G113">
            <v>191065651</v>
          </cell>
          <cell r="H113">
            <v>4681108.4495000001</v>
          </cell>
          <cell r="I113">
            <v>121584</v>
          </cell>
          <cell r="J113">
            <v>116367</v>
          </cell>
          <cell r="K113">
            <v>4802692.4495000001</v>
          </cell>
          <cell r="L113">
            <v>4797475.4495000001</v>
          </cell>
          <cell r="M113">
            <v>407.19</v>
          </cell>
          <cell r="N113">
            <v>411.1</v>
          </cell>
          <cell r="O113">
            <v>396.25</v>
          </cell>
          <cell r="P113">
            <v>372.05</v>
          </cell>
          <cell r="Q113">
            <v>364.33</v>
          </cell>
          <cell r="R113">
            <v>0</v>
          </cell>
          <cell r="S113">
            <v>368.29</v>
          </cell>
          <cell r="T113">
            <v>11682.540621503284</v>
          </cell>
          <cell r="U113">
            <v>-4664.5406215032835</v>
          </cell>
          <cell r="V113">
            <v>11669.85027852104</v>
          </cell>
          <cell r="W113">
            <v>-4651.8502785210403</v>
          </cell>
          <cell r="X113">
            <v>2885099.8000000003</v>
          </cell>
          <cell r="Y113">
            <v>-1912376</v>
          </cell>
          <cell r="Z113">
            <v>0</v>
          </cell>
          <cell r="AA113">
            <v>156356.26</v>
          </cell>
          <cell r="AB113">
            <v>1</v>
          </cell>
          <cell r="AC113">
            <v>156356.26</v>
          </cell>
          <cell r="AD113">
            <v>0.81833788115060002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14800</v>
          </cell>
        </row>
        <row r="114">
          <cell r="A114">
            <v>3105</v>
          </cell>
          <cell r="B114" t="str">
            <v xml:space="preserve"> HOWARD          </v>
          </cell>
          <cell r="C114" t="str">
            <v xml:space="preserve">NASHVILLE           </v>
          </cell>
          <cell r="D114">
            <v>82959929</v>
          </cell>
          <cell r="E114">
            <v>50644370</v>
          </cell>
          <cell r="F114">
            <v>13159235</v>
          </cell>
          <cell r="G114">
            <v>146763534</v>
          </cell>
          <cell r="H114">
            <v>3595706.5830000001</v>
          </cell>
          <cell r="I114">
            <v>14979</v>
          </cell>
          <cell r="J114">
            <v>76017</v>
          </cell>
          <cell r="K114">
            <v>3610685.5830000001</v>
          </cell>
          <cell r="L114">
            <v>3671723.5830000001</v>
          </cell>
          <cell r="M114">
            <v>1913.52</v>
          </cell>
          <cell r="N114">
            <v>1909.8</v>
          </cell>
          <cell r="O114">
            <v>1904.48</v>
          </cell>
          <cell r="P114">
            <v>1877.38</v>
          </cell>
          <cell r="Q114">
            <v>1886.7</v>
          </cell>
          <cell r="R114">
            <v>0</v>
          </cell>
          <cell r="S114">
            <v>1882.04</v>
          </cell>
          <cell r="T114">
            <v>1890.6092695570217</v>
          </cell>
          <cell r="U114">
            <v>5127.3907304429786</v>
          </cell>
          <cell r="V114">
            <v>1922.5696842601321</v>
          </cell>
          <cell r="W114">
            <v>5095.4303157398681</v>
          </cell>
          <cell r="X114">
            <v>13402976.4</v>
          </cell>
          <cell r="Y114">
            <v>9731253</v>
          </cell>
          <cell r="Z114">
            <v>9731253</v>
          </cell>
          <cell r="AA114">
            <v>0</v>
          </cell>
          <cell r="AB114">
            <v>0.9</v>
          </cell>
          <cell r="AC114">
            <v>0</v>
          </cell>
          <cell r="AD114">
            <v>0</v>
          </cell>
          <cell r="AE114">
            <v>0.6312726357420233</v>
          </cell>
          <cell r="AF114">
            <v>0</v>
          </cell>
          <cell r="AG114">
            <v>0</v>
          </cell>
          <cell r="AH114">
            <v>0</v>
          </cell>
          <cell r="AI114">
            <v>68753</v>
          </cell>
        </row>
        <row r="115">
          <cell r="A115">
            <v>3201</v>
          </cell>
          <cell r="B115" t="str">
            <v xml:space="preserve"> INDEPENDENCE    </v>
          </cell>
          <cell r="C115" t="str">
            <v xml:space="preserve">BATESVILLE          </v>
          </cell>
          <cell r="D115">
            <v>195006528</v>
          </cell>
          <cell r="E115">
            <v>82043040</v>
          </cell>
          <cell r="F115">
            <v>15695705</v>
          </cell>
          <cell r="G115">
            <v>292745273</v>
          </cell>
          <cell r="H115">
            <v>7172259.1885000011</v>
          </cell>
          <cell r="I115">
            <v>11622</v>
          </cell>
          <cell r="J115">
            <v>23371</v>
          </cell>
          <cell r="K115">
            <v>7183881.1885000011</v>
          </cell>
          <cell r="L115">
            <v>7195630.1885000011</v>
          </cell>
          <cell r="M115">
            <v>3054.78</v>
          </cell>
          <cell r="N115">
            <v>3137.3</v>
          </cell>
          <cell r="O115">
            <v>3122.45</v>
          </cell>
          <cell r="P115">
            <v>3062.34</v>
          </cell>
          <cell r="Q115">
            <v>3080.2</v>
          </cell>
          <cell r="R115">
            <v>0</v>
          </cell>
          <cell r="S115">
            <v>3071.72</v>
          </cell>
          <cell r="T115">
            <v>2289.8292125394451</v>
          </cell>
          <cell r="U115">
            <v>4728.1707874605545</v>
          </cell>
          <cell r="V115">
            <v>2293.5741524559335</v>
          </cell>
          <cell r="W115">
            <v>4724.4258475440665</v>
          </cell>
          <cell r="X115">
            <v>22017571.400000002</v>
          </cell>
          <cell r="Y115">
            <v>14821941</v>
          </cell>
          <cell r="Z115">
            <v>14821941</v>
          </cell>
          <cell r="AA115">
            <v>860132.5</v>
          </cell>
          <cell r="AB115">
            <v>0.9</v>
          </cell>
          <cell r="AC115">
            <v>774119.25</v>
          </cell>
          <cell r="AD115">
            <v>2.644344149666253</v>
          </cell>
          <cell r="AE115">
            <v>0.51570505477250628</v>
          </cell>
          <cell r="AF115">
            <v>77138</v>
          </cell>
          <cell r="AG115">
            <v>38569</v>
          </cell>
          <cell r="AH115">
            <v>38569</v>
          </cell>
          <cell r="AI115">
            <v>112943</v>
          </cell>
        </row>
        <row r="116">
          <cell r="A116">
            <v>3209</v>
          </cell>
          <cell r="B116" t="str">
            <v xml:space="preserve"> INDEPENDENCE    </v>
          </cell>
          <cell r="C116" t="str">
            <v>SOUTHSIDE</v>
          </cell>
          <cell r="D116">
            <v>52078727</v>
          </cell>
          <cell r="E116">
            <v>17408355</v>
          </cell>
          <cell r="F116">
            <v>2506016</v>
          </cell>
          <cell r="G116">
            <v>71993098</v>
          </cell>
          <cell r="H116">
            <v>1763830.9009999998</v>
          </cell>
          <cell r="I116">
            <v>1667</v>
          </cell>
          <cell r="J116">
            <v>1791</v>
          </cell>
          <cell r="K116">
            <v>1765497.9009999998</v>
          </cell>
          <cell r="L116">
            <v>1765621.9009999998</v>
          </cell>
          <cell r="M116">
            <v>1968.78</v>
          </cell>
          <cell r="N116">
            <v>1998.08</v>
          </cell>
          <cell r="O116">
            <v>2004.76</v>
          </cell>
          <cell r="P116">
            <v>1974.07</v>
          </cell>
          <cell r="Q116">
            <v>1962.46</v>
          </cell>
          <cell r="R116">
            <v>0</v>
          </cell>
          <cell r="S116">
            <v>1968.54</v>
          </cell>
          <cell r="T116">
            <v>883.59720381566297</v>
          </cell>
          <cell r="U116">
            <v>6134.4027961843367</v>
          </cell>
          <cell r="V116">
            <v>883.65926339285704</v>
          </cell>
          <cell r="W116">
            <v>6134.3407366071433</v>
          </cell>
          <cell r="X116">
            <v>14022525.439999999</v>
          </cell>
          <cell r="Y116">
            <v>12256904</v>
          </cell>
          <cell r="Z116">
            <v>12256904</v>
          </cell>
          <cell r="AA116">
            <v>358908.13</v>
          </cell>
          <cell r="AB116">
            <v>0.9</v>
          </cell>
          <cell r="AC116">
            <v>323017.31700000004</v>
          </cell>
          <cell r="AD116">
            <v>4.4867817328822275</v>
          </cell>
          <cell r="AE116">
            <v>0.85596035454905739</v>
          </cell>
          <cell r="AF116">
            <v>138356</v>
          </cell>
          <cell r="AG116">
            <v>69178</v>
          </cell>
          <cell r="AH116">
            <v>69178</v>
          </cell>
          <cell r="AI116">
            <v>71931</v>
          </cell>
        </row>
        <row r="117">
          <cell r="A117">
            <v>3211</v>
          </cell>
          <cell r="B117" t="str">
            <v xml:space="preserve"> INDEPENDENCE    </v>
          </cell>
          <cell r="C117" t="str">
            <v xml:space="preserve">MIDLAND             </v>
          </cell>
          <cell r="D117">
            <v>29726788</v>
          </cell>
          <cell r="E117">
            <v>20629281</v>
          </cell>
          <cell r="F117">
            <v>2767238</v>
          </cell>
          <cell r="G117">
            <v>53123307</v>
          </cell>
          <cell r="H117">
            <v>1301521.0215</v>
          </cell>
          <cell r="I117">
            <v>542</v>
          </cell>
          <cell r="J117">
            <v>582</v>
          </cell>
          <cell r="K117">
            <v>1302063.0215</v>
          </cell>
          <cell r="L117">
            <v>1302103.0215</v>
          </cell>
          <cell r="M117">
            <v>502.81</v>
          </cell>
          <cell r="N117">
            <v>484.9</v>
          </cell>
          <cell r="O117">
            <v>471.25</v>
          </cell>
          <cell r="P117">
            <v>435.1</v>
          </cell>
          <cell r="Q117">
            <v>436.96</v>
          </cell>
          <cell r="R117">
            <v>0</v>
          </cell>
          <cell r="S117">
            <v>436.04</v>
          </cell>
          <cell r="T117">
            <v>2685.2196772530419</v>
          </cell>
          <cell r="U117">
            <v>4332.7803227469576</v>
          </cell>
          <cell r="V117">
            <v>2685.3021684883483</v>
          </cell>
          <cell r="W117">
            <v>4332.6978315116521</v>
          </cell>
          <cell r="X117">
            <v>3403028.1999999997</v>
          </cell>
          <cell r="Y117">
            <v>2100925</v>
          </cell>
          <cell r="Z117">
            <v>2100925</v>
          </cell>
          <cell r="AA117">
            <v>93236.26</v>
          </cell>
          <cell r="AB117">
            <v>0.9</v>
          </cell>
          <cell r="AC117">
            <v>83912.633999999991</v>
          </cell>
          <cell r="AD117">
            <v>1.5795822726171771</v>
          </cell>
          <cell r="AE117">
            <v>0.38025483010164973</v>
          </cell>
          <cell r="AF117">
            <v>5251</v>
          </cell>
          <cell r="AG117">
            <v>2626</v>
          </cell>
          <cell r="AH117">
            <v>2625</v>
          </cell>
          <cell r="AI117">
            <v>17456</v>
          </cell>
        </row>
        <row r="118">
          <cell r="A118">
            <v>3212</v>
          </cell>
          <cell r="B118" t="str">
            <v xml:space="preserve"> INDEPENDENCE</v>
          </cell>
          <cell r="C118" t="str">
            <v>CEDAR RIDGE</v>
          </cell>
          <cell r="D118">
            <v>45225671</v>
          </cell>
          <cell r="E118">
            <v>24549752</v>
          </cell>
          <cell r="F118">
            <v>90937683</v>
          </cell>
          <cell r="G118">
            <v>160713106</v>
          </cell>
          <cell r="H118">
            <v>3937471.0970000001</v>
          </cell>
          <cell r="I118">
            <v>2304</v>
          </cell>
          <cell r="J118">
            <v>2364</v>
          </cell>
          <cell r="K118">
            <v>3939775.0970000001</v>
          </cell>
          <cell r="L118">
            <v>3939835.0970000001</v>
          </cell>
          <cell r="M118">
            <v>722.24</v>
          </cell>
          <cell r="N118">
            <v>701.2</v>
          </cell>
          <cell r="O118">
            <v>708.52</v>
          </cell>
          <cell r="P118">
            <v>679.52</v>
          </cell>
          <cell r="Q118">
            <v>678.96</v>
          </cell>
          <cell r="R118">
            <v>0</v>
          </cell>
          <cell r="S118">
            <v>679.22</v>
          </cell>
          <cell r="T118">
            <v>5618.6182216200796</v>
          </cell>
          <cell r="U118">
            <v>1399.3817783799204</v>
          </cell>
          <cell r="V118">
            <v>5618.7037892184826</v>
          </cell>
          <cell r="W118">
            <v>1399.2962107815174</v>
          </cell>
          <cell r="X118">
            <v>4921021.6000000006</v>
          </cell>
          <cell r="Y118">
            <v>981187</v>
          </cell>
          <cell r="Z118">
            <v>981187</v>
          </cell>
          <cell r="AA118">
            <v>0</v>
          </cell>
          <cell r="AB118">
            <v>0.9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25243</v>
          </cell>
        </row>
        <row r="119">
          <cell r="A119">
            <v>3301</v>
          </cell>
          <cell r="B119" t="str">
            <v xml:space="preserve"> IZARD           </v>
          </cell>
          <cell r="C119" t="str">
            <v xml:space="preserve">CALICO ROCK         </v>
          </cell>
          <cell r="D119">
            <v>27820093</v>
          </cell>
          <cell r="E119">
            <v>6286180</v>
          </cell>
          <cell r="F119">
            <v>3788300</v>
          </cell>
          <cell r="G119">
            <v>37894573</v>
          </cell>
          <cell r="H119">
            <v>928417.03850000002</v>
          </cell>
          <cell r="I119">
            <v>26940</v>
          </cell>
          <cell r="J119">
            <v>23050</v>
          </cell>
          <cell r="K119">
            <v>955357.03850000002</v>
          </cell>
          <cell r="L119">
            <v>951467.03850000002</v>
          </cell>
          <cell r="M119">
            <v>371.64</v>
          </cell>
          <cell r="N119">
            <v>367.16</v>
          </cell>
          <cell r="O119">
            <v>365.16</v>
          </cell>
          <cell r="P119">
            <v>365.17</v>
          </cell>
          <cell r="Q119">
            <v>366.94</v>
          </cell>
          <cell r="R119">
            <v>0</v>
          </cell>
          <cell r="S119">
            <v>366.12</v>
          </cell>
          <cell r="T119">
            <v>2602.0182985619349</v>
          </cell>
          <cell r="U119">
            <v>4415.9817014380651</v>
          </cell>
          <cell r="V119">
            <v>2591.4234625231506</v>
          </cell>
          <cell r="W119">
            <v>4426.5765374768489</v>
          </cell>
          <cell r="X119">
            <v>2576728.8800000004</v>
          </cell>
          <cell r="Y119">
            <v>1625262</v>
          </cell>
          <cell r="Z119">
            <v>1625262</v>
          </cell>
          <cell r="AA119">
            <v>281422.5</v>
          </cell>
          <cell r="AB119">
            <v>0.90579999999999994</v>
          </cell>
          <cell r="AC119">
            <v>254912.50049999999</v>
          </cell>
          <cell r="AD119">
            <v>6.7268867365255698</v>
          </cell>
          <cell r="AE119">
            <v>0.41077240023105455</v>
          </cell>
          <cell r="AF119">
            <v>18292</v>
          </cell>
          <cell r="AG119">
            <v>9146</v>
          </cell>
          <cell r="AH119">
            <v>9146</v>
          </cell>
          <cell r="AI119">
            <v>13218</v>
          </cell>
        </row>
        <row r="120">
          <cell r="A120">
            <v>3302</v>
          </cell>
          <cell r="B120" t="str">
            <v xml:space="preserve"> IZARD</v>
          </cell>
          <cell r="C120" t="str">
            <v>MELBOURNE</v>
          </cell>
          <cell r="D120">
            <v>56050593</v>
          </cell>
          <cell r="E120">
            <v>24570000</v>
          </cell>
          <cell r="F120">
            <v>8174790</v>
          </cell>
          <cell r="G120">
            <v>88795383</v>
          </cell>
          <cell r="H120">
            <v>2175486.8835</v>
          </cell>
          <cell r="I120">
            <v>0</v>
          </cell>
          <cell r="J120">
            <v>558</v>
          </cell>
          <cell r="K120">
            <v>2175486.8835</v>
          </cell>
          <cell r="L120">
            <v>2176044.8835</v>
          </cell>
          <cell r="M120">
            <v>848.32</v>
          </cell>
          <cell r="N120">
            <v>840.85</v>
          </cell>
          <cell r="O120">
            <v>836.07</v>
          </cell>
          <cell r="P120">
            <v>819.42</v>
          </cell>
          <cell r="Q120">
            <v>812.3</v>
          </cell>
          <cell r="R120">
            <v>0</v>
          </cell>
          <cell r="S120">
            <v>815.95</v>
          </cell>
          <cell r="T120">
            <v>2587.2472896473805</v>
          </cell>
          <cell r="U120">
            <v>4430.752710352619</v>
          </cell>
          <cell r="V120">
            <v>2587.9109038472975</v>
          </cell>
          <cell r="W120">
            <v>4430.089096152702</v>
          </cell>
          <cell r="X120">
            <v>5901085.2999999998</v>
          </cell>
          <cell r="Y120">
            <v>3725040</v>
          </cell>
          <cell r="Z120">
            <v>3725040</v>
          </cell>
          <cell r="AA120">
            <v>0</v>
          </cell>
          <cell r="AB120">
            <v>0.9</v>
          </cell>
          <cell r="AC120">
            <v>0</v>
          </cell>
          <cell r="AD120">
            <v>0</v>
          </cell>
          <cell r="AE120">
            <v>0.41607048310275119</v>
          </cell>
          <cell r="AF120">
            <v>0</v>
          </cell>
          <cell r="AG120">
            <v>0</v>
          </cell>
          <cell r="AH120">
            <v>0</v>
          </cell>
          <cell r="AI120">
            <v>30271</v>
          </cell>
        </row>
        <row r="121">
          <cell r="A121">
            <v>3306</v>
          </cell>
          <cell r="B121" t="str">
            <v xml:space="preserve"> IZARD           </v>
          </cell>
          <cell r="C121" t="str">
            <v>IZARD COUNTY CONSOLIDATED</v>
          </cell>
          <cell r="D121">
            <v>42990805</v>
          </cell>
          <cell r="E121">
            <v>9264885</v>
          </cell>
          <cell r="F121">
            <v>4118725</v>
          </cell>
          <cell r="G121">
            <v>56374415</v>
          </cell>
          <cell r="H121">
            <v>1381173.1675</v>
          </cell>
          <cell r="I121">
            <v>0</v>
          </cell>
          <cell r="J121">
            <v>351</v>
          </cell>
          <cell r="K121">
            <v>1381173.1675</v>
          </cell>
          <cell r="L121">
            <v>1381524.1675</v>
          </cell>
          <cell r="M121">
            <v>504.36</v>
          </cell>
          <cell r="N121">
            <v>528.52</v>
          </cell>
          <cell r="O121">
            <v>531.98</v>
          </cell>
          <cell r="P121">
            <v>556.70000000000005</v>
          </cell>
          <cell r="Q121">
            <v>569.48</v>
          </cell>
          <cell r="R121">
            <v>0</v>
          </cell>
          <cell r="S121">
            <v>563.80999999999995</v>
          </cell>
          <cell r="T121">
            <v>2613.2845824188298</v>
          </cell>
          <cell r="U121">
            <v>4404.7154175811702</v>
          </cell>
          <cell r="V121">
            <v>2613.948701089836</v>
          </cell>
          <cell r="W121">
            <v>4404.0512989101644</v>
          </cell>
          <cell r="X121">
            <v>3709153.36</v>
          </cell>
          <cell r="Y121">
            <v>2327629</v>
          </cell>
          <cell r="Z121">
            <v>2327629</v>
          </cell>
          <cell r="AA121">
            <v>182477.5</v>
          </cell>
          <cell r="AB121">
            <v>0.9</v>
          </cell>
          <cell r="AC121">
            <v>164229.75</v>
          </cell>
          <cell r="AD121">
            <v>2.9131965271834752</v>
          </cell>
          <cell r="AE121">
            <v>0.40670750896004459</v>
          </cell>
          <cell r="AF121">
            <v>11290</v>
          </cell>
          <cell r="AG121">
            <v>5645</v>
          </cell>
          <cell r="AH121">
            <v>5645</v>
          </cell>
          <cell r="AI121">
            <v>19027</v>
          </cell>
        </row>
        <row r="122">
          <cell r="A122">
            <v>3403</v>
          </cell>
          <cell r="B122" t="str">
            <v xml:space="preserve"> JACKSON         </v>
          </cell>
          <cell r="C122" t="str">
            <v xml:space="preserve">NEWPORT             </v>
          </cell>
          <cell r="D122">
            <v>87272179</v>
          </cell>
          <cell r="E122">
            <v>51745460</v>
          </cell>
          <cell r="F122">
            <v>24261250</v>
          </cell>
          <cell r="G122">
            <v>163278889</v>
          </cell>
          <cell r="H122">
            <v>4000332.7805000003</v>
          </cell>
          <cell r="I122">
            <v>16019</v>
          </cell>
          <cell r="J122">
            <v>13733</v>
          </cell>
          <cell r="K122">
            <v>4016351.7805000003</v>
          </cell>
          <cell r="L122">
            <v>4014065.7805000003</v>
          </cell>
          <cell r="M122">
            <v>1119.75</v>
          </cell>
          <cell r="N122">
            <v>1125.95</v>
          </cell>
          <cell r="O122">
            <v>1124.46</v>
          </cell>
          <cell r="P122">
            <v>1073.06</v>
          </cell>
          <cell r="Q122">
            <v>1064.75</v>
          </cell>
          <cell r="R122">
            <v>0</v>
          </cell>
          <cell r="S122">
            <v>1068.8599999999999</v>
          </cell>
          <cell r="T122">
            <v>3567.0782721257606</v>
          </cell>
          <cell r="U122">
            <v>3450.9217278742394</v>
          </cell>
          <cell r="V122">
            <v>3565.0479865891025</v>
          </cell>
          <cell r="W122">
            <v>3452.9520134108975</v>
          </cell>
          <cell r="X122">
            <v>7901917.1000000006</v>
          </cell>
          <cell r="Y122">
            <v>3887851</v>
          </cell>
          <cell r="Z122">
            <v>3887851</v>
          </cell>
          <cell r="AA122">
            <v>0</v>
          </cell>
          <cell r="AB122">
            <v>0.9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40534</v>
          </cell>
        </row>
        <row r="123">
          <cell r="A123">
            <v>3405</v>
          </cell>
          <cell r="B123" t="str">
            <v xml:space="preserve"> JACKSON</v>
          </cell>
          <cell r="C123" t="str">
            <v>JACKSON COUNTY</v>
          </cell>
          <cell r="D123">
            <v>42631134</v>
          </cell>
          <cell r="E123">
            <v>12970095</v>
          </cell>
          <cell r="F123">
            <v>16831025</v>
          </cell>
          <cell r="G123">
            <v>72432254</v>
          </cell>
          <cell r="H123">
            <v>1774590.2230000002</v>
          </cell>
          <cell r="I123">
            <v>0</v>
          </cell>
          <cell r="J123">
            <v>0</v>
          </cell>
          <cell r="K123">
            <v>1774590.2230000002</v>
          </cell>
          <cell r="L123">
            <v>1774590.2230000002</v>
          </cell>
          <cell r="M123">
            <v>872.89</v>
          </cell>
          <cell r="N123">
            <v>852.84</v>
          </cell>
          <cell r="O123">
            <v>848.39</v>
          </cell>
          <cell r="P123">
            <v>843.55</v>
          </cell>
          <cell r="Q123">
            <v>833.97</v>
          </cell>
          <cell r="R123">
            <v>0</v>
          </cell>
          <cell r="S123">
            <v>838.99</v>
          </cell>
          <cell r="T123">
            <v>2080.8008805872146</v>
          </cell>
          <cell r="U123">
            <v>4937.1991194127859</v>
          </cell>
          <cell r="V123">
            <v>2080.8008805872146</v>
          </cell>
          <cell r="W123">
            <v>4937.1991194127859</v>
          </cell>
          <cell r="X123">
            <v>5985231.1200000001</v>
          </cell>
          <cell r="Y123">
            <v>4210641</v>
          </cell>
          <cell r="Z123">
            <v>4210641</v>
          </cell>
          <cell r="AA123">
            <v>301200</v>
          </cell>
          <cell r="AB123">
            <v>0.99739999999999995</v>
          </cell>
          <cell r="AC123">
            <v>300416.88</v>
          </cell>
          <cell r="AD123">
            <v>4.1475566948392908</v>
          </cell>
          <cell r="AE123">
            <v>0.57854629107308553</v>
          </cell>
          <cell r="AF123">
            <v>36897</v>
          </cell>
          <cell r="AG123">
            <v>18449</v>
          </cell>
          <cell r="AH123">
            <v>18448</v>
          </cell>
          <cell r="AI123">
            <v>30702</v>
          </cell>
        </row>
        <row r="124">
          <cell r="A124">
            <v>3502</v>
          </cell>
          <cell r="B124" t="str">
            <v xml:space="preserve"> JEFFERSON       </v>
          </cell>
          <cell r="C124" t="str">
            <v>DOLLARWAY</v>
          </cell>
          <cell r="D124">
            <v>68582130</v>
          </cell>
          <cell r="E124">
            <v>40564630</v>
          </cell>
          <cell r="F124">
            <v>17702740</v>
          </cell>
          <cell r="G124">
            <v>126849500</v>
          </cell>
          <cell r="H124">
            <v>3107812.75</v>
          </cell>
          <cell r="I124">
            <v>2982</v>
          </cell>
          <cell r="J124">
            <v>8075</v>
          </cell>
          <cell r="K124">
            <v>3110794.75</v>
          </cell>
          <cell r="L124">
            <v>3115887.75</v>
          </cell>
          <cell r="M124">
            <v>936.36</v>
          </cell>
          <cell r="N124">
            <v>927.2</v>
          </cell>
          <cell r="O124">
            <v>924.89</v>
          </cell>
          <cell r="P124">
            <v>918.35</v>
          </cell>
          <cell r="Q124">
            <v>902.91</v>
          </cell>
          <cell r="R124">
            <v>0</v>
          </cell>
          <cell r="S124">
            <v>910.63</v>
          </cell>
          <cell r="T124">
            <v>3355.0417924935286</v>
          </cell>
          <cell r="U124">
            <v>3662.9582075064714</v>
          </cell>
          <cell r="V124">
            <v>3360.5346742881793</v>
          </cell>
          <cell r="W124">
            <v>3657.4653257118207</v>
          </cell>
          <cell r="X124">
            <v>6507089.6000000006</v>
          </cell>
          <cell r="Y124">
            <v>3391202</v>
          </cell>
          <cell r="Z124">
            <v>3391202</v>
          </cell>
          <cell r="AA124">
            <v>751997.5</v>
          </cell>
          <cell r="AB124">
            <v>0.9</v>
          </cell>
          <cell r="AC124">
            <v>676797.75</v>
          </cell>
          <cell r="AD124">
            <v>5.3354388468224156</v>
          </cell>
          <cell r="AE124">
            <v>8.4062224456160073E-2</v>
          </cell>
          <cell r="AF124">
            <v>7498</v>
          </cell>
          <cell r="AG124">
            <v>3749</v>
          </cell>
          <cell r="AH124">
            <v>3749</v>
          </cell>
          <cell r="AI124">
            <v>33379</v>
          </cell>
        </row>
        <row r="125">
          <cell r="A125">
            <v>3505</v>
          </cell>
          <cell r="B125" t="str">
            <v xml:space="preserve"> JEFFERSON       </v>
          </cell>
          <cell r="C125" t="str">
            <v xml:space="preserve">PINE BLUFF          </v>
          </cell>
          <cell r="D125">
            <v>210135795</v>
          </cell>
          <cell r="E125">
            <v>122185290</v>
          </cell>
          <cell r="F125">
            <v>41335600</v>
          </cell>
          <cell r="G125">
            <v>373656685</v>
          </cell>
          <cell r="H125">
            <v>9154588.7825000007</v>
          </cell>
          <cell r="I125">
            <v>9887</v>
          </cell>
          <cell r="J125">
            <v>10603</v>
          </cell>
          <cell r="K125">
            <v>9164475.7825000007</v>
          </cell>
          <cell r="L125">
            <v>9165191.7825000007</v>
          </cell>
          <cell r="M125">
            <v>3150.87</v>
          </cell>
          <cell r="N125">
            <v>2896.66</v>
          </cell>
          <cell r="O125">
            <v>2871.25</v>
          </cell>
          <cell r="P125">
            <v>2774.34</v>
          </cell>
          <cell r="Q125">
            <v>2771.63</v>
          </cell>
          <cell r="R125">
            <v>0</v>
          </cell>
          <cell r="S125">
            <v>2772.99</v>
          </cell>
          <cell r="T125">
            <v>3163.8078968536179</v>
          </cell>
          <cell r="U125">
            <v>3854.1921031463821</v>
          </cell>
          <cell r="V125">
            <v>3164.0550780899384</v>
          </cell>
          <cell r="W125">
            <v>3853.9449219100616</v>
          </cell>
          <cell r="X125">
            <v>20328759.879999999</v>
          </cell>
          <cell r="Y125">
            <v>11163568</v>
          </cell>
          <cell r="Z125">
            <v>11163568</v>
          </cell>
          <cell r="AA125">
            <v>0</v>
          </cell>
          <cell r="AB125">
            <v>1</v>
          </cell>
          <cell r="AC125">
            <v>0</v>
          </cell>
          <cell r="AD125">
            <v>0</v>
          </cell>
          <cell r="AE125">
            <v>0.17912553080298377</v>
          </cell>
          <cell r="AF125">
            <v>0</v>
          </cell>
          <cell r="AG125">
            <v>0</v>
          </cell>
          <cell r="AH125">
            <v>0</v>
          </cell>
          <cell r="AI125">
            <v>104280</v>
          </cell>
        </row>
        <row r="126">
          <cell r="A126">
            <v>3509</v>
          </cell>
          <cell r="B126" t="str">
            <v xml:space="preserve"> JEFFERSON       </v>
          </cell>
          <cell r="C126" t="str">
            <v xml:space="preserve">WATSON CHAPEL       </v>
          </cell>
          <cell r="D126">
            <v>81679201</v>
          </cell>
          <cell r="E126">
            <v>27604650</v>
          </cell>
          <cell r="F126">
            <v>10290320</v>
          </cell>
          <cell r="G126">
            <v>119574171</v>
          </cell>
          <cell r="H126">
            <v>2929567.1895000003</v>
          </cell>
          <cell r="I126">
            <v>2231</v>
          </cell>
          <cell r="J126">
            <v>2988</v>
          </cell>
          <cell r="K126">
            <v>2931798.1895000003</v>
          </cell>
          <cell r="L126">
            <v>2932555.1895000003</v>
          </cell>
          <cell r="M126">
            <v>2446.42</v>
          </cell>
          <cell r="N126">
            <v>2213.88</v>
          </cell>
          <cell r="O126">
            <v>2213.23</v>
          </cell>
          <cell r="P126">
            <v>2143.19</v>
          </cell>
          <cell r="Q126">
            <v>2144.2199999999998</v>
          </cell>
          <cell r="R126">
            <v>0</v>
          </cell>
          <cell r="S126">
            <v>2143.81</v>
          </cell>
          <cell r="T126">
            <v>1324.2805344011419</v>
          </cell>
          <cell r="U126">
            <v>5693.7194655988578</v>
          </cell>
          <cell r="V126">
            <v>1324.6224680199471</v>
          </cell>
          <cell r="W126">
            <v>5693.3775319800534</v>
          </cell>
          <cell r="X126">
            <v>15537009.84</v>
          </cell>
          <cell r="Y126">
            <v>12604455</v>
          </cell>
          <cell r="Z126">
            <v>12604455</v>
          </cell>
          <cell r="AA126">
            <v>0</v>
          </cell>
          <cell r="AB126">
            <v>0.97799999999999998</v>
          </cell>
          <cell r="AC126">
            <v>0</v>
          </cell>
          <cell r="AD126">
            <v>0</v>
          </cell>
          <cell r="AE126">
            <v>0.76741380701975703</v>
          </cell>
          <cell r="AF126">
            <v>0</v>
          </cell>
          <cell r="AG126">
            <v>0</v>
          </cell>
          <cell r="AH126">
            <v>0</v>
          </cell>
          <cell r="AI126">
            <v>79700</v>
          </cell>
        </row>
        <row r="127">
          <cell r="A127">
            <v>3510</v>
          </cell>
          <cell r="B127" t="str">
            <v xml:space="preserve"> JEFFERSON       </v>
          </cell>
          <cell r="C127" t="str">
            <v xml:space="preserve">WHITE HALL          </v>
          </cell>
          <cell r="D127">
            <v>147224641</v>
          </cell>
          <cell r="E127">
            <v>60543210</v>
          </cell>
          <cell r="F127">
            <v>104920290</v>
          </cell>
          <cell r="G127">
            <v>312688141</v>
          </cell>
          <cell r="H127">
            <v>7660859.4545000009</v>
          </cell>
          <cell r="I127">
            <v>214</v>
          </cell>
          <cell r="J127">
            <v>199</v>
          </cell>
          <cell r="K127">
            <v>7661073.4545000009</v>
          </cell>
          <cell r="L127">
            <v>7661058.4545000009</v>
          </cell>
          <cell r="M127">
            <v>2949.99</v>
          </cell>
          <cell r="N127">
            <v>2976.19</v>
          </cell>
          <cell r="O127">
            <v>2967.59</v>
          </cell>
          <cell r="P127">
            <v>2905.85</v>
          </cell>
          <cell r="Q127">
            <v>2884.1</v>
          </cell>
          <cell r="R127">
            <v>0</v>
          </cell>
          <cell r="S127">
            <v>2894.84</v>
          </cell>
          <cell r="T127">
            <v>2574.1210925713749</v>
          </cell>
          <cell r="U127">
            <v>4443.8789074286251</v>
          </cell>
          <cell r="V127">
            <v>2574.1160525705686</v>
          </cell>
          <cell r="W127">
            <v>4443.8839474294309</v>
          </cell>
          <cell r="X127">
            <v>20886901.420000002</v>
          </cell>
          <cell r="Y127">
            <v>13225843</v>
          </cell>
          <cell r="Z127">
            <v>13225843</v>
          </cell>
          <cell r="AA127">
            <v>1476746.26</v>
          </cell>
          <cell r="AB127">
            <v>0.9</v>
          </cell>
          <cell r="AC127">
            <v>1329071.6340000001</v>
          </cell>
          <cell r="AD127">
            <v>4.2504702280986093</v>
          </cell>
          <cell r="AE127">
            <v>0.42074904690397019</v>
          </cell>
          <cell r="AF127">
            <v>95966</v>
          </cell>
          <cell r="AG127">
            <v>47983</v>
          </cell>
          <cell r="AH127">
            <v>47983</v>
          </cell>
          <cell r="AI127">
            <v>107143</v>
          </cell>
        </row>
        <row r="128">
          <cell r="A128">
            <v>3601</v>
          </cell>
          <cell r="B128" t="str">
            <v xml:space="preserve"> JOHNSON         </v>
          </cell>
          <cell r="C128" t="str">
            <v xml:space="preserve">CLARKSVILLE         </v>
          </cell>
          <cell r="D128">
            <v>126564167</v>
          </cell>
          <cell r="E128">
            <v>56587240</v>
          </cell>
          <cell r="F128">
            <v>13912089</v>
          </cell>
          <cell r="G128">
            <v>197063496</v>
          </cell>
          <cell r="H128">
            <v>4828055.6519999998</v>
          </cell>
          <cell r="I128">
            <v>17806</v>
          </cell>
          <cell r="J128">
            <v>17502</v>
          </cell>
          <cell r="K128">
            <v>4845861.6519999998</v>
          </cell>
          <cell r="L128">
            <v>4845557.6519999998</v>
          </cell>
          <cell r="M128">
            <v>2539.02</v>
          </cell>
          <cell r="N128">
            <v>2537.2600000000002</v>
          </cell>
          <cell r="O128">
            <v>2514.6</v>
          </cell>
          <cell r="P128">
            <v>2430.33</v>
          </cell>
          <cell r="Q128">
            <v>2443.59</v>
          </cell>
          <cell r="R128">
            <v>0</v>
          </cell>
          <cell r="S128">
            <v>2436.9499999999998</v>
          </cell>
          <cell r="T128">
            <v>1909.8798120807483</v>
          </cell>
          <cell r="U128">
            <v>5108.1201879192522</v>
          </cell>
          <cell r="V128">
            <v>1909.7599977928944</v>
          </cell>
          <cell r="W128">
            <v>5108.2400022071051</v>
          </cell>
          <cell r="X128">
            <v>17806490.68</v>
          </cell>
          <cell r="Y128">
            <v>12960933</v>
          </cell>
          <cell r="Z128">
            <v>12960933</v>
          </cell>
          <cell r="AA128">
            <v>978695</v>
          </cell>
          <cell r="AB128">
            <v>0.9</v>
          </cell>
          <cell r="AC128">
            <v>880825.5</v>
          </cell>
          <cell r="AD128">
            <v>4.4697547637133157</v>
          </cell>
          <cell r="AE128">
            <v>0.6261090691253447</v>
          </cell>
          <cell r="AF128">
            <v>128025</v>
          </cell>
          <cell r="AG128">
            <v>64013</v>
          </cell>
          <cell r="AH128">
            <v>64012</v>
          </cell>
          <cell r="AI128">
            <v>91341</v>
          </cell>
        </row>
        <row r="129">
          <cell r="A129">
            <v>3604</v>
          </cell>
          <cell r="B129" t="str">
            <v xml:space="preserve"> JOHNSON         </v>
          </cell>
          <cell r="C129" t="str">
            <v xml:space="preserve">LAMAR               </v>
          </cell>
          <cell r="D129">
            <v>56874536</v>
          </cell>
          <cell r="E129">
            <v>17808885</v>
          </cell>
          <cell r="F129">
            <v>12654198</v>
          </cell>
          <cell r="G129">
            <v>87337619</v>
          </cell>
          <cell r="H129">
            <v>2139771.6655000001</v>
          </cell>
          <cell r="I129">
            <v>99556</v>
          </cell>
          <cell r="J129">
            <v>92417</v>
          </cell>
          <cell r="K129">
            <v>2239327.6655000001</v>
          </cell>
          <cell r="L129">
            <v>2232188.6655000001</v>
          </cell>
          <cell r="M129">
            <v>1338.5</v>
          </cell>
          <cell r="N129">
            <v>1336.3</v>
          </cell>
          <cell r="O129">
            <v>1337.78</v>
          </cell>
          <cell r="P129">
            <v>1302.18</v>
          </cell>
          <cell r="Q129">
            <v>1304.74</v>
          </cell>
          <cell r="R129">
            <v>0</v>
          </cell>
          <cell r="S129">
            <v>1303.51</v>
          </cell>
          <cell r="T129">
            <v>1675.767167178029</v>
          </cell>
          <cell r="U129">
            <v>5342.232832821971</v>
          </cell>
          <cell r="V129">
            <v>1670.4248039362419</v>
          </cell>
          <cell r="W129">
            <v>5347.5751960637581</v>
          </cell>
          <cell r="X129">
            <v>9378153.4000000004</v>
          </cell>
          <cell r="Y129">
            <v>7145965</v>
          </cell>
          <cell r="Z129">
            <v>7145965</v>
          </cell>
          <cell r="AA129">
            <v>349922.5</v>
          </cell>
          <cell r="AB129">
            <v>0.9</v>
          </cell>
          <cell r="AC129">
            <v>314930.25</v>
          </cell>
          <cell r="AD129">
            <v>3.6058946145532089</v>
          </cell>
          <cell r="AE129">
            <v>0.68631708508054201</v>
          </cell>
          <cell r="AF129">
            <v>59626</v>
          </cell>
          <cell r="AG129">
            <v>29813</v>
          </cell>
          <cell r="AH129">
            <v>29813</v>
          </cell>
          <cell r="AI129">
            <v>48107</v>
          </cell>
        </row>
        <row r="130">
          <cell r="A130">
            <v>3606</v>
          </cell>
          <cell r="B130" t="str">
            <v xml:space="preserve"> JOHNSON         </v>
          </cell>
          <cell r="C130" t="str">
            <v xml:space="preserve">WESTSIDE   </v>
          </cell>
          <cell r="D130">
            <v>23954693</v>
          </cell>
          <cell r="E130">
            <v>7322120</v>
          </cell>
          <cell r="F130">
            <v>10947530</v>
          </cell>
          <cell r="G130">
            <v>42224343</v>
          </cell>
          <cell r="H130">
            <v>1034496.4035</v>
          </cell>
          <cell r="I130">
            <v>6496</v>
          </cell>
          <cell r="J130">
            <v>5842</v>
          </cell>
          <cell r="K130">
            <v>1040992.4035</v>
          </cell>
          <cell r="L130">
            <v>1040338.4035</v>
          </cell>
          <cell r="M130">
            <v>635.47</v>
          </cell>
          <cell r="N130">
            <v>612.73</v>
          </cell>
          <cell r="O130">
            <v>599</v>
          </cell>
          <cell r="P130">
            <v>587.95000000000005</v>
          </cell>
          <cell r="Q130">
            <v>586</v>
          </cell>
          <cell r="R130">
            <v>0</v>
          </cell>
          <cell r="S130">
            <v>586.98</v>
          </cell>
          <cell r="T130">
            <v>1698.9414644296835</v>
          </cell>
          <cell r="U130">
            <v>5319.058535570317</v>
          </cell>
          <cell r="V130">
            <v>1697.8741101300736</v>
          </cell>
          <cell r="W130">
            <v>5320.1258898699261</v>
          </cell>
          <cell r="X130">
            <v>4300139.1399999997</v>
          </cell>
          <cell r="Y130">
            <v>3259801</v>
          </cell>
          <cell r="Z130">
            <v>3259801</v>
          </cell>
          <cell r="AA130">
            <v>199915</v>
          </cell>
          <cell r="AB130">
            <v>1</v>
          </cell>
          <cell r="AC130">
            <v>199915</v>
          </cell>
          <cell r="AD130">
            <v>4.7345911338395483</v>
          </cell>
          <cell r="AE130">
            <v>0.68059357627514427</v>
          </cell>
          <cell r="AF130">
            <v>35599</v>
          </cell>
          <cell r="AG130">
            <v>17800</v>
          </cell>
          <cell r="AH130">
            <v>17799</v>
          </cell>
          <cell r="AI130">
            <v>22058</v>
          </cell>
        </row>
        <row r="131">
          <cell r="A131">
            <v>3704</v>
          </cell>
          <cell r="B131" t="str">
            <v xml:space="preserve"> LAFAYETTE       </v>
          </cell>
          <cell r="C131" t="str">
            <v>LAFAYETTE COUNTY</v>
          </cell>
          <cell r="D131">
            <v>41666434</v>
          </cell>
          <cell r="E131">
            <v>15546585</v>
          </cell>
          <cell r="F131">
            <v>14385788</v>
          </cell>
          <cell r="G131">
            <v>71598807</v>
          </cell>
          <cell r="H131">
            <v>1754170.7715</v>
          </cell>
          <cell r="I131">
            <v>86844</v>
          </cell>
          <cell r="J131">
            <v>49484</v>
          </cell>
          <cell r="K131">
            <v>1841014.7715</v>
          </cell>
          <cell r="L131">
            <v>1803654.7715</v>
          </cell>
          <cell r="M131">
            <v>540.54999999999995</v>
          </cell>
          <cell r="N131">
            <v>515.75</v>
          </cell>
          <cell r="O131">
            <v>511.98</v>
          </cell>
          <cell r="P131">
            <v>508.28</v>
          </cell>
          <cell r="Q131">
            <v>507.58</v>
          </cell>
          <cell r="R131">
            <v>0</v>
          </cell>
          <cell r="S131">
            <v>507.93</v>
          </cell>
          <cell r="T131">
            <v>3569.5875356277265</v>
          </cell>
          <cell r="U131">
            <v>3448.4124643722735</v>
          </cell>
          <cell r="V131">
            <v>3497.149338826951</v>
          </cell>
          <cell r="W131">
            <v>3520.850661173049</v>
          </cell>
          <cell r="X131">
            <v>3619533.5</v>
          </cell>
          <cell r="Y131">
            <v>1815879</v>
          </cell>
          <cell r="Z131">
            <v>1815879</v>
          </cell>
          <cell r="AA131">
            <v>0</v>
          </cell>
          <cell r="AB131">
            <v>0.9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18567</v>
          </cell>
        </row>
        <row r="132">
          <cell r="A132">
            <v>3804</v>
          </cell>
          <cell r="B132" t="str">
            <v xml:space="preserve"> LAWRENCE        </v>
          </cell>
          <cell r="C132" t="str">
            <v xml:space="preserve">HOXIE               </v>
          </cell>
          <cell r="D132">
            <v>30334194</v>
          </cell>
          <cell r="E132">
            <v>10996335</v>
          </cell>
          <cell r="F132">
            <v>13678005</v>
          </cell>
          <cell r="G132">
            <v>55008534</v>
          </cell>
          <cell r="H132">
            <v>1347709.0830000001</v>
          </cell>
          <cell r="I132">
            <v>2191</v>
          </cell>
          <cell r="J132">
            <v>2159</v>
          </cell>
          <cell r="K132">
            <v>1349900.0830000001</v>
          </cell>
          <cell r="L132">
            <v>1349868.0830000001</v>
          </cell>
          <cell r="M132">
            <v>819.07</v>
          </cell>
          <cell r="N132">
            <v>802.33</v>
          </cell>
          <cell r="O132">
            <v>811.35</v>
          </cell>
          <cell r="P132">
            <v>823.98</v>
          </cell>
          <cell r="Q132">
            <v>800.72</v>
          </cell>
          <cell r="R132">
            <v>0</v>
          </cell>
          <cell r="S132">
            <v>812.5</v>
          </cell>
          <cell r="T132">
            <v>1682.474895616517</v>
          </cell>
          <cell r="U132">
            <v>5335.5251043834833</v>
          </cell>
          <cell r="V132">
            <v>1682.435011778196</v>
          </cell>
          <cell r="W132">
            <v>5335.564988221804</v>
          </cell>
          <cell r="X132">
            <v>5630751.9400000004</v>
          </cell>
          <cell r="Y132">
            <v>4280884</v>
          </cell>
          <cell r="Z132">
            <v>4280884</v>
          </cell>
          <cell r="AA132">
            <v>115482.5</v>
          </cell>
          <cell r="AB132">
            <v>0.9</v>
          </cell>
          <cell r="AC132">
            <v>103934.25</v>
          </cell>
          <cell r="AD132">
            <v>1.8894204670133548</v>
          </cell>
          <cell r="AE132">
            <v>0.68466554599579088</v>
          </cell>
          <cell r="AF132">
            <v>18714</v>
          </cell>
          <cell r="AG132">
            <v>9357</v>
          </cell>
          <cell r="AH132">
            <v>9357</v>
          </cell>
          <cell r="AI132">
            <v>28884</v>
          </cell>
        </row>
        <row r="133">
          <cell r="A133">
            <v>3806</v>
          </cell>
          <cell r="B133" t="str">
            <v xml:space="preserve"> LAWRENCE        </v>
          </cell>
          <cell r="C133" t="str">
            <v xml:space="preserve">SLOAN-HENDRIX       </v>
          </cell>
          <cell r="D133">
            <v>30532506</v>
          </cell>
          <cell r="E133">
            <v>9734611</v>
          </cell>
          <cell r="F133">
            <v>8086700</v>
          </cell>
          <cell r="G133">
            <v>48353817</v>
          </cell>
          <cell r="H133">
            <v>1184668.5164999999</v>
          </cell>
          <cell r="I133">
            <v>6178</v>
          </cell>
          <cell r="J133">
            <v>6141</v>
          </cell>
          <cell r="K133">
            <v>1190846.5164999999</v>
          </cell>
          <cell r="L133">
            <v>1190809.5164999999</v>
          </cell>
          <cell r="M133">
            <v>709.35</v>
          </cell>
          <cell r="N133">
            <v>686.71</v>
          </cell>
          <cell r="O133">
            <v>685.16</v>
          </cell>
          <cell r="P133">
            <v>697.16</v>
          </cell>
          <cell r="Q133">
            <v>700.53</v>
          </cell>
          <cell r="R133">
            <v>0</v>
          </cell>
          <cell r="S133">
            <v>698.77</v>
          </cell>
          <cell r="T133">
            <v>1734.1330641755615</v>
          </cell>
          <cell r="U133">
            <v>5283.8669358244388</v>
          </cell>
          <cell r="V133">
            <v>1734.079184080616</v>
          </cell>
          <cell r="W133">
            <v>5283.920815919384</v>
          </cell>
          <cell r="X133">
            <v>4819330.78</v>
          </cell>
          <cell r="Y133">
            <v>3628521</v>
          </cell>
          <cell r="Z133">
            <v>3628521</v>
          </cell>
          <cell r="AA133">
            <v>150067.5</v>
          </cell>
          <cell r="AB133">
            <v>0.9</v>
          </cell>
          <cell r="AC133">
            <v>135060.75</v>
          </cell>
          <cell r="AD133">
            <v>2.793176596585953</v>
          </cell>
          <cell r="AE133">
            <v>0.67180606831368173</v>
          </cell>
          <cell r="AF133">
            <v>23233</v>
          </cell>
          <cell r="AG133">
            <v>11617</v>
          </cell>
          <cell r="AH133">
            <v>11616</v>
          </cell>
          <cell r="AI133">
            <v>24722</v>
          </cell>
        </row>
        <row r="134">
          <cell r="A134">
            <v>3809</v>
          </cell>
          <cell r="B134" t="str">
            <v xml:space="preserve"> LAWRENCE</v>
          </cell>
          <cell r="C134" t="str">
            <v>HILLCREST</v>
          </cell>
          <cell r="D134">
            <v>32124655</v>
          </cell>
          <cell r="E134">
            <v>10187515</v>
          </cell>
          <cell r="F134">
            <v>4245817</v>
          </cell>
          <cell r="G134">
            <v>46557987</v>
          </cell>
          <cell r="H134">
            <v>1140670.6814999999</v>
          </cell>
          <cell r="I134">
            <v>1057</v>
          </cell>
          <cell r="J134">
            <v>1050</v>
          </cell>
          <cell r="K134">
            <v>1141727.6814999999</v>
          </cell>
          <cell r="L134">
            <v>1141720.6814999999</v>
          </cell>
          <cell r="M134">
            <v>412.94</v>
          </cell>
          <cell r="N134">
            <v>421.65</v>
          </cell>
          <cell r="O134">
            <v>416.66</v>
          </cell>
          <cell r="P134">
            <v>410.68</v>
          </cell>
          <cell r="Q134">
            <v>411.23</v>
          </cell>
          <cell r="R134">
            <v>0</v>
          </cell>
          <cell r="S134">
            <v>410.97</v>
          </cell>
          <cell r="T134">
            <v>2707.7616067828767</v>
          </cell>
          <cell r="U134">
            <v>4310.2383932171233</v>
          </cell>
          <cell r="V134">
            <v>2707.7450053361795</v>
          </cell>
          <cell r="W134">
            <v>4310.254994663821</v>
          </cell>
          <cell r="X134">
            <v>2959139.6999999997</v>
          </cell>
          <cell r="Y134">
            <v>1817419</v>
          </cell>
          <cell r="Z134">
            <v>1817419</v>
          </cell>
          <cell r="AA134">
            <v>206355</v>
          </cell>
          <cell r="AB134">
            <v>0.9</v>
          </cell>
          <cell r="AC134">
            <v>185719.5</v>
          </cell>
          <cell r="AD134">
            <v>3.9889933385650886</v>
          </cell>
          <cell r="AE134">
            <v>0.37178379482582913</v>
          </cell>
          <cell r="AF134">
            <v>11275</v>
          </cell>
          <cell r="AG134">
            <v>5638</v>
          </cell>
          <cell r="AH134">
            <v>5637</v>
          </cell>
          <cell r="AI134">
            <v>15179</v>
          </cell>
        </row>
        <row r="135">
          <cell r="A135">
            <v>3810</v>
          </cell>
          <cell r="B135" t="str">
            <v xml:space="preserve"> LAWRENCE        </v>
          </cell>
          <cell r="C135" t="str">
            <v>LAWRENCE COUNTY</v>
          </cell>
          <cell r="D135">
            <v>65364524</v>
          </cell>
          <cell r="E135">
            <v>23483715</v>
          </cell>
          <cell r="F135">
            <v>17635005</v>
          </cell>
          <cell r="G135">
            <v>106483244</v>
          </cell>
          <cell r="H135">
            <v>2608839.4780000001</v>
          </cell>
          <cell r="I135">
            <v>2327</v>
          </cell>
          <cell r="J135">
            <v>2348</v>
          </cell>
          <cell r="K135">
            <v>2611166.4780000001</v>
          </cell>
          <cell r="L135">
            <v>2611187.4780000001</v>
          </cell>
          <cell r="M135">
            <v>887.35</v>
          </cell>
          <cell r="N135">
            <v>940.95</v>
          </cell>
          <cell r="O135">
            <v>935.89</v>
          </cell>
          <cell r="P135">
            <v>916.28</v>
          </cell>
          <cell r="Q135">
            <v>926.15</v>
          </cell>
          <cell r="R135">
            <v>0</v>
          </cell>
          <cell r="S135">
            <v>921.56</v>
          </cell>
          <cell r="T135">
            <v>2775.0321249800731</v>
          </cell>
          <cell r="U135">
            <v>4242.9678750199273</v>
          </cell>
          <cell r="V135">
            <v>2775.0544428503108</v>
          </cell>
          <cell r="W135">
            <v>4242.9455571496892</v>
          </cell>
          <cell r="X135">
            <v>6603587.1000000006</v>
          </cell>
          <cell r="Y135">
            <v>3992400</v>
          </cell>
          <cell r="Z135">
            <v>3992400</v>
          </cell>
          <cell r="AA135">
            <v>0</v>
          </cell>
          <cell r="AB135">
            <v>0.96160000000000001</v>
          </cell>
          <cell r="AC135">
            <v>0</v>
          </cell>
          <cell r="AD135">
            <v>0</v>
          </cell>
          <cell r="AE135">
            <v>0.345969093634243</v>
          </cell>
          <cell r="AF135">
            <v>0</v>
          </cell>
          <cell r="AG135">
            <v>0</v>
          </cell>
          <cell r="AH135">
            <v>0</v>
          </cell>
          <cell r="AI135">
            <v>33874</v>
          </cell>
        </row>
        <row r="136">
          <cell r="A136">
            <v>3904</v>
          </cell>
          <cell r="B136" t="str">
            <v xml:space="preserve"> LEE             </v>
          </cell>
          <cell r="C136" t="str">
            <v xml:space="preserve">LEE COUNTY          </v>
          </cell>
          <cell r="D136">
            <v>79875573</v>
          </cell>
          <cell r="E136">
            <v>24512180</v>
          </cell>
          <cell r="F136">
            <v>37874600</v>
          </cell>
          <cell r="G136">
            <v>142262353</v>
          </cell>
          <cell r="H136">
            <v>3485427.6485000001</v>
          </cell>
          <cell r="I136">
            <v>60563</v>
          </cell>
          <cell r="J136">
            <v>90529</v>
          </cell>
          <cell r="K136">
            <v>3545990.6485000001</v>
          </cell>
          <cell r="L136">
            <v>3575956.6485000001</v>
          </cell>
          <cell r="M136">
            <v>655.8</v>
          </cell>
          <cell r="N136">
            <v>619.65</v>
          </cell>
          <cell r="O136">
            <v>627.53</v>
          </cell>
          <cell r="P136">
            <v>606.61</v>
          </cell>
          <cell r="Q136">
            <v>617.22</v>
          </cell>
          <cell r="R136">
            <v>0</v>
          </cell>
          <cell r="S136">
            <v>611.91999999999996</v>
          </cell>
          <cell r="T136">
            <v>5722.5702388445097</v>
          </cell>
          <cell r="U136">
            <v>1295.4297611554903</v>
          </cell>
          <cell r="V136">
            <v>5770.9297966594049</v>
          </cell>
          <cell r="W136">
            <v>1247.0702033405951</v>
          </cell>
          <cell r="X136">
            <v>4348703.7</v>
          </cell>
          <cell r="Y136">
            <v>772747</v>
          </cell>
          <cell r="Z136">
            <v>772747</v>
          </cell>
          <cell r="AA136">
            <v>0</v>
          </cell>
          <cell r="AB136">
            <v>0.9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22307</v>
          </cell>
        </row>
        <row r="137">
          <cell r="A137">
            <v>4003</v>
          </cell>
          <cell r="B137" t="str">
            <v xml:space="preserve"> LINCOLN</v>
          </cell>
          <cell r="C137" t="str">
            <v>STAR CITY</v>
          </cell>
          <cell r="D137">
            <v>66237570</v>
          </cell>
          <cell r="E137">
            <v>27097061</v>
          </cell>
          <cell r="F137">
            <v>11369006</v>
          </cell>
          <cell r="G137">
            <v>104703637</v>
          </cell>
          <cell r="H137">
            <v>2565239.1065000002</v>
          </cell>
          <cell r="I137">
            <v>15342</v>
          </cell>
          <cell r="J137">
            <v>6111</v>
          </cell>
          <cell r="K137">
            <v>2580581.1065000002</v>
          </cell>
          <cell r="L137">
            <v>2571350.1065000002</v>
          </cell>
          <cell r="M137">
            <v>1481.03</v>
          </cell>
          <cell r="N137">
            <v>1451.67</v>
          </cell>
          <cell r="O137">
            <v>1450.79</v>
          </cell>
          <cell r="P137">
            <v>1377.83</v>
          </cell>
          <cell r="Q137">
            <v>1386.8</v>
          </cell>
          <cell r="R137">
            <v>0</v>
          </cell>
          <cell r="S137">
            <v>1382.21</v>
          </cell>
          <cell r="T137">
            <v>1777.6637297044094</v>
          </cell>
          <cell r="U137">
            <v>5240.336270295591</v>
          </cell>
          <cell r="V137">
            <v>1771.3048464871495</v>
          </cell>
          <cell r="W137">
            <v>5246.6951535128501</v>
          </cell>
          <cell r="X137">
            <v>10187820.060000001</v>
          </cell>
          <cell r="Y137">
            <v>7616470</v>
          </cell>
          <cell r="Z137">
            <v>7616470</v>
          </cell>
          <cell r="AA137">
            <v>679310</v>
          </cell>
          <cell r="AB137">
            <v>0.94140000000000001</v>
          </cell>
          <cell r="AC137">
            <v>639502.43400000001</v>
          </cell>
          <cell r="AD137">
            <v>6.1077384924078615</v>
          </cell>
          <cell r="AE137">
            <v>0.66077296608216773</v>
          </cell>
          <cell r="AF137">
            <v>105632</v>
          </cell>
          <cell r="AG137">
            <v>52816</v>
          </cell>
          <cell r="AH137">
            <v>52816</v>
          </cell>
          <cell r="AI137">
            <v>52260</v>
          </cell>
        </row>
        <row r="138">
          <cell r="A138">
            <v>4101</v>
          </cell>
          <cell r="B138" t="str">
            <v xml:space="preserve"> LITTLE RIVER    </v>
          </cell>
          <cell r="C138" t="str">
            <v xml:space="preserve">ASHDOWN             </v>
          </cell>
          <cell r="D138">
            <v>74713314</v>
          </cell>
          <cell r="E138">
            <v>142163695</v>
          </cell>
          <cell r="F138">
            <v>22078100</v>
          </cell>
          <cell r="G138">
            <v>238955109</v>
          </cell>
          <cell r="H138">
            <v>5854400.1705</v>
          </cell>
          <cell r="I138">
            <v>0</v>
          </cell>
          <cell r="J138">
            <v>8063</v>
          </cell>
          <cell r="K138">
            <v>5854400.1705</v>
          </cell>
          <cell r="L138">
            <v>5862463.1705</v>
          </cell>
          <cell r="M138">
            <v>1397.2</v>
          </cell>
          <cell r="N138">
            <v>1395.11</v>
          </cell>
          <cell r="O138">
            <v>1376.64</v>
          </cell>
          <cell r="P138">
            <v>1343.1</v>
          </cell>
          <cell r="Q138">
            <v>1334.75</v>
          </cell>
          <cell r="R138">
            <v>0</v>
          </cell>
          <cell r="S138">
            <v>1338.93</v>
          </cell>
          <cell r="T138">
            <v>4196.3717344868865</v>
          </cell>
          <cell r="U138">
            <v>2821.6282655131135</v>
          </cell>
          <cell r="V138">
            <v>4202.1512070732779</v>
          </cell>
          <cell r="W138">
            <v>2815.8487929267221</v>
          </cell>
          <cell r="X138">
            <v>9790881.9799999986</v>
          </cell>
          <cell r="Y138">
            <v>3928419</v>
          </cell>
          <cell r="Z138">
            <v>3928419</v>
          </cell>
          <cell r="AA138">
            <v>686742.5</v>
          </cell>
          <cell r="AB138">
            <v>0.9</v>
          </cell>
          <cell r="AC138">
            <v>618068.25</v>
          </cell>
          <cell r="AD138">
            <v>2.5865454502586092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50224</v>
          </cell>
        </row>
        <row r="139">
          <cell r="A139">
            <v>4102</v>
          </cell>
          <cell r="B139" t="str">
            <v xml:space="preserve"> LITTLE RIVER    </v>
          </cell>
          <cell r="C139" t="str">
            <v xml:space="preserve">FOREMAN             </v>
          </cell>
          <cell r="D139">
            <v>24262162</v>
          </cell>
          <cell r="E139">
            <v>18684965</v>
          </cell>
          <cell r="F139">
            <v>4323380</v>
          </cell>
          <cell r="G139">
            <v>47270507</v>
          </cell>
          <cell r="H139">
            <v>1158127.4214999999</v>
          </cell>
          <cell r="I139">
            <v>60192</v>
          </cell>
          <cell r="J139">
            <v>17732</v>
          </cell>
          <cell r="K139">
            <v>1218319.4214999999</v>
          </cell>
          <cell r="L139">
            <v>1175859.4214999999</v>
          </cell>
          <cell r="M139">
            <v>517.94000000000005</v>
          </cell>
          <cell r="N139">
            <v>506.89</v>
          </cell>
          <cell r="O139">
            <v>522.24</v>
          </cell>
          <cell r="P139">
            <v>531.17999999999995</v>
          </cell>
          <cell r="Q139">
            <v>534.1</v>
          </cell>
          <cell r="R139">
            <v>0</v>
          </cell>
          <cell r="S139">
            <v>532.64</v>
          </cell>
          <cell r="T139">
            <v>2403.518359999211</v>
          </cell>
          <cell r="U139">
            <v>4614.4816400007894</v>
          </cell>
          <cell r="V139">
            <v>2319.7526514628421</v>
          </cell>
          <cell r="W139">
            <v>4698.2473485371574</v>
          </cell>
          <cell r="X139">
            <v>3557354.02</v>
          </cell>
          <cell r="Y139">
            <v>2381495</v>
          </cell>
          <cell r="Z139">
            <v>2381495</v>
          </cell>
          <cell r="AA139">
            <v>163680</v>
          </cell>
          <cell r="AB139">
            <v>1</v>
          </cell>
          <cell r="AC139">
            <v>163680</v>
          </cell>
          <cell r="AD139">
            <v>3.4626241685962875</v>
          </cell>
          <cell r="AE139">
            <v>0.4791357843610794</v>
          </cell>
          <cell r="AF139">
            <v>15163</v>
          </cell>
          <cell r="AG139">
            <v>7582</v>
          </cell>
          <cell r="AH139">
            <v>7581</v>
          </cell>
          <cell r="AI139">
            <v>18248</v>
          </cell>
        </row>
        <row r="140">
          <cell r="A140">
            <v>4201</v>
          </cell>
          <cell r="B140" t="str">
            <v xml:space="preserve"> LOGAN           </v>
          </cell>
          <cell r="C140" t="str">
            <v xml:space="preserve">BOONEVILLE          </v>
          </cell>
          <cell r="D140">
            <v>59462147</v>
          </cell>
          <cell r="E140">
            <v>22239165</v>
          </cell>
          <cell r="F140">
            <v>11954640</v>
          </cell>
          <cell r="G140">
            <v>93655952</v>
          </cell>
          <cell r="H140">
            <v>2294570.824</v>
          </cell>
          <cell r="I140">
            <v>23269</v>
          </cell>
          <cell r="J140">
            <v>33044</v>
          </cell>
          <cell r="K140">
            <v>2317839.824</v>
          </cell>
          <cell r="L140">
            <v>2327614.824</v>
          </cell>
          <cell r="M140">
            <v>1185.1400000000001</v>
          </cell>
          <cell r="N140">
            <v>1165.6199999999999</v>
          </cell>
          <cell r="O140">
            <v>1158.83</v>
          </cell>
          <cell r="P140">
            <v>1151.33</v>
          </cell>
          <cell r="Q140">
            <v>1152.49</v>
          </cell>
          <cell r="R140">
            <v>0</v>
          </cell>
          <cell r="S140">
            <v>1151.92</v>
          </cell>
          <cell r="T140">
            <v>1988.5038211423964</v>
          </cell>
          <cell r="U140">
            <v>5029.4961788576038</v>
          </cell>
          <cell r="V140">
            <v>1996.889916096155</v>
          </cell>
          <cell r="W140">
            <v>5021.1100839038445</v>
          </cell>
          <cell r="X140">
            <v>8180321.1599999992</v>
          </cell>
          <cell r="Y140">
            <v>5852706</v>
          </cell>
          <cell r="Z140">
            <v>5852706</v>
          </cell>
          <cell r="AA140">
            <v>853935</v>
          </cell>
          <cell r="AB140">
            <v>0.90180000000000005</v>
          </cell>
          <cell r="AC140">
            <v>770078.58299999998</v>
          </cell>
          <cell r="AD140">
            <v>8.2224201084411579</v>
          </cell>
          <cell r="AE140">
            <v>0.60463160713762321</v>
          </cell>
          <cell r="AF140">
            <v>104482</v>
          </cell>
          <cell r="AG140">
            <v>52241</v>
          </cell>
          <cell r="AH140">
            <v>52241</v>
          </cell>
          <cell r="AI140">
            <v>41962</v>
          </cell>
        </row>
        <row r="141">
          <cell r="A141">
            <v>4202</v>
          </cell>
          <cell r="B141" t="str">
            <v xml:space="preserve"> LOGAN           </v>
          </cell>
          <cell r="C141" t="str">
            <v xml:space="preserve">MAGAZINE            </v>
          </cell>
          <cell r="D141">
            <v>17848802</v>
          </cell>
          <cell r="E141">
            <v>7134350</v>
          </cell>
          <cell r="F141">
            <v>7902735</v>
          </cell>
          <cell r="G141">
            <v>32885887</v>
          </cell>
          <cell r="H141">
            <v>805704.23149999999</v>
          </cell>
          <cell r="I141">
            <v>23886</v>
          </cell>
          <cell r="J141">
            <v>28219</v>
          </cell>
          <cell r="K141">
            <v>829590.23149999999</v>
          </cell>
          <cell r="L141">
            <v>833923.23149999999</v>
          </cell>
          <cell r="M141">
            <v>513.24</v>
          </cell>
          <cell r="N141">
            <v>508.37</v>
          </cell>
          <cell r="O141">
            <v>511.4</v>
          </cell>
          <cell r="P141">
            <v>519.75</v>
          </cell>
          <cell r="Q141">
            <v>515.16</v>
          </cell>
          <cell r="R141">
            <v>0</v>
          </cell>
          <cell r="S141">
            <v>517.42999999999995</v>
          </cell>
          <cell r="T141">
            <v>1631.8630751224503</v>
          </cell>
          <cell r="U141">
            <v>5386.13692487755</v>
          </cell>
          <cell r="V141">
            <v>1640.3863947518539</v>
          </cell>
          <cell r="W141">
            <v>5377.6136052481461</v>
          </cell>
          <cell r="X141">
            <v>3567740.66</v>
          </cell>
          <cell r="Y141">
            <v>2733817</v>
          </cell>
          <cell r="Z141">
            <v>2733817</v>
          </cell>
          <cell r="AA141">
            <v>115337.5</v>
          </cell>
          <cell r="AB141">
            <v>1</v>
          </cell>
          <cell r="AC141">
            <v>115337.5</v>
          </cell>
          <cell r="AD141">
            <v>3.5072035612115311</v>
          </cell>
          <cell r="AE141">
            <v>0.69702532670768491</v>
          </cell>
          <cell r="AF141">
            <v>22407</v>
          </cell>
          <cell r="AG141">
            <v>11204</v>
          </cell>
          <cell r="AH141">
            <v>11203</v>
          </cell>
          <cell r="AI141">
            <v>18301</v>
          </cell>
        </row>
        <row r="142">
          <cell r="A142">
            <v>4203</v>
          </cell>
          <cell r="B142" t="str">
            <v xml:space="preserve"> LOGAN           </v>
          </cell>
          <cell r="C142" t="str">
            <v xml:space="preserve">PARIS               </v>
          </cell>
          <cell r="D142">
            <v>61291441</v>
          </cell>
          <cell r="E142">
            <v>19737820</v>
          </cell>
          <cell r="F142">
            <v>9515965</v>
          </cell>
          <cell r="G142">
            <v>90545226</v>
          </cell>
          <cell r="H142">
            <v>2218358.037</v>
          </cell>
          <cell r="I142">
            <v>54653</v>
          </cell>
          <cell r="J142">
            <v>55673</v>
          </cell>
          <cell r="K142">
            <v>2273011.037</v>
          </cell>
          <cell r="L142">
            <v>2274031.037</v>
          </cell>
          <cell r="M142">
            <v>1022.1</v>
          </cell>
          <cell r="N142">
            <v>1003.72</v>
          </cell>
          <cell r="O142">
            <v>1006.4</v>
          </cell>
          <cell r="P142">
            <v>993.64</v>
          </cell>
          <cell r="Q142">
            <v>993.44</v>
          </cell>
          <cell r="R142">
            <v>0</v>
          </cell>
          <cell r="S142">
            <v>993.54</v>
          </cell>
          <cell r="T142">
            <v>2264.5867741999759</v>
          </cell>
          <cell r="U142">
            <v>4753.4132258000245</v>
          </cell>
          <cell r="V142">
            <v>2265.6029938628303</v>
          </cell>
          <cell r="W142">
            <v>4752.3970061371692</v>
          </cell>
          <cell r="X142">
            <v>7044106.96</v>
          </cell>
          <cell r="Y142">
            <v>4770076</v>
          </cell>
          <cell r="Z142">
            <v>4770076</v>
          </cell>
          <cell r="AA142">
            <v>606252.5</v>
          </cell>
          <cell r="AB142">
            <v>0.96709999999999996</v>
          </cell>
          <cell r="AC142">
            <v>586306.79275000002</v>
          </cell>
          <cell r="AD142">
            <v>6.4752921678057334</v>
          </cell>
          <cell r="AE142">
            <v>0.52358722740356023</v>
          </cell>
          <cell r="AF142">
            <v>61356</v>
          </cell>
          <cell r="AG142">
            <v>30678</v>
          </cell>
          <cell r="AH142">
            <v>30678</v>
          </cell>
          <cell r="AI142">
            <v>36134</v>
          </cell>
        </row>
        <row r="143">
          <cell r="A143">
            <v>4204</v>
          </cell>
          <cell r="B143" t="str">
            <v xml:space="preserve"> LOGAN           </v>
          </cell>
          <cell r="C143" t="str">
            <v xml:space="preserve">SCRANTON            </v>
          </cell>
          <cell r="D143">
            <v>22688098</v>
          </cell>
          <cell r="E143">
            <v>17707915</v>
          </cell>
          <cell r="F143">
            <v>3615275</v>
          </cell>
          <cell r="G143">
            <v>44011288</v>
          </cell>
          <cell r="H143">
            <v>1078276.5560000001</v>
          </cell>
          <cell r="I143">
            <v>2298</v>
          </cell>
          <cell r="J143">
            <v>4205</v>
          </cell>
          <cell r="K143">
            <v>1080574.5560000001</v>
          </cell>
          <cell r="L143">
            <v>1082481.5560000001</v>
          </cell>
          <cell r="M143">
            <v>426.36</v>
          </cell>
          <cell r="N143">
            <v>449.14</v>
          </cell>
          <cell r="O143">
            <v>442.03</v>
          </cell>
          <cell r="P143">
            <v>448.73</v>
          </cell>
          <cell r="Q143">
            <v>448.64</v>
          </cell>
          <cell r="R143">
            <v>0</v>
          </cell>
          <cell r="S143">
            <v>448.68</v>
          </cell>
          <cell r="T143">
            <v>2405.8746849534668</v>
          </cell>
          <cell r="U143">
            <v>4612.1253150465327</v>
          </cell>
          <cell r="V143">
            <v>2410.1205771029081</v>
          </cell>
          <cell r="W143">
            <v>4607.8794228970919</v>
          </cell>
          <cell r="X143">
            <v>3152064.52</v>
          </cell>
          <cell r="Y143">
            <v>2069583</v>
          </cell>
          <cell r="Z143">
            <v>2069583</v>
          </cell>
          <cell r="AA143">
            <v>94407.5</v>
          </cell>
          <cell r="AB143">
            <v>0.9</v>
          </cell>
          <cell r="AC143">
            <v>84966.75</v>
          </cell>
          <cell r="AD143">
            <v>1.9305672217545644</v>
          </cell>
          <cell r="AE143">
            <v>0.47835877808771254</v>
          </cell>
          <cell r="AF143">
            <v>7479</v>
          </cell>
          <cell r="AG143">
            <v>3740</v>
          </cell>
          <cell r="AH143">
            <v>3739</v>
          </cell>
          <cell r="AI143">
            <v>16169</v>
          </cell>
        </row>
        <row r="144">
          <cell r="A144">
            <v>4301</v>
          </cell>
          <cell r="B144" t="str">
            <v xml:space="preserve"> LONOKE          </v>
          </cell>
          <cell r="C144" t="str">
            <v xml:space="preserve">LONOKE              </v>
          </cell>
          <cell r="D144">
            <v>91001949</v>
          </cell>
          <cell r="E144">
            <v>37871900</v>
          </cell>
          <cell r="F144">
            <v>9293045</v>
          </cell>
          <cell r="G144">
            <v>138166894</v>
          </cell>
          <cell r="H144">
            <v>3385088.9030000004</v>
          </cell>
          <cell r="I144">
            <v>260</v>
          </cell>
          <cell r="J144">
            <v>0</v>
          </cell>
          <cell r="K144">
            <v>3385348.9030000004</v>
          </cell>
          <cell r="L144">
            <v>3385088.9030000004</v>
          </cell>
          <cell r="M144">
            <v>1720.59</v>
          </cell>
          <cell r="N144">
            <v>1652.6</v>
          </cell>
          <cell r="O144">
            <v>1627.91</v>
          </cell>
          <cell r="P144">
            <v>1581.35</v>
          </cell>
          <cell r="Q144">
            <v>1572.07</v>
          </cell>
          <cell r="R144">
            <v>0</v>
          </cell>
          <cell r="S144">
            <v>1576.61</v>
          </cell>
          <cell r="T144">
            <v>2048.4986705796928</v>
          </cell>
          <cell r="U144">
            <v>4969.5013294203072</v>
          </cell>
          <cell r="V144">
            <v>2048.3413427326641</v>
          </cell>
          <cell r="W144">
            <v>4969.6586572673359</v>
          </cell>
          <cell r="X144">
            <v>11597946.799999999</v>
          </cell>
          <cell r="Y144">
            <v>8212858</v>
          </cell>
          <cell r="Z144">
            <v>8212858</v>
          </cell>
          <cell r="AA144">
            <v>1023367.5</v>
          </cell>
          <cell r="AB144">
            <v>0.99900000000000011</v>
          </cell>
          <cell r="AC144">
            <v>1022344.1325000001</v>
          </cell>
          <cell r="AD144">
            <v>7.3993422223126766</v>
          </cell>
          <cell r="AE144">
            <v>0.58778586928788479</v>
          </cell>
          <cell r="AF144">
            <v>129591</v>
          </cell>
          <cell r="AG144">
            <v>64796</v>
          </cell>
          <cell r="AH144">
            <v>64795</v>
          </cell>
          <cell r="AI144">
            <v>59494</v>
          </cell>
        </row>
        <row r="145">
          <cell r="A145">
            <v>4302</v>
          </cell>
          <cell r="B145" t="str">
            <v xml:space="preserve"> LONOKE          </v>
          </cell>
          <cell r="C145" t="str">
            <v xml:space="preserve">ENGLAND             </v>
          </cell>
          <cell r="D145">
            <v>39402285</v>
          </cell>
          <cell r="E145">
            <v>12429080</v>
          </cell>
          <cell r="F145">
            <v>8179565</v>
          </cell>
          <cell r="G145">
            <v>60010930</v>
          </cell>
          <cell r="H145">
            <v>1470267.7850000001</v>
          </cell>
          <cell r="I145">
            <v>13181</v>
          </cell>
          <cell r="J145">
            <v>3978</v>
          </cell>
          <cell r="K145">
            <v>1483448.7850000001</v>
          </cell>
          <cell r="L145">
            <v>1474245.7850000001</v>
          </cell>
          <cell r="M145">
            <v>662.32</v>
          </cell>
          <cell r="N145">
            <v>622.12</v>
          </cell>
          <cell r="O145">
            <v>630</v>
          </cell>
          <cell r="P145">
            <v>615.5</v>
          </cell>
          <cell r="Q145">
            <v>619.63</v>
          </cell>
          <cell r="R145">
            <v>0</v>
          </cell>
          <cell r="S145">
            <v>617.48</v>
          </cell>
          <cell r="T145">
            <v>2384.5058589982641</v>
          </cell>
          <cell r="U145">
            <v>4633.4941410017364</v>
          </cell>
          <cell r="V145">
            <v>2369.7128930109948</v>
          </cell>
          <cell r="W145">
            <v>4648.2871069890052</v>
          </cell>
          <cell r="X145">
            <v>4366038.16</v>
          </cell>
          <cell r="Y145">
            <v>2891792</v>
          </cell>
          <cell r="Z145">
            <v>2891792</v>
          </cell>
          <cell r="AA145">
            <v>0</v>
          </cell>
          <cell r="AB145">
            <v>0.96879999999999999</v>
          </cell>
          <cell r="AC145">
            <v>0</v>
          </cell>
          <cell r="AD145">
            <v>0</v>
          </cell>
          <cell r="AE145">
            <v>0.48537630858366709</v>
          </cell>
          <cell r="AF145">
            <v>0</v>
          </cell>
          <cell r="AG145">
            <v>0</v>
          </cell>
          <cell r="AH145">
            <v>0</v>
          </cell>
          <cell r="AI145">
            <v>22396</v>
          </cell>
        </row>
        <row r="146">
          <cell r="A146">
            <v>4303</v>
          </cell>
          <cell r="B146" t="str">
            <v xml:space="preserve"> LONOKE          </v>
          </cell>
          <cell r="C146" t="str">
            <v xml:space="preserve">CARLISLE            </v>
          </cell>
          <cell r="D146">
            <v>49873433</v>
          </cell>
          <cell r="E146">
            <v>16907935</v>
          </cell>
          <cell r="F146">
            <v>6699620</v>
          </cell>
          <cell r="G146">
            <v>73480988</v>
          </cell>
          <cell r="H146">
            <v>1800284.206</v>
          </cell>
          <cell r="I146">
            <v>0</v>
          </cell>
          <cell r="J146">
            <v>0</v>
          </cell>
          <cell r="K146">
            <v>1800284.206</v>
          </cell>
          <cell r="L146">
            <v>1800284.206</v>
          </cell>
          <cell r="M146">
            <v>624.05999999999995</v>
          </cell>
          <cell r="N146">
            <v>625.54</v>
          </cell>
          <cell r="O146">
            <v>626.77</v>
          </cell>
          <cell r="P146">
            <v>616.52</v>
          </cell>
          <cell r="Q146">
            <v>616.04999999999995</v>
          </cell>
          <cell r="R146">
            <v>0</v>
          </cell>
          <cell r="S146">
            <v>616.29</v>
          </cell>
          <cell r="T146">
            <v>2877.9681651053493</v>
          </cell>
          <cell r="U146">
            <v>4140.0318348946512</v>
          </cell>
          <cell r="V146">
            <v>2877.9681651053493</v>
          </cell>
          <cell r="W146">
            <v>4140.0318348946512</v>
          </cell>
          <cell r="X146">
            <v>4390039.72</v>
          </cell>
          <cell r="Y146">
            <v>2589756</v>
          </cell>
          <cell r="Z146">
            <v>2589756</v>
          </cell>
          <cell r="AA146">
            <v>286310</v>
          </cell>
          <cell r="AB146">
            <v>1</v>
          </cell>
          <cell r="AC146">
            <v>286310</v>
          </cell>
          <cell r="AD146">
            <v>3.8963820138074357</v>
          </cell>
          <cell r="AE146">
            <v>0.30484395292612931</v>
          </cell>
          <cell r="AF146">
            <v>13396</v>
          </cell>
          <cell r="AG146">
            <v>6698</v>
          </cell>
          <cell r="AH146">
            <v>6698</v>
          </cell>
          <cell r="AI146">
            <v>22519</v>
          </cell>
        </row>
        <row r="147">
          <cell r="A147">
            <v>4304</v>
          </cell>
          <cell r="B147" t="str">
            <v xml:space="preserve"> LONOKE          </v>
          </cell>
          <cell r="C147" t="str">
            <v xml:space="preserve">CABOT               </v>
          </cell>
          <cell r="D147">
            <v>580499781</v>
          </cell>
          <cell r="E147">
            <v>125016105</v>
          </cell>
          <cell r="F147">
            <v>32367015</v>
          </cell>
          <cell r="G147">
            <v>737882901</v>
          </cell>
          <cell r="H147">
            <v>18078131.074500002</v>
          </cell>
          <cell r="I147">
            <v>6690</v>
          </cell>
          <cell r="J147">
            <v>49071</v>
          </cell>
          <cell r="K147">
            <v>18084821.074500002</v>
          </cell>
          <cell r="L147">
            <v>18127202.074500002</v>
          </cell>
          <cell r="M147">
            <v>10277.77</v>
          </cell>
          <cell r="N147">
            <v>10332.92</v>
          </cell>
          <cell r="O147">
            <v>10254.07</v>
          </cell>
          <cell r="P147">
            <v>10122.709999999999</v>
          </cell>
          <cell r="Q147">
            <v>10076.08</v>
          </cell>
          <cell r="R147">
            <v>0</v>
          </cell>
          <cell r="S147">
            <v>10099.4</v>
          </cell>
          <cell r="T147">
            <v>1750.2139835109535</v>
          </cell>
          <cell r="U147">
            <v>5267.7860164890462</v>
          </cell>
          <cell r="V147">
            <v>1754.315534669774</v>
          </cell>
          <cell r="W147">
            <v>5263.684465330226</v>
          </cell>
          <cell r="X147">
            <v>72516432.560000002</v>
          </cell>
          <cell r="Y147">
            <v>54389230</v>
          </cell>
          <cell r="Z147">
            <v>54389230</v>
          </cell>
          <cell r="AA147">
            <v>2340122.5</v>
          </cell>
          <cell r="AB147">
            <v>1</v>
          </cell>
          <cell r="AC147">
            <v>2340122.5</v>
          </cell>
          <cell r="AD147">
            <v>3.171400904979095</v>
          </cell>
          <cell r="AE147">
            <v>0.66775150356668012</v>
          </cell>
          <cell r="AF147">
            <v>394534</v>
          </cell>
          <cell r="AG147">
            <v>197267</v>
          </cell>
          <cell r="AH147">
            <v>197267</v>
          </cell>
          <cell r="AI147">
            <v>371985</v>
          </cell>
        </row>
        <row r="148">
          <cell r="A148">
            <v>4401</v>
          </cell>
          <cell r="B148" t="str">
            <v xml:space="preserve"> MADISON</v>
          </cell>
          <cell r="C148" t="str">
            <v>HUNTSVILLE</v>
          </cell>
          <cell r="D148">
            <v>133260623</v>
          </cell>
          <cell r="E148">
            <v>42310422</v>
          </cell>
          <cell r="F148">
            <v>23997731</v>
          </cell>
          <cell r="G148">
            <v>199568776</v>
          </cell>
          <cell r="H148">
            <v>4889435.0120000001</v>
          </cell>
          <cell r="I148">
            <v>51950</v>
          </cell>
          <cell r="J148">
            <v>44386</v>
          </cell>
          <cell r="K148">
            <v>4941385.0120000001</v>
          </cell>
          <cell r="L148">
            <v>4933821.0120000001</v>
          </cell>
          <cell r="M148">
            <v>2206.54</v>
          </cell>
          <cell r="N148">
            <v>2223.75</v>
          </cell>
          <cell r="O148">
            <v>2225.65</v>
          </cell>
          <cell r="P148">
            <v>2179.9299999999998</v>
          </cell>
          <cell r="Q148">
            <v>2177.38</v>
          </cell>
          <cell r="R148">
            <v>0</v>
          </cell>
          <cell r="S148">
            <v>2178.65</v>
          </cell>
          <cell r="T148">
            <v>2222.0955646992693</v>
          </cell>
          <cell r="U148">
            <v>4795.9044353007303</v>
          </cell>
          <cell r="V148">
            <v>2218.6941032040472</v>
          </cell>
          <cell r="W148">
            <v>4799.3058967959532</v>
          </cell>
          <cell r="X148">
            <v>15606277.5</v>
          </cell>
          <cell r="Y148">
            <v>10672456</v>
          </cell>
          <cell r="Z148">
            <v>10672456</v>
          </cell>
          <cell r="AA148">
            <v>499655</v>
          </cell>
          <cell r="AB148">
            <v>1</v>
          </cell>
          <cell r="AC148">
            <v>499655</v>
          </cell>
          <cell r="AD148">
            <v>2.5036732199028973</v>
          </cell>
          <cell r="AE148">
            <v>0.53666808947582134</v>
          </cell>
          <cell r="AF148">
            <v>53872</v>
          </cell>
          <cell r="AG148">
            <v>26936</v>
          </cell>
          <cell r="AH148">
            <v>26936</v>
          </cell>
          <cell r="AI148">
            <v>80055</v>
          </cell>
        </row>
        <row r="149">
          <cell r="A149">
            <v>4501</v>
          </cell>
          <cell r="B149" t="str">
            <v xml:space="preserve"> MARION          </v>
          </cell>
          <cell r="C149" t="str">
            <v xml:space="preserve">FLIPPIN             </v>
          </cell>
          <cell r="D149">
            <v>91233562</v>
          </cell>
          <cell r="E149">
            <v>21277260</v>
          </cell>
          <cell r="F149">
            <v>5880000</v>
          </cell>
          <cell r="G149">
            <v>118390822</v>
          </cell>
          <cell r="H149">
            <v>2900575.1390000004</v>
          </cell>
          <cell r="I149">
            <v>15101</v>
          </cell>
          <cell r="J149">
            <v>14051</v>
          </cell>
          <cell r="K149">
            <v>2915676.1390000004</v>
          </cell>
          <cell r="L149">
            <v>2914626.1390000004</v>
          </cell>
          <cell r="M149">
            <v>858.89</v>
          </cell>
          <cell r="N149">
            <v>838.62</v>
          </cell>
          <cell r="O149">
            <v>839.15</v>
          </cell>
          <cell r="P149">
            <v>840.73</v>
          </cell>
          <cell r="Q149">
            <v>858.38</v>
          </cell>
          <cell r="R149">
            <v>0</v>
          </cell>
          <cell r="S149">
            <v>849.55</v>
          </cell>
          <cell r="T149">
            <v>3476.7548341322654</v>
          </cell>
          <cell r="U149">
            <v>3541.2451658677346</v>
          </cell>
          <cell r="V149">
            <v>3475.5027771815608</v>
          </cell>
          <cell r="W149">
            <v>3542.4972228184392</v>
          </cell>
          <cell r="X149">
            <v>5885435.1600000001</v>
          </cell>
          <cell r="Y149">
            <v>2970809</v>
          </cell>
          <cell r="Z149">
            <v>2970809</v>
          </cell>
          <cell r="AA149">
            <v>162020</v>
          </cell>
          <cell r="AB149">
            <v>0.9</v>
          </cell>
          <cell r="AC149">
            <v>145818</v>
          </cell>
          <cell r="AD149">
            <v>1.2316664208987416</v>
          </cell>
          <cell r="AE149">
            <v>1.8211202194374665E-2</v>
          </cell>
          <cell r="AF149">
            <v>339</v>
          </cell>
          <cell r="AG149">
            <v>170</v>
          </cell>
          <cell r="AH149">
            <v>169</v>
          </cell>
          <cell r="AI149">
            <v>30190</v>
          </cell>
        </row>
        <row r="150">
          <cell r="A150">
            <v>4502</v>
          </cell>
          <cell r="B150" t="str">
            <v xml:space="preserve"> MARION          </v>
          </cell>
          <cell r="C150" t="str">
            <v>YELLVILLE-SUMMIT</v>
          </cell>
          <cell r="D150">
            <v>54304395</v>
          </cell>
          <cell r="E150">
            <v>14150700</v>
          </cell>
          <cell r="F150">
            <v>4891000</v>
          </cell>
          <cell r="G150">
            <v>73346095</v>
          </cell>
          <cell r="H150">
            <v>1796979.3274999999</v>
          </cell>
          <cell r="I150">
            <v>2636</v>
          </cell>
          <cell r="J150">
            <v>15069</v>
          </cell>
          <cell r="K150">
            <v>1799615.3274999999</v>
          </cell>
          <cell r="L150">
            <v>1812048.3274999999</v>
          </cell>
          <cell r="M150">
            <v>791.28</v>
          </cell>
          <cell r="N150">
            <v>838.35</v>
          </cell>
          <cell r="O150">
            <v>826.24</v>
          </cell>
          <cell r="P150">
            <v>873.63</v>
          </cell>
          <cell r="Q150">
            <v>866.37</v>
          </cell>
          <cell r="R150">
            <v>0</v>
          </cell>
          <cell r="S150">
            <v>869.96</v>
          </cell>
          <cell r="T150">
            <v>2146.615766088149</v>
          </cell>
          <cell r="U150">
            <v>4871.384233911851</v>
          </cell>
          <cell r="V150">
            <v>2161.4460875529312</v>
          </cell>
          <cell r="W150">
            <v>4856.5539124470688</v>
          </cell>
          <cell r="X150">
            <v>5883540.2999999998</v>
          </cell>
          <cell r="Y150">
            <v>4071492</v>
          </cell>
          <cell r="Z150">
            <v>4071492</v>
          </cell>
          <cell r="AA150">
            <v>226775</v>
          </cell>
          <cell r="AB150">
            <v>1</v>
          </cell>
          <cell r="AC150">
            <v>226775</v>
          </cell>
          <cell r="AD150">
            <v>3.0918483117608377</v>
          </cell>
          <cell r="AE150">
            <v>0.55934172649642144</v>
          </cell>
          <cell r="AF150">
            <v>26141</v>
          </cell>
          <cell r="AG150">
            <v>13071</v>
          </cell>
          <cell r="AH150">
            <v>13070</v>
          </cell>
          <cell r="AI150">
            <v>30181</v>
          </cell>
        </row>
        <row r="151">
          <cell r="A151">
            <v>4602</v>
          </cell>
          <cell r="B151" t="str">
            <v xml:space="preserve"> MILLER          </v>
          </cell>
          <cell r="C151" t="str">
            <v xml:space="preserve">GENOA CENTRAL       </v>
          </cell>
          <cell r="D151">
            <v>34985881</v>
          </cell>
          <cell r="E151">
            <v>11619910</v>
          </cell>
          <cell r="F151">
            <v>4070010</v>
          </cell>
          <cell r="G151">
            <v>50675801</v>
          </cell>
          <cell r="H151">
            <v>1241557.1244999999</v>
          </cell>
          <cell r="I151">
            <v>6799</v>
          </cell>
          <cell r="J151">
            <v>6428</v>
          </cell>
          <cell r="K151">
            <v>1248356.1244999999</v>
          </cell>
          <cell r="L151">
            <v>1247985.1244999999</v>
          </cell>
          <cell r="M151">
            <v>1171.81</v>
          </cell>
          <cell r="N151">
            <v>1167.9000000000001</v>
          </cell>
          <cell r="O151">
            <v>1173.3699999999999</v>
          </cell>
          <cell r="P151">
            <v>1174.51</v>
          </cell>
          <cell r="Q151">
            <v>1161.08</v>
          </cell>
          <cell r="R151">
            <v>0</v>
          </cell>
          <cell r="S151">
            <v>1167.71</v>
          </cell>
          <cell r="T151">
            <v>1068.889566315609</v>
          </cell>
          <cell r="U151">
            <v>5949.110433684391</v>
          </cell>
          <cell r="V151">
            <v>1068.5719021320317</v>
          </cell>
          <cell r="W151">
            <v>5949.4280978679681</v>
          </cell>
          <cell r="X151">
            <v>8196322.2000000002</v>
          </cell>
          <cell r="Y151">
            <v>6948337</v>
          </cell>
          <cell r="Z151">
            <v>6948337</v>
          </cell>
          <cell r="AA151">
            <v>433345</v>
          </cell>
          <cell r="AB151">
            <v>1</v>
          </cell>
          <cell r="AC151">
            <v>433345</v>
          </cell>
          <cell r="AD151">
            <v>8.5513201853484269</v>
          </cell>
          <cell r="AE151">
            <v>0.82032783250022367</v>
          </cell>
          <cell r="AF151">
            <v>147714</v>
          </cell>
          <cell r="AG151">
            <v>73857</v>
          </cell>
          <cell r="AH151">
            <v>73857</v>
          </cell>
          <cell r="AI151">
            <v>42044</v>
          </cell>
        </row>
        <row r="152">
          <cell r="A152">
            <v>4603</v>
          </cell>
          <cell r="B152" t="str">
            <v xml:space="preserve"> MILLER</v>
          </cell>
          <cell r="C152" t="str">
            <v>FOUKE</v>
          </cell>
          <cell r="D152">
            <v>39483852</v>
          </cell>
          <cell r="E152">
            <v>13056090</v>
          </cell>
          <cell r="F152">
            <v>9757270</v>
          </cell>
          <cell r="G152">
            <v>62297212</v>
          </cell>
          <cell r="H152">
            <v>1526281.6940000001</v>
          </cell>
          <cell r="I152">
            <v>8027</v>
          </cell>
          <cell r="J152">
            <v>5582</v>
          </cell>
          <cell r="K152">
            <v>1534308.6940000001</v>
          </cell>
          <cell r="L152">
            <v>1531863.6940000001</v>
          </cell>
          <cell r="M152">
            <v>1081.47</v>
          </cell>
          <cell r="N152">
            <v>1064.23</v>
          </cell>
          <cell r="O152">
            <v>1055.5899999999999</v>
          </cell>
          <cell r="P152">
            <v>1060.4100000000001</v>
          </cell>
          <cell r="Q152">
            <v>1038.73</v>
          </cell>
          <cell r="R152">
            <v>0</v>
          </cell>
          <cell r="S152">
            <v>1050.0899999999999</v>
          </cell>
          <cell r="T152">
            <v>1441.7078018849311</v>
          </cell>
          <cell r="U152">
            <v>5576.2921981150685</v>
          </cell>
          <cell r="V152">
            <v>1439.410366180243</v>
          </cell>
          <cell r="W152">
            <v>5578.5896338197572</v>
          </cell>
          <cell r="X152">
            <v>7468766.1399999997</v>
          </cell>
          <cell r="Y152">
            <v>5936902</v>
          </cell>
          <cell r="Z152">
            <v>5936902</v>
          </cell>
          <cell r="AA152">
            <v>51612.5</v>
          </cell>
          <cell r="AB152">
            <v>0.9</v>
          </cell>
          <cell r="AC152">
            <v>46451.25</v>
          </cell>
          <cell r="AD152">
            <v>0.745639307261455</v>
          </cell>
          <cell r="AE152">
            <v>0.74145762978986895</v>
          </cell>
          <cell r="AF152">
            <v>10608</v>
          </cell>
          <cell r="AG152">
            <v>5304</v>
          </cell>
          <cell r="AH152">
            <v>5304</v>
          </cell>
          <cell r="AI152">
            <v>38312</v>
          </cell>
        </row>
        <row r="153">
          <cell r="A153">
            <v>4605</v>
          </cell>
          <cell r="B153" t="str">
            <v xml:space="preserve"> MILLER          </v>
          </cell>
          <cell r="C153" t="str">
            <v xml:space="preserve">TEXARKANA           </v>
          </cell>
          <cell r="D153">
            <v>289495192</v>
          </cell>
          <cell r="E153">
            <v>102860450</v>
          </cell>
          <cell r="F153">
            <v>45322460</v>
          </cell>
          <cell r="G153">
            <v>437678102</v>
          </cell>
          <cell r="H153">
            <v>10723113.499</v>
          </cell>
          <cell r="I153">
            <v>58222</v>
          </cell>
          <cell r="J153">
            <v>56346</v>
          </cell>
          <cell r="K153">
            <v>10781335.499</v>
          </cell>
          <cell r="L153">
            <v>10779459.499</v>
          </cell>
          <cell r="M153">
            <v>3888.09</v>
          </cell>
          <cell r="N153">
            <v>3840.35</v>
          </cell>
          <cell r="O153">
            <v>3815.43</v>
          </cell>
          <cell r="P153">
            <v>3870.6</v>
          </cell>
          <cell r="Q153">
            <v>3908.4</v>
          </cell>
          <cell r="R153">
            <v>0</v>
          </cell>
          <cell r="S153">
            <v>3889.5</v>
          </cell>
          <cell r="T153">
            <v>2807.3835715494683</v>
          </cell>
          <cell r="U153">
            <v>4210.6164284505321</v>
          </cell>
          <cell r="V153">
            <v>2806.8950744072804</v>
          </cell>
          <cell r="W153">
            <v>4211.1049255927192</v>
          </cell>
          <cell r="X153">
            <v>26951576.300000001</v>
          </cell>
          <cell r="Y153">
            <v>16172117</v>
          </cell>
          <cell r="Z153">
            <v>16172117</v>
          </cell>
          <cell r="AA153">
            <v>1620297.5</v>
          </cell>
          <cell r="AB153">
            <v>0.9</v>
          </cell>
          <cell r="AC153">
            <v>1458267.75</v>
          </cell>
          <cell r="AD153">
            <v>3.3318270741358678</v>
          </cell>
          <cell r="AE153">
            <v>0.33326067115010061</v>
          </cell>
          <cell r="AF153">
            <v>76883</v>
          </cell>
          <cell r="AG153">
            <v>38442</v>
          </cell>
          <cell r="AH153">
            <v>38441</v>
          </cell>
          <cell r="AI153">
            <v>138253</v>
          </cell>
        </row>
        <row r="154">
          <cell r="A154">
            <v>4701</v>
          </cell>
          <cell r="B154" t="str">
            <v xml:space="preserve"> MISSISSIPPI     </v>
          </cell>
          <cell r="C154" t="str">
            <v xml:space="preserve">ARMOREL             </v>
          </cell>
          <cell r="D154">
            <v>33549751</v>
          </cell>
          <cell r="E154">
            <v>115429503</v>
          </cell>
          <cell r="F154">
            <v>4349597</v>
          </cell>
          <cell r="G154">
            <v>153328851</v>
          </cell>
          <cell r="H154">
            <v>3756556.8495</v>
          </cell>
          <cell r="I154">
            <v>845072</v>
          </cell>
          <cell r="J154">
            <v>549976</v>
          </cell>
          <cell r="K154">
            <v>4601628.8495000005</v>
          </cell>
          <cell r="L154">
            <v>4306532.8495000005</v>
          </cell>
          <cell r="M154">
            <v>411.93</v>
          </cell>
          <cell r="N154">
            <v>414.24</v>
          </cell>
          <cell r="O154">
            <v>407.78</v>
          </cell>
          <cell r="P154">
            <v>403.68</v>
          </cell>
          <cell r="Q154">
            <v>398.58</v>
          </cell>
          <cell r="R154">
            <v>0</v>
          </cell>
          <cell r="S154">
            <v>401.13</v>
          </cell>
          <cell r="T154">
            <v>11108.605758738897</v>
          </cell>
          <cell r="U154">
            <v>-4090.6057587388968</v>
          </cell>
          <cell r="V154">
            <v>10396.226461713017</v>
          </cell>
          <cell r="W154">
            <v>-3378.2264617130168</v>
          </cell>
          <cell r="X154">
            <v>2907136.32</v>
          </cell>
          <cell r="Y154">
            <v>-1399397</v>
          </cell>
          <cell r="Z154">
            <v>0</v>
          </cell>
          <cell r="AA154">
            <v>0</v>
          </cell>
          <cell r="AB154">
            <v>0.9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14913</v>
          </cell>
        </row>
        <row r="155">
          <cell r="A155">
            <v>4702</v>
          </cell>
          <cell r="B155" t="str">
            <v xml:space="preserve"> MISSISSIPPI     </v>
          </cell>
          <cell r="C155" t="str">
            <v xml:space="preserve">BLYTHEVILLE         </v>
          </cell>
          <cell r="D155">
            <v>113670798</v>
          </cell>
          <cell r="E155">
            <v>46926797</v>
          </cell>
          <cell r="F155">
            <v>21313816</v>
          </cell>
          <cell r="G155">
            <v>181911411</v>
          </cell>
          <cell r="H155">
            <v>4456829.5695000002</v>
          </cell>
          <cell r="I155">
            <v>29759</v>
          </cell>
          <cell r="J155">
            <v>0</v>
          </cell>
          <cell r="K155">
            <v>4486588.5695000002</v>
          </cell>
          <cell r="L155">
            <v>4456829.5695000002</v>
          </cell>
          <cell r="M155">
            <v>2008.93</v>
          </cell>
          <cell r="N155">
            <v>1842.17</v>
          </cell>
          <cell r="O155">
            <v>1826.73</v>
          </cell>
          <cell r="P155">
            <v>1711.38</v>
          </cell>
          <cell r="Q155">
            <v>1721.42</v>
          </cell>
          <cell r="R155">
            <v>0</v>
          </cell>
          <cell r="S155">
            <v>1716.33</v>
          </cell>
          <cell r="T155">
            <v>2435.4910618998247</v>
          </cell>
          <cell r="U155">
            <v>4582.5089381001753</v>
          </cell>
          <cell r="V155">
            <v>2419.3367438944288</v>
          </cell>
          <cell r="W155">
            <v>4598.6632561055712</v>
          </cell>
          <cell r="X155">
            <v>12928349.060000001</v>
          </cell>
          <cell r="Y155">
            <v>8471519</v>
          </cell>
          <cell r="Z155">
            <v>8471519</v>
          </cell>
          <cell r="AA155">
            <v>1122932.5</v>
          </cell>
          <cell r="AB155">
            <v>0.9</v>
          </cell>
          <cell r="AC155">
            <v>1010639.25</v>
          </cell>
          <cell r="AD155">
            <v>5.5556671483351865</v>
          </cell>
          <cell r="AE155">
            <v>0.46852453649342252</v>
          </cell>
          <cell r="AF155">
            <v>86456</v>
          </cell>
          <cell r="AG155">
            <v>43228</v>
          </cell>
          <cell r="AH155">
            <v>43228</v>
          </cell>
          <cell r="AI155">
            <v>66318</v>
          </cell>
        </row>
        <row r="156">
          <cell r="A156">
            <v>4706</v>
          </cell>
          <cell r="B156" t="str">
            <v xml:space="preserve"> MISSISSIPPI     </v>
          </cell>
          <cell r="C156" t="str">
            <v>RIVERCREST</v>
          </cell>
          <cell r="D156">
            <v>59765507</v>
          </cell>
          <cell r="E156">
            <v>31480163</v>
          </cell>
          <cell r="F156">
            <v>17343144</v>
          </cell>
          <cell r="G156">
            <v>108588814</v>
          </cell>
          <cell r="H156">
            <v>2660425.943</v>
          </cell>
          <cell r="I156">
            <v>6028</v>
          </cell>
          <cell r="J156">
            <v>17846</v>
          </cell>
          <cell r="K156">
            <v>2666453.943</v>
          </cell>
          <cell r="L156">
            <v>2678271.943</v>
          </cell>
          <cell r="M156">
            <v>1139.22</v>
          </cell>
          <cell r="N156">
            <v>1104.48</v>
          </cell>
          <cell r="O156">
            <v>1091.3399999999999</v>
          </cell>
          <cell r="P156">
            <v>1081.52</v>
          </cell>
          <cell r="Q156">
            <v>1068.0999999999999</v>
          </cell>
          <cell r="R156">
            <v>0</v>
          </cell>
          <cell r="S156">
            <v>1074.8900000000001</v>
          </cell>
          <cell r="T156">
            <v>2414.2165933289875</v>
          </cell>
          <cell r="U156">
            <v>4603.7834066710129</v>
          </cell>
          <cell r="V156">
            <v>2424.9166512748079</v>
          </cell>
          <cell r="W156">
            <v>4593.0833487251921</v>
          </cell>
          <cell r="X156">
            <v>7751240.6399999997</v>
          </cell>
          <cell r="Y156">
            <v>5072969</v>
          </cell>
          <cell r="Z156">
            <v>5072969</v>
          </cell>
          <cell r="AA156">
            <v>371235</v>
          </cell>
          <cell r="AB156">
            <v>0.9</v>
          </cell>
          <cell r="AC156">
            <v>334111.5</v>
          </cell>
          <cell r="AD156">
            <v>3.076850070394912</v>
          </cell>
          <cell r="AE156">
            <v>0.47560161283202007</v>
          </cell>
          <cell r="AF156">
            <v>29141</v>
          </cell>
          <cell r="AG156">
            <v>14571</v>
          </cell>
          <cell r="AH156">
            <v>14570</v>
          </cell>
          <cell r="AI156">
            <v>39761</v>
          </cell>
        </row>
        <row r="157">
          <cell r="A157">
            <v>4708</v>
          </cell>
          <cell r="B157" t="str">
            <v xml:space="preserve"> MISSISSIPPI     </v>
          </cell>
          <cell r="C157" t="str">
            <v xml:space="preserve">GOSNELL             </v>
          </cell>
          <cell r="D157">
            <v>32002096</v>
          </cell>
          <cell r="E157">
            <v>12729118</v>
          </cell>
          <cell r="F157">
            <v>10181074</v>
          </cell>
          <cell r="G157">
            <v>54912288</v>
          </cell>
          <cell r="H157">
            <v>1345351.0560000001</v>
          </cell>
          <cell r="I157">
            <v>0</v>
          </cell>
          <cell r="J157">
            <v>0</v>
          </cell>
          <cell r="K157">
            <v>1345351.0560000001</v>
          </cell>
          <cell r="L157">
            <v>1345351.0560000001</v>
          </cell>
          <cell r="M157">
            <v>1260.8399999999999</v>
          </cell>
          <cell r="N157">
            <v>1220.03</v>
          </cell>
          <cell r="O157">
            <v>1225.44</v>
          </cell>
          <cell r="P157">
            <v>1202.93</v>
          </cell>
          <cell r="Q157">
            <v>1196.55</v>
          </cell>
          <cell r="R157">
            <v>0</v>
          </cell>
          <cell r="S157">
            <v>1199.5899999999999</v>
          </cell>
          <cell r="T157">
            <v>1102.7196511561192</v>
          </cell>
          <cell r="U157">
            <v>5915.2803488438803</v>
          </cell>
          <cell r="V157">
            <v>1102.7196511561192</v>
          </cell>
          <cell r="W157">
            <v>5915.2803488438803</v>
          </cell>
          <cell r="X157">
            <v>8562170.5399999991</v>
          </cell>
          <cell r="Y157">
            <v>7216819</v>
          </cell>
          <cell r="Z157">
            <v>7216819</v>
          </cell>
          <cell r="AA157">
            <v>0</v>
          </cell>
          <cell r="AB157">
            <v>0.9</v>
          </cell>
          <cell r="AC157">
            <v>0</v>
          </cell>
          <cell r="AD157">
            <v>0</v>
          </cell>
          <cell r="AE157">
            <v>0.81358116841044703</v>
          </cell>
          <cell r="AF157">
            <v>0</v>
          </cell>
          <cell r="AG157">
            <v>0</v>
          </cell>
          <cell r="AH157">
            <v>0</v>
          </cell>
          <cell r="AI157">
            <v>43921</v>
          </cell>
        </row>
        <row r="158">
          <cell r="A158">
            <v>4712</v>
          </cell>
          <cell r="B158" t="str">
            <v xml:space="preserve"> MISSISSIPPI     </v>
          </cell>
          <cell r="C158" t="str">
            <v xml:space="preserve">MANILA              </v>
          </cell>
          <cell r="D158">
            <v>46889778</v>
          </cell>
          <cell r="E158">
            <v>16404031</v>
          </cell>
          <cell r="F158">
            <v>4609442</v>
          </cell>
          <cell r="G158">
            <v>67903251</v>
          </cell>
          <cell r="H158">
            <v>1663629.6495000001</v>
          </cell>
          <cell r="I158">
            <v>7297</v>
          </cell>
          <cell r="J158">
            <v>7584</v>
          </cell>
          <cell r="K158">
            <v>1670926.6495000001</v>
          </cell>
          <cell r="L158">
            <v>1671213.6495000001</v>
          </cell>
          <cell r="M158">
            <v>1054.24</v>
          </cell>
          <cell r="N158">
            <v>1049.9100000000001</v>
          </cell>
          <cell r="O158">
            <v>1043.21</v>
          </cell>
          <cell r="P158">
            <v>992.08</v>
          </cell>
          <cell r="Q158">
            <v>1006.82</v>
          </cell>
          <cell r="R158">
            <v>0</v>
          </cell>
          <cell r="S158">
            <v>999.54</v>
          </cell>
          <cell r="T158">
            <v>1591.4951276776103</v>
          </cell>
          <cell r="U158">
            <v>5426.5048723223899</v>
          </cell>
          <cell r="V158">
            <v>1591.7684844415235</v>
          </cell>
          <cell r="W158">
            <v>5426.2315155584765</v>
          </cell>
          <cell r="X158">
            <v>7368268.3800000008</v>
          </cell>
          <cell r="Y158">
            <v>5697055</v>
          </cell>
          <cell r="Z158">
            <v>5697055</v>
          </cell>
          <cell r="AA158">
            <v>0</v>
          </cell>
          <cell r="AB158">
            <v>0.9</v>
          </cell>
          <cell r="AC158">
            <v>0</v>
          </cell>
          <cell r="AD158">
            <v>0</v>
          </cell>
          <cell r="AE158">
            <v>0.70671819797030877</v>
          </cell>
          <cell r="AF158">
            <v>0</v>
          </cell>
          <cell r="AG158">
            <v>0</v>
          </cell>
          <cell r="AH158">
            <v>0</v>
          </cell>
          <cell r="AI158">
            <v>37797</v>
          </cell>
        </row>
        <row r="159">
          <cell r="A159">
            <v>4713</v>
          </cell>
          <cell r="B159" t="str">
            <v xml:space="preserve"> MISSISSIPPI     </v>
          </cell>
          <cell r="C159" t="str">
            <v xml:space="preserve">OSCEOLA             </v>
          </cell>
          <cell r="D159">
            <v>46737482</v>
          </cell>
          <cell r="E159">
            <v>61270124</v>
          </cell>
          <cell r="F159">
            <v>30294533</v>
          </cell>
          <cell r="G159">
            <v>138302139</v>
          </cell>
          <cell r="H159">
            <v>3388402.4055000003</v>
          </cell>
          <cell r="I159">
            <v>2260454</v>
          </cell>
          <cell r="J159">
            <v>2483808</v>
          </cell>
          <cell r="K159">
            <v>5648856.4055000003</v>
          </cell>
          <cell r="L159">
            <v>5872210.4055000003</v>
          </cell>
          <cell r="M159">
            <v>1074.48</v>
          </cell>
          <cell r="N159">
            <v>1063.77</v>
          </cell>
          <cell r="O159">
            <v>1073.28</v>
          </cell>
          <cell r="P159">
            <v>1033.4000000000001</v>
          </cell>
          <cell r="Q159">
            <v>1040.5</v>
          </cell>
          <cell r="R159">
            <v>0</v>
          </cell>
          <cell r="S159">
            <v>1036.95</v>
          </cell>
          <cell r="T159">
            <v>5310.2234557282127</v>
          </cell>
          <cell r="U159">
            <v>1707.7765442717873</v>
          </cell>
          <cell r="V159">
            <v>5520.1880157364849</v>
          </cell>
          <cell r="W159">
            <v>1497.8119842635151</v>
          </cell>
          <cell r="X159">
            <v>7465537.8600000003</v>
          </cell>
          <cell r="Y159">
            <v>1593327</v>
          </cell>
          <cell r="Z159">
            <v>1593327</v>
          </cell>
          <cell r="AA159">
            <v>303215.01</v>
          </cell>
          <cell r="AB159">
            <v>0.9</v>
          </cell>
          <cell r="AC159">
            <v>272893.50900000002</v>
          </cell>
          <cell r="AD159">
            <v>1.9731691134581801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38296</v>
          </cell>
        </row>
        <row r="160">
          <cell r="A160">
            <v>4801</v>
          </cell>
          <cell r="B160" t="str">
            <v xml:space="preserve"> MONROE          </v>
          </cell>
          <cell r="C160" t="str">
            <v xml:space="preserve">BRINKLEY            </v>
          </cell>
          <cell r="D160">
            <v>40218146</v>
          </cell>
          <cell r="E160">
            <v>17461065</v>
          </cell>
          <cell r="F160">
            <v>19266505</v>
          </cell>
          <cell r="G160">
            <v>76945716</v>
          </cell>
          <cell r="H160">
            <v>1885170.0419999999</v>
          </cell>
          <cell r="I160">
            <v>12699</v>
          </cell>
          <cell r="J160">
            <v>12006</v>
          </cell>
          <cell r="K160">
            <v>1897869.0419999999</v>
          </cell>
          <cell r="L160">
            <v>1897176.0419999999</v>
          </cell>
          <cell r="M160">
            <v>467.14</v>
          </cell>
          <cell r="N160">
            <v>462.1</v>
          </cell>
          <cell r="O160">
            <v>444.28</v>
          </cell>
          <cell r="P160">
            <v>417.71</v>
          </cell>
          <cell r="Q160">
            <v>427.15</v>
          </cell>
          <cell r="R160">
            <v>0</v>
          </cell>
          <cell r="S160">
            <v>422.21</v>
          </cell>
          <cell r="T160">
            <v>4107.0526769097596</v>
          </cell>
          <cell r="U160">
            <v>2910.9473230902404</v>
          </cell>
          <cell r="V160">
            <v>4105.5530015148233</v>
          </cell>
          <cell r="W160">
            <v>2912.4469984851767</v>
          </cell>
          <cell r="X160">
            <v>3243017.8000000003</v>
          </cell>
          <cell r="Y160">
            <v>1345842</v>
          </cell>
          <cell r="Z160">
            <v>1345842</v>
          </cell>
          <cell r="AA160">
            <v>145537.5</v>
          </cell>
          <cell r="AB160">
            <v>1</v>
          </cell>
          <cell r="AC160">
            <v>145537.5</v>
          </cell>
          <cell r="AD160">
            <v>1.891430836773291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16636</v>
          </cell>
        </row>
        <row r="161">
          <cell r="A161">
            <v>4802</v>
          </cell>
          <cell r="B161" t="str">
            <v xml:space="preserve"> MONROE</v>
          </cell>
          <cell r="C161" t="str">
            <v xml:space="preserve">CLARENDON </v>
          </cell>
          <cell r="D161">
            <v>40112046</v>
          </cell>
          <cell r="E161">
            <v>13221945</v>
          </cell>
          <cell r="F161">
            <v>9005165</v>
          </cell>
          <cell r="G161">
            <v>62339156</v>
          </cell>
          <cell r="H161">
            <v>1527309.3219999999</v>
          </cell>
          <cell r="I161">
            <v>63884</v>
          </cell>
          <cell r="J161">
            <v>56088</v>
          </cell>
          <cell r="K161">
            <v>1591193.3219999999</v>
          </cell>
          <cell r="L161">
            <v>1583397.3219999999</v>
          </cell>
          <cell r="M161">
            <v>441.62</v>
          </cell>
          <cell r="N161">
            <v>419.68</v>
          </cell>
          <cell r="O161">
            <v>449</v>
          </cell>
          <cell r="P161">
            <v>443.4</v>
          </cell>
          <cell r="Q161">
            <v>452.7</v>
          </cell>
          <cell r="R161">
            <v>0</v>
          </cell>
          <cell r="S161">
            <v>448.06</v>
          </cell>
          <cell r="T161">
            <v>3791.444247998475</v>
          </cell>
          <cell r="U161">
            <v>3226.555752001525</v>
          </cell>
          <cell r="V161">
            <v>3772.8681900495612</v>
          </cell>
          <cell r="W161">
            <v>3245.1318099504388</v>
          </cell>
          <cell r="X161">
            <v>2945314.24</v>
          </cell>
          <cell r="Y161">
            <v>1361917</v>
          </cell>
          <cell r="Z161">
            <v>1361917</v>
          </cell>
          <cell r="AA161">
            <v>46012.5</v>
          </cell>
          <cell r="AB161">
            <v>1</v>
          </cell>
          <cell r="AC161">
            <v>46012.5</v>
          </cell>
          <cell r="AD161">
            <v>0.73809950202084873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15108</v>
          </cell>
        </row>
        <row r="162">
          <cell r="A162">
            <v>4901</v>
          </cell>
          <cell r="B162" t="str">
            <v xml:space="preserve"> MONTGOMERY      </v>
          </cell>
          <cell r="C162" t="str">
            <v xml:space="preserve">CADDO HILLS         </v>
          </cell>
          <cell r="D162">
            <v>23132185</v>
          </cell>
          <cell r="E162">
            <v>9506955</v>
          </cell>
          <cell r="F162">
            <v>2909310</v>
          </cell>
          <cell r="G162">
            <v>35548450</v>
          </cell>
          <cell r="H162">
            <v>870937.02500000002</v>
          </cell>
          <cell r="I162">
            <v>179086</v>
          </cell>
          <cell r="J162">
            <v>168156</v>
          </cell>
          <cell r="K162">
            <v>1050023.0249999999</v>
          </cell>
          <cell r="L162">
            <v>1039093.025</v>
          </cell>
          <cell r="M162">
            <v>553.9</v>
          </cell>
          <cell r="N162">
            <v>552.41999999999996</v>
          </cell>
          <cell r="O162">
            <v>551</v>
          </cell>
          <cell r="P162">
            <v>549.30999999999995</v>
          </cell>
          <cell r="Q162">
            <v>544.04999999999995</v>
          </cell>
          <cell r="R162">
            <v>0</v>
          </cell>
          <cell r="S162">
            <v>546.65</v>
          </cell>
          <cell r="T162">
            <v>1900.7693874226131</v>
          </cell>
          <cell r="U162">
            <v>5117.2306125773866</v>
          </cell>
          <cell r="V162">
            <v>1880.9837170993087</v>
          </cell>
          <cell r="W162">
            <v>5137.0162829006913</v>
          </cell>
          <cell r="X162">
            <v>3876883.5599999996</v>
          </cell>
          <cell r="Y162">
            <v>2837791</v>
          </cell>
          <cell r="Z162">
            <v>2837791</v>
          </cell>
          <cell r="AA162">
            <v>86777.5</v>
          </cell>
          <cell r="AB162">
            <v>0.9</v>
          </cell>
          <cell r="AC162">
            <v>78099.75</v>
          </cell>
          <cell r="AD162">
            <v>2.1969945243744804</v>
          </cell>
          <cell r="AE162">
            <v>0.62855506594703647</v>
          </cell>
          <cell r="AF162">
            <v>13754</v>
          </cell>
          <cell r="AG162">
            <v>6877</v>
          </cell>
          <cell r="AH162">
            <v>6877</v>
          </cell>
          <cell r="AI162">
            <v>19887</v>
          </cell>
        </row>
        <row r="163">
          <cell r="A163">
            <v>4902</v>
          </cell>
          <cell r="B163" t="str">
            <v xml:space="preserve"> MONTGOMERY      </v>
          </cell>
          <cell r="C163" t="str">
            <v xml:space="preserve">MOUNT IDA           </v>
          </cell>
          <cell r="D163">
            <v>62644740</v>
          </cell>
          <cell r="E163">
            <v>14233944</v>
          </cell>
          <cell r="F163">
            <v>3307018</v>
          </cell>
          <cell r="G163">
            <v>80185702</v>
          </cell>
          <cell r="H163">
            <v>1964549.699</v>
          </cell>
          <cell r="I163">
            <v>389125</v>
          </cell>
          <cell r="J163">
            <v>348206</v>
          </cell>
          <cell r="K163">
            <v>2353674.699</v>
          </cell>
          <cell r="L163">
            <v>2312755.699</v>
          </cell>
          <cell r="M163">
            <v>449.4</v>
          </cell>
          <cell r="N163">
            <v>439.83</v>
          </cell>
          <cell r="O163">
            <v>440.16</v>
          </cell>
          <cell r="P163">
            <v>437.33</v>
          </cell>
          <cell r="Q163">
            <v>440.95</v>
          </cell>
          <cell r="R163">
            <v>0</v>
          </cell>
          <cell r="S163">
            <v>439.07</v>
          </cell>
          <cell r="T163">
            <v>5351.3282381829349</v>
          </cell>
          <cell r="U163">
            <v>1666.6717618170651</v>
          </cell>
          <cell r="V163">
            <v>5258.2945660823507</v>
          </cell>
          <cell r="W163">
            <v>1759.7054339176493</v>
          </cell>
          <cell r="X163">
            <v>3086726.94</v>
          </cell>
          <cell r="Y163">
            <v>773971</v>
          </cell>
          <cell r="Z163">
            <v>773971</v>
          </cell>
          <cell r="AA163">
            <v>274000</v>
          </cell>
          <cell r="AB163">
            <v>0.9</v>
          </cell>
          <cell r="AC163">
            <v>246600</v>
          </cell>
          <cell r="AD163">
            <v>3.075361240835679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15834</v>
          </cell>
        </row>
        <row r="164">
          <cell r="A164">
            <v>5006</v>
          </cell>
          <cell r="B164" t="str">
            <v xml:space="preserve"> NEVADA          </v>
          </cell>
          <cell r="C164" t="str">
            <v xml:space="preserve">PRESCOTT            </v>
          </cell>
          <cell r="D164">
            <v>31643116</v>
          </cell>
          <cell r="E164">
            <v>21104630</v>
          </cell>
          <cell r="F164">
            <v>10879540</v>
          </cell>
          <cell r="G164">
            <v>63627286</v>
          </cell>
          <cell r="H164">
            <v>1558868.5070000002</v>
          </cell>
          <cell r="I164">
            <v>20610</v>
          </cell>
          <cell r="J164">
            <v>20975</v>
          </cell>
          <cell r="K164">
            <v>1579478.5070000002</v>
          </cell>
          <cell r="L164">
            <v>1579843.5070000002</v>
          </cell>
          <cell r="M164">
            <v>972.16</v>
          </cell>
          <cell r="N164">
            <v>909.53</v>
          </cell>
          <cell r="O164">
            <v>902</v>
          </cell>
          <cell r="P164">
            <v>913.13</v>
          </cell>
          <cell r="Q164">
            <v>911.74</v>
          </cell>
          <cell r="R164">
            <v>0</v>
          </cell>
          <cell r="S164">
            <v>912.42</v>
          </cell>
          <cell r="T164">
            <v>1736.5875858960126</v>
          </cell>
          <cell r="U164">
            <v>5281.4124141039874</v>
          </cell>
          <cell r="V164">
            <v>1736.9888920651329</v>
          </cell>
          <cell r="W164">
            <v>5281.0111079348671</v>
          </cell>
          <cell r="X164">
            <v>6383081.54</v>
          </cell>
          <cell r="Y164">
            <v>4803238</v>
          </cell>
          <cell r="Z164">
            <v>4803238</v>
          </cell>
          <cell r="AA164">
            <v>391562.5</v>
          </cell>
          <cell r="AB164">
            <v>0.9</v>
          </cell>
          <cell r="AC164">
            <v>352406.25</v>
          </cell>
          <cell r="AD164">
            <v>5.5386025737448552</v>
          </cell>
          <cell r="AE164">
            <v>0.67118879388050368</v>
          </cell>
          <cell r="AF164">
            <v>60962</v>
          </cell>
          <cell r="AG164">
            <v>30481</v>
          </cell>
          <cell r="AH164">
            <v>30481</v>
          </cell>
          <cell r="AI164">
            <v>32743</v>
          </cell>
        </row>
        <row r="165">
          <cell r="A165">
            <v>5008</v>
          </cell>
          <cell r="B165" t="str">
            <v xml:space="preserve"> NEVADA          </v>
          </cell>
          <cell r="C165" t="str">
            <v>NEVADA</v>
          </cell>
          <cell r="D165">
            <v>21255777</v>
          </cell>
          <cell r="E165">
            <v>5428415</v>
          </cell>
          <cell r="F165">
            <v>6806235</v>
          </cell>
          <cell r="G165">
            <v>33490427</v>
          </cell>
          <cell r="H165">
            <v>820515.46150000009</v>
          </cell>
          <cell r="I165">
            <v>24672</v>
          </cell>
          <cell r="J165">
            <v>875</v>
          </cell>
          <cell r="K165">
            <v>845187.46150000009</v>
          </cell>
          <cell r="L165">
            <v>821390.46150000009</v>
          </cell>
          <cell r="M165">
            <v>392.77</v>
          </cell>
          <cell r="N165">
            <v>391.13</v>
          </cell>
          <cell r="O165">
            <v>392.67</v>
          </cell>
          <cell r="P165">
            <v>387.44</v>
          </cell>
          <cell r="Q165">
            <v>388.94</v>
          </cell>
          <cell r="R165">
            <v>0</v>
          </cell>
          <cell r="S165">
            <v>388.19</v>
          </cell>
          <cell r="T165">
            <v>2160.8863076215071</v>
          </cell>
          <cell r="U165">
            <v>4857.1136923784925</v>
          </cell>
          <cell r="V165">
            <v>2100.0446437245932</v>
          </cell>
          <cell r="W165">
            <v>4917.9553562754063</v>
          </cell>
          <cell r="X165">
            <v>2744950.34</v>
          </cell>
          <cell r="Y165">
            <v>1923560</v>
          </cell>
          <cell r="Z165">
            <v>1923560</v>
          </cell>
          <cell r="AA165">
            <v>68257.5</v>
          </cell>
          <cell r="AB165">
            <v>0.9</v>
          </cell>
          <cell r="AC165">
            <v>61431.75</v>
          </cell>
          <cell r="AD165">
            <v>1.8343077560641434</v>
          </cell>
          <cell r="AE165">
            <v>0.55510897119574376</v>
          </cell>
          <cell r="AF165">
            <v>7181</v>
          </cell>
          <cell r="AG165">
            <v>3591</v>
          </cell>
          <cell r="AH165">
            <v>3590</v>
          </cell>
          <cell r="AI165">
            <v>14081</v>
          </cell>
        </row>
        <row r="166">
          <cell r="A166">
            <v>5102</v>
          </cell>
          <cell r="B166" t="str">
            <v xml:space="preserve"> NEWTON</v>
          </cell>
          <cell r="C166" t="str">
            <v>JASPER</v>
          </cell>
          <cell r="D166">
            <v>50732759</v>
          </cell>
          <cell r="E166">
            <v>11730503</v>
          </cell>
          <cell r="F166">
            <v>9189081</v>
          </cell>
          <cell r="G166">
            <v>71652343</v>
          </cell>
          <cell r="H166">
            <v>1755482.4035</v>
          </cell>
          <cell r="I166">
            <v>139287</v>
          </cell>
          <cell r="J166">
            <v>148014</v>
          </cell>
          <cell r="K166">
            <v>1894769.4035</v>
          </cell>
          <cell r="L166">
            <v>1903496.4035</v>
          </cell>
          <cell r="M166">
            <v>845.99</v>
          </cell>
          <cell r="N166">
            <v>833.27</v>
          </cell>
          <cell r="O166">
            <v>815.32</v>
          </cell>
          <cell r="P166">
            <v>744.03</v>
          </cell>
          <cell r="Q166">
            <v>736.78</v>
          </cell>
          <cell r="R166">
            <v>0</v>
          </cell>
          <cell r="S166">
            <v>740.36</v>
          </cell>
          <cell r="T166">
            <v>2273.8961003036229</v>
          </cell>
          <cell r="U166">
            <v>4744.1038996963771</v>
          </cell>
          <cell r="V166">
            <v>2284.3692962665164</v>
          </cell>
          <cell r="W166">
            <v>4733.6307037334836</v>
          </cell>
          <cell r="X166">
            <v>5847888.8600000003</v>
          </cell>
          <cell r="Y166">
            <v>3944392</v>
          </cell>
          <cell r="Z166">
            <v>3944392</v>
          </cell>
          <cell r="AA166">
            <v>168252.5</v>
          </cell>
          <cell r="AB166">
            <v>0.9</v>
          </cell>
          <cell r="AC166">
            <v>151427.25</v>
          </cell>
          <cell r="AD166">
            <v>2.1133607591868979</v>
          </cell>
          <cell r="AE166">
            <v>0.52069007163836512</v>
          </cell>
          <cell r="AF166">
            <v>16532</v>
          </cell>
          <cell r="AG166">
            <v>8266</v>
          </cell>
          <cell r="AH166">
            <v>8266</v>
          </cell>
          <cell r="AI166">
            <v>29998</v>
          </cell>
        </row>
        <row r="167">
          <cell r="A167">
            <v>5106</v>
          </cell>
          <cell r="B167" t="str">
            <v xml:space="preserve"> NEWTON</v>
          </cell>
          <cell r="C167" t="str">
            <v>DEER/MT. JUDEA</v>
          </cell>
          <cell r="D167">
            <v>19009337</v>
          </cell>
          <cell r="E167">
            <v>4711020</v>
          </cell>
          <cell r="F167">
            <v>3197779</v>
          </cell>
          <cell r="G167">
            <v>26918136</v>
          </cell>
          <cell r="H167">
            <v>659494.33200000005</v>
          </cell>
          <cell r="I167">
            <v>217450</v>
          </cell>
          <cell r="J167">
            <v>206128</v>
          </cell>
          <cell r="K167">
            <v>876944.33200000005</v>
          </cell>
          <cell r="L167">
            <v>865622.33200000005</v>
          </cell>
          <cell r="M167">
            <v>375.42</v>
          </cell>
          <cell r="N167">
            <v>407.53</v>
          </cell>
          <cell r="O167">
            <v>414.98</v>
          </cell>
          <cell r="P167">
            <v>403.53</v>
          </cell>
          <cell r="Q167">
            <v>393.18</v>
          </cell>
          <cell r="R167">
            <v>0</v>
          </cell>
          <cell r="S167">
            <v>398.35</v>
          </cell>
          <cell r="T167">
            <v>2151.8522121070846</v>
          </cell>
          <cell r="U167">
            <v>4866.1477878929154</v>
          </cell>
          <cell r="V167">
            <v>2124.0702083282217</v>
          </cell>
          <cell r="W167">
            <v>4893.9297916717787</v>
          </cell>
          <cell r="X167">
            <v>2860045.54</v>
          </cell>
          <cell r="Y167">
            <v>1994423</v>
          </cell>
          <cell r="Z167">
            <v>1994423</v>
          </cell>
          <cell r="AA167">
            <v>127350</v>
          </cell>
          <cell r="AB167">
            <v>0.9</v>
          </cell>
          <cell r="AC167">
            <v>114615</v>
          </cell>
          <cell r="AD167">
            <v>4.2579099830686644</v>
          </cell>
          <cell r="AE167">
            <v>0.55779143875142034</v>
          </cell>
          <cell r="AF167">
            <v>17451</v>
          </cell>
          <cell r="AG167">
            <v>8726</v>
          </cell>
          <cell r="AH167">
            <v>8725</v>
          </cell>
          <cell r="AI167">
            <v>14671</v>
          </cell>
        </row>
        <row r="168">
          <cell r="A168">
            <v>5201</v>
          </cell>
          <cell r="B168" t="str">
            <v xml:space="preserve"> OUACHITA        </v>
          </cell>
          <cell r="C168" t="str">
            <v xml:space="preserve">BEARDEN             </v>
          </cell>
          <cell r="D168">
            <v>19698662</v>
          </cell>
          <cell r="E168">
            <v>10774225</v>
          </cell>
          <cell r="F168">
            <v>8902820</v>
          </cell>
          <cell r="G168">
            <v>39375707</v>
          </cell>
          <cell r="H168">
            <v>964704.82150000008</v>
          </cell>
          <cell r="I168">
            <v>21967</v>
          </cell>
          <cell r="J168">
            <v>16334</v>
          </cell>
          <cell r="K168">
            <v>986671.82150000008</v>
          </cell>
          <cell r="L168">
            <v>981038.82150000008</v>
          </cell>
          <cell r="M168">
            <v>480.48</v>
          </cell>
          <cell r="N168">
            <v>487.98</v>
          </cell>
          <cell r="O168">
            <v>482.7</v>
          </cell>
          <cell r="P168">
            <v>487.24</v>
          </cell>
          <cell r="Q168">
            <v>488.65</v>
          </cell>
          <cell r="R168">
            <v>0</v>
          </cell>
          <cell r="S168">
            <v>487.97</v>
          </cell>
          <cell r="T168">
            <v>2021.9513535390795</v>
          </cell>
          <cell r="U168">
            <v>4996.0486464609203</v>
          </cell>
          <cell r="V168">
            <v>2010.407847657691</v>
          </cell>
          <cell r="W168">
            <v>5007.5921523423094</v>
          </cell>
          <cell r="X168">
            <v>3424643.64</v>
          </cell>
          <cell r="Y168">
            <v>2443605</v>
          </cell>
          <cell r="Z168">
            <v>2443605</v>
          </cell>
          <cell r="AA168">
            <v>229075</v>
          </cell>
          <cell r="AB168">
            <v>0.96260000000000001</v>
          </cell>
          <cell r="AC168">
            <v>220507.595</v>
          </cell>
          <cell r="AD168">
            <v>5.6000923361198316</v>
          </cell>
          <cell r="AE168">
            <v>0.59528989875401217</v>
          </cell>
          <cell r="AF168">
            <v>29331</v>
          </cell>
          <cell r="AG168">
            <v>14666</v>
          </cell>
          <cell r="AH168">
            <v>14665</v>
          </cell>
          <cell r="AI168">
            <v>17567</v>
          </cell>
        </row>
        <row r="169">
          <cell r="A169">
            <v>5204</v>
          </cell>
          <cell r="B169" t="str">
            <v xml:space="preserve"> OUACHITA        </v>
          </cell>
          <cell r="C169" t="str">
            <v xml:space="preserve">CAMDEN-FAIRVIEW         </v>
          </cell>
          <cell r="D169">
            <v>123379170</v>
          </cell>
          <cell r="E169">
            <v>38772603</v>
          </cell>
          <cell r="F169">
            <v>28695330</v>
          </cell>
          <cell r="G169">
            <v>190847103</v>
          </cell>
          <cell r="H169">
            <v>4675754.0235000001</v>
          </cell>
          <cell r="I169">
            <v>154432</v>
          </cell>
          <cell r="J169">
            <v>115174</v>
          </cell>
          <cell r="K169">
            <v>4830186.0235000001</v>
          </cell>
          <cell r="L169">
            <v>4790928.0235000001</v>
          </cell>
          <cell r="M169">
            <v>2353.1</v>
          </cell>
          <cell r="N169">
            <v>2278.39</v>
          </cell>
          <cell r="O169">
            <v>2255.83</v>
          </cell>
          <cell r="P169">
            <v>2228.9299999999998</v>
          </cell>
          <cell r="Q169">
            <v>2222.8000000000002</v>
          </cell>
          <cell r="R169">
            <v>0</v>
          </cell>
          <cell r="S169">
            <v>2225.86</v>
          </cell>
          <cell r="T169">
            <v>2119.9996591891645</v>
          </cell>
          <cell r="U169">
            <v>4898.000340810835</v>
          </cell>
          <cell r="V169">
            <v>2102.7690709228887</v>
          </cell>
          <cell r="W169">
            <v>4915.2309290771118</v>
          </cell>
          <cell r="X169">
            <v>15989741.02</v>
          </cell>
          <cell r="Y169">
            <v>11198813</v>
          </cell>
          <cell r="Z169">
            <v>11198813</v>
          </cell>
          <cell r="AA169">
            <v>1009918.76</v>
          </cell>
          <cell r="AB169">
            <v>0.9</v>
          </cell>
          <cell r="AC169">
            <v>908926.88400000008</v>
          </cell>
          <cell r="AD169">
            <v>4.7625919896724875</v>
          </cell>
          <cell r="AE169">
            <v>0.56717037327967779</v>
          </cell>
          <cell r="AF169">
            <v>110964</v>
          </cell>
          <cell r="AG169">
            <v>55482</v>
          </cell>
          <cell r="AH169">
            <v>55482</v>
          </cell>
          <cell r="AI169">
            <v>82022</v>
          </cell>
        </row>
        <row r="170">
          <cell r="A170">
            <v>5205</v>
          </cell>
          <cell r="B170" t="str">
            <v xml:space="preserve"> OUACHITA        </v>
          </cell>
          <cell r="C170" t="str">
            <v>HARMONY GROVE</v>
          </cell>
          <cell r="D170">
            <v>33216180</v>
          </cell>
          <cell r="E170">
            <v>13052790</v>
          </cell>
          <cell r="F170">
            <v>6134580</v>
          </cell>
          <cell r="G170">
            <v>52403550</v>
          </cell>
          <cell r="H170">
            <v>1283886.9750000001</v>
          </cell>
          <cell r="I170">
            <v>33614</v>
          </cell>
          <cell r="J170">
            <v>24735</v>
          </cell>
          <cell r="K170">
            <v>1317500.9750000001</v>
          </cell>
          <cell r="L170">
            <v>1308621.9750000001</v>
          </cell>
          <cell r="M170">
            <v>931.18</v>
          </cell>
          <cell r="N170">
            <v>935.89</v>
          </cell>
          <cell r="O170">
            <v>938.19</v>
          </cell>
          <cell r="P170">
            <v>897.7</v>
          </cell>
          <cell r="Q170">
            <v>896.89</v>
          </cell>
          <cell r="R170">
            <v>0</v>
          </cell>
          <cell r="S170">
            <v>897.3</v>
          </cell>
          <cell r="T170">
            <v>1407.7519526867475</v>
          </cell>
          <cell r="U170">
            <v>5610.2480473132528</v>
          </cell>
          <cell r="V170">
            <v>1398.2647266238555</v>
          </cell>
          <cell r="W170">
            <v>5619.7352733761445</v>
          </cell>
          <cell r="X170">
            <v>6568076.0199999996</v>
          </cell>
          <cell r="Y170">
            <v>5259454</v>
          </cell>
          <cell r="Z170">
            <v>5259454</v>
          </cell>
          <cell r="AA170">
            <v>290282.5</v>
          </cell>
          <cell r="AB170">
            <v>0.9</v>
          </cell>
          <cell r="AC170">
            <v>261254.25</v>
          </cell>
          <cell r="AD170">
            <v>4.985430376377173</v>
          </cell>
          <cell r="AE170">
            <v>0.74907491775503221</v>
          </cell>
          <cell r="AF170">
            <v>63016</v>
          </cell>
          <cell r="AG170">
            <v>31508</v>
          </cell>
          <cell r="AH170">
            <v>31508</v>
          </cell>
          <cell r="AI170">
            <v>33692</v>
          </cell>
        </row>
        <row r="171">
          <cell r="A171">
            <v>5301</v>
          </cell>
          <cell r="B171" t="str">
            <v xml:space="preserve"> PERRY           </v>
          </cell>
          <cell r="C171" t="str">
            <v xml:space="preserve">EAST END            </v>
          </cell>
          <cell r="D171">
            <v>31797488</v>
          </cell>
          <cell r="E171">
            <v>9439135</v>
          </cell>
          <cell r="F171">
            <v>3409180</v>
          </cell>
          <cell r="G171">
            <v>44645803</v>
          </cell>
          <cell r="H171">
            <v>1093822.1735</v>
          </cell>
          <cell r="I171">
            <v>16905</v>
          </cell>
          <cell r="J171">
            <v>16296</v>
          </cell>
          <cell r="K171">
            <v>1110727.1735</v>
          </cell>
          <cell r="L171">
            <v>1110118.1735</v>
          </cell>
          <cell r="M171">
            <v>652.29999999999995</v>
          </cell>
          <cell r="N171">
            <v>616.39</v>
          </cell>
          <cell r="O171">
            <v>600.89</v>
          </cell>
          <cell r="P171">
            <v>611.54</v>
          </cell>
          <cell r="Q171">
            <v>615.24</v>
          </cell>
          <cell r="R171">
            <v>0</v>
          </cell>
          <cell r="S171">
            <v>613.62</v>
          </cell>
          <cell r="T171">
            <v>1801.9876595986309</v>
          </cell>
          <cell r="U171">
            <v>5216.0123404013693</v>
          </cell>
          <cell r="V171">
            <v>1800.9996487613362</v>
          </cell>
          <cell r="W171">
            <v>5217.0003512386638</v>
          </cell>
          <cell r="X171">
            <v>4325825.0199999996</v>
          </cell>
          <cell r="Y171">
            <v>3215707</v>
          </cell>
          <cell r="Z171">
            <v>3215707</v>
          </cell>
          <cell r="AA171">
            <v>220305</v>
          </cell>
          <cell r="AB171">
            <v>0.99199999999999999</v>
          </cell>
          <cell r="AC171">
            <v>218542.56</v>
          </cell>
          <cell r="AD171">
            <v>4.8950303346543009</v>
          </cell>
          <cell r="AE171">
            <v>0.65452772309584506</v>
          </cell>
          <cell r="AF171">
            <v>35607</v>
          </cell>
          <cell r="AG171">
            <v>17804</v>
          </cell>
          <cell r="AH171">
            <v>17803</v>
          </cell>
          <cell r="AI171">
            <v>22190</v>
          </cell>
        </row>
        <row r="172">
          <cell r="A172">
            <v>5303</v>
          </cell>
          <cell r="B172" t="str">
            <v xml:space="preserve"> PERRY           </v>
          </cell>
          <cell r="C172" t="str">
            <v xml:space="preserve">PERRYVILLE          </v>
          </cell>
          <cell r="D172">
            <v>40768738</v>
          </cell>
          <cell r="E172">
            <v>10806950</v>
          </cell>
          <cell r="F172">
            <v>5757260</v>
          </cell>
          <cell r="G172">
            <v>57332948</v>
          </cell>
          <cell r="H172">
            <v>1404657.226</v>
          </cell>
          <cell r="I172">
            <v>65947</v>
          </cell>
          <cell r="J172">
            <v>63448</v>
          </cell>
          <cell r="K172">
            <v>1470604.226</v>
          </cell>
          <cell r="L172">
            <v>1468105.226</v>
          </cell>
          <cell r="M172">
            <v>907.67</v>
          </cell>
          <cell r="N172">
            <v>907.69</v>
          </cell>
          <cell r="O172">
            <v>900</v>
          </cell>
          <cell r="P172">
            <v>883.41</v>
          </cell>
          <cell r="Q172">
            <v>893.66</v>
          </cell>
          <cell r="R172">
            <v>0</v>
          </cell>
          <cell r="S172">
            <v>888.65</v>
          </cell>
          <cell r="T172">
            <v>1620.1613171897893</v>
          </cell>
          <cell r="U172">
            <v>5397.8386828102102</v>
          </cell>
          <cell r="V172">
            <v>1617.4081745970541</v>
          </cell>
          <cell r="W172">
            <v>5400.5918254029457</v>
          </cell>
          <cell r="X172">
            <v>6370168.4199999999</v>
          </cell>
          <cell r="Y172">
            <v>4902063</v>
          </cell>
          <cell r="Z172">
            <v>4902063</v>
          </cell>
          <cell r="AA172">
            <v>299072.5</v>
          </cell>
          <cell r="AB172">
            <v>0.97199999999999998</v>
          </cell>
          <cell r="AC172">
            <v>290698.46999999997</v>
          </cell>
          <cell r="AD172">
            <v>5.0703562286732575</v>
          </cell>
          <cell r="AE172">
            <v>0.69984999322982644</v>
          </cell>
          <cell r="AF172">
            <v>58073</v>
          </cell>
          <cell r="AG172">
            <v>29037</v>
          </cell>
          <cell r="AH172">
            <v>29036</v>
          </cell>
          <cell r="AI172">
            <v>32677</v>
          </cell>
        </row>
        <row r="173">
          <cell r="A173">
            <v>5401</v>
          </cell>
          <cell r="B173" t="str">
            <v xml:space="preserve"> PHILLIPS        </v>
          </cell>
          <cell r="C173" t="str">
            <v>BARTON</v>
          </cell>
          <cell r="D173">
            <v>26433227</v>
          </cell>
          <cell r="E173">
            <v>9617625</v>
          </cell>
          <cell r="F173">
            <v>6782066</v>
          </cell>
          <cell r="G173">
            <v>42832918</v>
          </cell>
          <cell r="H173">
            <v>1049406.4910000002</v>
          </cell>
          <cell r="I173">
            <v>0</v>
          </cell>
          <cell r="J173">
            <v>0</v>
          </cell>
          <cell r="K173">
            <v>1049406.4910000002</v>
          </cell>
          <cell r="L173">
            <v>1049406.4910000002</v>
          </cell>
          <cell r="M173">
            <v>722.74</v>
          </cell>
          <cell r="N173">
            <v>710.58</v>
          </cell>
          <cell r="O173">
            <v>692.05</v>
          </cell>
          <cell r="P173">
            <v>695.17</v>
          </cell>
          <cell r="Q173">
            <v>689.53</v>
          </cell>
          <cell r="R173">
            <v>0</v>
          </cell>
          <cell r="S173">
            <v>692.35</v>
          </cell>
          <cell r="T173">
            <v>1476.8308860367588</v>
          </cell>
          <cell r="U173">
            <v>5541.1691139632412</v>
          </cell>
          <cell r="V173">
            <v>1476.8308860367588</v>
          </cell>
          <cell r="W173">
            <v>5541.1691139632412</v>
          </cell>
          <cell r="X173">
            <v>4986850.4400000004</v>
          </cell>
          <cell r="Y173">
            <v>3937444</v>
          </cell>
          <cell r="Z173">
            <v>3937444</v>
          </cell>
          <cell r="AA173">
            <v>0</v>
          </cell>
          <cell r="AB173">
            <v>0.9</v>
          </cell>
          <cell r="AC173">
            <v>0</v>
          </cell>
          <cell r="AD173">
            <v>0</v>
          </cell>
          <cell r="AE173">
            <v>0.73348027182291198</v>
          </cell>
          <cell r="AF173">
            <v>0</v>
          </cell>
          <cell r="AG173">
            <v>0</v>
          </cell>
          <cell r="AH173">
            <v>0</v>
          </cell>
          <cell r="AI173">
            <v>25581</v>
          </cell>
        </row>
        <row r="174">
          <cell r="A174">
            <v>5403</v>
          </cell>
          <cell r="B174" t="str">
            <v xml:space="preserve"> PHILLIPS        </v>
          </cell>
          <cell r="C174" t="str">
            <v xml:space="preserve">HELENA-W HELENA     </v>
          </cell>
          <cell r="D174">
            <v>65966736</v>
          </cell>
          <cell r="E174">
            <v>35342275</v>
          </cell>
          <cell r="F174">
            <v>27871343</v>
          </cell>
          <cell r="G174">
            <v>129180354</v>
          </cell>
          <cell r="H174">
            <v>3164918.6730000004</v>
          </cell>
          <cell r="I174">
            <v>9700</v>
          </cell>
          <cell r="J174">
            <v>0</v>
          </cell>
          <cell r="K174">
            <v>3174618.6730000004</v>
          </cell>
          <cell r="L174">
            <v>3164918.6730000004</v>
          </cell>
          <cell r="M174">
            <v>1246.2</v>
          </cell>
          <cell r="N174">
            <v>1199.49</v>
          </cell>
          <cell r="O174">
            <v>1210</v>
          </cell>
          <cell r="P174">
            <v>1144.48</v>
          </cell>
          <cell r="Q174">
            <v>1153.43</v>
          </cell>
          <cell r="R174">
            <v>0</v>
          </cell>
          <cell r="S174">
            <v>1149</v>
          </cell>
          <cell r="T174">
            <v>2646.6403829961068</v>
          </cell>
          <cell r="U174">
            <v>4371.3596170038927</v>
          </cell>
          <cell r="V174">
            <v>2638.5536127854343</v>
          </cell>
          <cell r="W174">
            <v>4379.4463872145661</v>
          </cell>
          <cell r="X174">
            <v>8418020.8200000003</v>
          </cell>
          <cell r="Y174">
            <v>5253102</v>
          </cell>
          <cell r="Z174">
            <v>5253102</v>
          </cell>
          <cell r="AA174">
            <v>802252.5</v>
          </cell>
          <cell r="AB174">
            <v>0.9</v>
          </cell>
          <cell r="AC174">
            <v>722027.25</v>
          </cell>
          <cell r="AD174">
            <v>5.589296109221066</v>
          </cell>
          <cell r="AE174">
            <v>0.39454983920766962</v>
          </cell>
          <cell r="AF174">
            <v>47693</v>
          </cell>
          <cell r="AG174">
            <v>23847</v>
          </cell>
          <cell r="AH174">
            <v>23846</v>
          </cell>
          <cell r="AI174">
            <v>43182</v>
          </cell>
        </row>
        <row r="175">
          <cell r="A175">
            <v>5404</v>
          </cell>
          <cell r="B175" t="str">
            <v xml:space="preserve"> PHILLIPS        </v>
          </cell>
          <cell r="C175" t="str">
            <v xml:space="preserve">MARVELL             </v>
          </cell>
          <cell r="D175">
            <v>54891470</v>
          </cell>
          <cell r="E175">
            <v>12475155</v>
          </cell>
          <cell r="F175">
            <v>6318167</v>
          </cell>
          <cell r="G175">
            <v>73684792</v>
          </cell>
          <cell r="H175">
            <v>1805277.4040000001</v>
          </cell>
          <cell r="I175">
            <v>30501</v>
          </cell>
          <cell r="J175">
            <v>23618</v>
          </cell>
          <cell r="K175">
            <v>1835778.4040000001</v>
          </cell>
          <cell r="L175">
            <v>1828895.4040000001</v>
          </cell>
          <cell r="M175">
            <v>356.19</v>
          </cell>
          <cell r="N175">
            <v>336.93</v>
          </cell>
          <cell r="O175">
            <v>328.33</v>
          </cell>
          <cell r="P175">
            <v>323.88</v>
          </cell>
          <cell r="Q175">
            <v>325.60000000000002</v>
          </cell>
          <cell r="R175">
            <v>0</v>
          </cell>
          <cell r="S175">
            <v>324.75</v>
          </cell>
          <cell r="T175">
            <v>5448.5454070578462</v>
          </cell>
          <cell r="U175">
            <v>1569.4545929421538</v>
          </cell>
          <cell r="V175">
            <v>5428.1168313893095</v>
          </cell>
          <cell r="W175">
            <v>1589.8831686106905</v>
          </cell>
          <cell r="X175">
            <v>2364574.7400000002</v>
          </cell>
          <cell r="Y175">
            <v>535679</v>
          </cell>
          <cell r="Z175">
            <v>535679</v>
          </cell>
          <cell r="AA175">
            <v>249725</v>
          </cell>
          <cell r="AB175">
            <v>0.9</v>
          </cell>
          <cell r="AC175">
            <v>224752.5</v>
          </cell>
          <cell r="AD175">
            <v>3.0501884296558779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12129</v>
          </cell>
        </row>
        <row r="176">
          <cell r="A176">
            <v>5502</v>
          </cell>
          <cell r="B176" t="str">
            <v xml:space="preserve"> PIKE            </v>
          </cell>
          <cell r="C176" t="str">
            <v>CENTERPOINT</v>
          </cell>
          <cell r="D176">
            <v>42195936</v>
          </cell>
          <cell r="E176">
            <v>16653802</v>
          </cell>
          <cell r="F176">
            <v>6568366</v>
          </cell>
          <cell r="G176">
            <v>65418104</v>
          </cell>
          <cell r="H176">
            <v>1602743.5480000002</v>
          </cell>
          <cell r="I176">
            <v>2547</v>
          </cell>
          <cell r="J176">
            <v>3815</v>
          </cell>
          <cell r="K176">
            <v>1605290.5480000002</v>
          </cell>
          <cell r="L176">
            <v>1606558.5480000002</v>
          </cell>
          <cell r="M176">
            <v>969.44</v>
          </cell>
          <cell r="N176">
            <v>986.3</v>
          </cell>
          <cell r="O176">
            <v>975.6</v>
          </cell>
          <cell r="P176">
            <v>974.57</v>
          </cell>
          <cell r="Q176">
            <v>967.11</v>
          </cell>
          <cell r="R176">
            <v>0</v>
          </cell>
          <cell r="S176">
            <v>970.79</v>
          </cell>
          <cell r="T176">
            <v>1627.5885105951538</v>
          </cell>
          <cell r="U176">
            <v>5390.4114894048462</v>
          </cell>
          <cell r="V176">
            <v>1628.8741234918384</v>
          </cell>
          <cell r="W176">
            <v>5389.125876508162</v>
          </cell>
          <cell r="X176">
            <v>6921853.3999999994</v>
          </cell>
          <cell r="Y176">
            <v>5315295</v>
          </cell>
          <cell r="Z176">
            <v>5315295</v>
          </cell>
          <cell r="AA176">
            <v>471006.26</v>
          </cell>
          <cell r="AB176">
            <v>0.9</v>
          </cell>
          <cell r="AC176">
            <v>423905.63400000002</v>
          </cell>
          <cell r="AD176">
            <v>6.4799437476818351</v>
          </cell>
          <cell r="AE176">
            <v>0.69805857794079929</v>
          </cell>
          <cell r="AF176">
            <v>80439</v>
          </cell>
          <cell r="AG176">
            <v>40220</v>
          </cell>
          <cell r="AH176">
            <v>40219</v>
          </cell>
          <cell r="AI176">
            <v>35507</v>
          </cell>
        </row>
        <row r="177">
          <cell r="A177">
            <v>5503</v>
          </cell>
          <cell r="B177" t="str">
            <v xml:space="preserve"> PIKE            </v>
          </cell>
          <cell r="C177" t="str">
            <v xml:space="preserve">KIRBY               </v>
          </cell>
          <cell r="D177">
            <v>25695571</v>
          </cell>
          <cell r="E177">
            <v>8728405</v>
          </cell>
          <cell r="F177">
            <v>3488675</v>
          </cell>
          <cell r="G177">
            <v>37912651</v>
          </cell>
          <cell r="H177">
            <v>928859.94949999999</v>
          </cell>
          <cell r="I177">
            <v>27711</v>
          </cell>
          <cell r="J177">
            <v>24892</v>
          </cell>
          <cell r="K177">
            <v>956570.94949999999</v>
          </cell>
          <cell r="L177">
            <v>953751.94949999999</v>
          </cell>
          <cell r="M177">
            <v>359.21</v>
          </cell>
          <cell r="N177">
            <v>386.69</v>
          </cell>
          <cell r="O177">
            <v>392.33</v>
          </cell>
          <cell r="P177">
            <v>407</v>
          </cell>
          <cell r="Q177">
            <v>402.88</v>
          </cell>
          <cell r="R177">
            <v>0</v>
          </cell>
          <cell r="S177">
            <v>404.94</v>
          </cell>
          <cell r="T177">
            <v>2473.7411091572062</v>
          </cell>
          <cell r="U177">
            <v>4544.2588908427933</v>
          </cell>
          <cell r="V177">
            <v>2466.4510318342859</v>
          </cell>
          <cell r="W177">
            <v>4551.5489681657145</v>
          </cell>
          <cell r="X177">
            <v>2713790.42</v>
          </cell>
          <cell r="Y177">
            <v>1760038</v>
          </cell>
          <cell r="Z177">
            <v>1760038</v>
          </cell>
          <cell r="AA177">
            <v>169887.5</v>
          </cell>
          <cell r="AB177">
            <v>0.9</v>
          </cell>
          <cell r="AC177">
            <v>152898.75</v>
          </cell>
          <cell r="AD177">
            <v>4.032921622916847</v>
          </cell>
          <cell r="AE177">
            <v>0.45563376370521491</v>
          </cell>
          <cell r="AF177">
            <v>12811</v>
          </cell>
          <cell r="AG177">
            <v>6406</v>
          </cell>
          <cell r="AH177">
            <v>6405</v>
          </cell>
          <cell r="AI177">
            <v>13921</v>
          </cell>
        </row>
        <row r="178">
          <cell r="A178">
            <v>5504</v>
          </cell>
          <cell r="B178" t="str">
            <v xml:space="preserve"> PIKE            </v>
          </cell>
          <cell r="C178" t="str">
            <v>SOUTH PIKE COUNTY</v>
          </cell>
          <cell r="D178">
            <v>49091052</v>
          </cell>
          <cell r="E178">
            <v>14774190</v>
          </cell>
          <cell r="F178">
            <v>5908890</v>
          </cell>
          <cell r="G178">
            <v>69774132</v>
          </cell>
          <cell r="H178">
            <v>1709466.2340000002</v>
          </cell>
          <cell r="I178">
            <v>8504</v>
          </cell>
          <cell r="J178">
            <v>7695</v>
          </cell>
          <cell r="K178">
            <v>1717970.2340000002</v>
          </cell>
          <cell r="L178">
            <v>1717161.2340000002</v>
          </cell>
          <cell r="M178">
            <v>678.69</v>
          </cell>
          <cell r="N178">
            <v>689.04</v>
          </cell>
          <cell r="O178">
            <v>693.19</v>
          </cell>
          <cell r="P178">
            <v>703.68</v>
          </cell>
          <cell r="Q178">
            <v>712.28</v>
          </cell>
          <cell r="R178">
            <v>0</v>
          </cell>
          <cell r="S178">
            <v>707.98</v>
          </cell>
          <cell r="T178">
            <v>2493.2808458144668</v>
          </cell>
          <cell r="U178">
            <v>4524.7191541855336</v>
          </cell>
          <cell r="V178">
            <v>2492.10674851968</v>
          </cell>
          <cell r="W178">
            <v>4525.89325148032</v>
          </cell>
          <cell r="X178">
            <v>4835682.72</v>
          </cell>
          <cell r="Y178">
            <v>3118521</v>
          </cell>
          <cell r="Z178">
            <v>3118521</v>
          </cell>
          <cell r="AA178">
            <v>0</v>
          </cell>
          <cell r="AB178">
            <v>1</v>
          </cell>
          <cell r="AC178">
            <v>0</v>
          </cell>
          <cell r="AD178">
            <v>0</v>
          </cell>
          <cell r="AE178">
            <v>0.44896450788374587</v>
          </cell>
          <cell r="AF178">
            <v>0</v>
          </cell>
          <cell r="AG178">
            <v>0</v>
          </cell>
          <cell r="AH178">
            <v>0</v>
          </cell>
          <cell r="AI178">
            <v>24805</v>
          </cell>
        </row>
        <row r="179">
          <cell r="A179">
            <v>5602</v>
          </cell>
          <cell r="B179" t="str">
            <v xml:space="preserve"> POINSETT        </v>
          </cell>
          <cell r="C179" t="str">
            <v xml:space="preserve">HARRISBURG    </v>
          </cell>
          <cell r="D179">
            <v>80208288</v>
          </cell>
          <cell r="E179">
            <v>29163105</v>
          </cell>
          <cell r="F179">
            <v>16750345</v>
          </cell>
          <cell r="G179">
            <v>126121738</v>
          </cell>
          <cell r="H179">
            <v>3089982.5810000002</v>
          </cell>
          <cell r="I179">
            <v>1417</v>
          </cell>
          <cell r="J179">
            <v>1104</v>
          </cell>
          <cell r="K179">
            <v>3091399.5810000002</v>
          </cell>
          <cell r="L179">
            <v>3091086.5810000002</v>
          </cell>
          <cell r="M179">
            <v>1179.23</v>
          </cell>
          <cell r="N179">
            <v>1126.8399999999999</v>
          </cell>
          <cell r="O179">
            <v>1112.43</v>
          </cell>
          <cell r="P179">
            <v>1095.73</v>
          </cell>
          <cell r="Q179">
            <v>1088.17</v>
          </cell>
          <cell r="R179">
            <v>0</v>
          </cell>
          <cell r="S179">
            <v>1092.04</v>
          </cell>
          <cell r="T179">
            <v>2743.4237167654683</v>
          </cell>
          <cell r="U179">
            <v>4274.5762832345317</v>
          </cell>
          <cell r="V179">
            <v>2743.1459488481064</v>
          </cell>
          <cell r="W179">
            <v>4274.8540511518931</v>
          </cell>
          <cell r="X179">
            <v>7908163.1199999992</v>
          </cell>
          <cell r="Y179">
            <v>4817077</v>
          </cell>
          <cell r="Z179">
            <v>4817077</v>
          </cell>
          <cell r="AA179">
            <v>374925</v>
          </cell>
          <cell r="AB179">
            <v>0.9</v>
          </cell>
          <cell r="AC179">
            <v>337432.5</v>
          </cell>
          <cell r="AD179">
            <v>2.6754507617077081</v>
          </cell>
          <cell r="AE179">
            <v>0.35819984602320742</v>
          </cell>
          <cell r="AF179">
            <v>19471</v>
          </cell>
          <cell r="AG179">
            <v>9736</v>
          </cell>
          <cell r="AH179">
            <v>9735</v>
          </cell>
          <cell r="AI179">
            <v>40566</v>
          </cell>
        </row>
        <row r="180">
          <cell r="A180">
            <v>5604</v>
          </cell>
          <cell r="B180" t="str">
            <v xml:space="preserve"> POINSETT        </v>
          </cell>
          <cell r="C180" t="str">
            <v xml:space="preserve">MARKED TREE         </v>
          </cell>
          <cell r="D180">
            <v>28152276</v>
          </cell>
          <cell r="E180">
            <v>8389525</v>
          </cell>
          <cell r="F180">
            <v>5937895</v>
          </cell>
          <cell r="G180">
            <v>42479696</v>
          </cell>
          <cell r="H180">
            <v>1040752.552</v>
          </cell>
          <cell r="I180">
            <v>17528</v>
          </cell>
          <cell r="J180">
            <v>10880</v>
          </cell>
          <cell r="K180">
            <v>1058280.5520000001</v>
          </cell>
          <cell r="L180">
            <v>1051632.5520000001</v>
          </cell>
          <cell r="M180">
            <v>473.81</v>
          </cell>
          <cell r="N180">
            <v>464.78</v>
          </cell>
          <cell r="O180">
            <v>450</v>
          </cell>
          <cell r="P180">
            <v>464.84</v>
          </cell>
          <cell r="Q180">
            <v>471.15</v>
          </cell>
          <cell r="R180">
            <v>0</v>
          </cell>
          <cell r="S180">
            <v>467.88</v>
          </cell>
          <cell r="T180">
            <v>2276.9494212315508</v>
          </cell>
          <cell r="U180">
            <v>4741.0505787684488</v>
          </cell>
          <cell r="V180">
            <v>2262.6458797710748</v>
          </cell>
          <cell r="W180">
            <v>4755.3541202289252</v>
          </cell>
          <cell r="X180">
            <v>3261826.04</v>
          </cell>
          <cell r="Y180">
            <v>2210193</v>
          </cell>
          <cell r="Z180">
            <v>2210193</v>
          </cell>
          <cell r="AA180">
            <v>154277.5</v>
          </cell>
          <cell r="AB180">
            <v>0.96279999999999999</v>
          </cell>
          <cell r="AC180">
            <v>148538.37700000001</v>
          </cell>
          <cell r="AD180">
            <v>3.4966911486372219</v>
          </cell>
          <cell r="AE180">
            <v>0.51973736972386009</v>
          </cell>
          <cell r="AF180">
            <v>15229</v>
          </cell>
          <cell r="AG180">
            <v>7615</v>
          </cell>
          <cell r="AH180">
            <v>7614</v>
          </cell>
          <cell r="AI180">
            <v>16732</v>
          </cell>
        </row>
        <row r="181">
          <cell r="A181">
            <v>5605</v>
          </cell>
          <cell r="B181" t="str">
            <v xml:space="preserve"> POINSETT        </v>
          </cell>
          <cell r="C181" t="str">
            <v xml:space="preserve">TRUMANN             </v>
          </cell>
          <cell r="D181">
            <v>72216721</v>
          </cell>
          <cell r="E181">
            <v>25731565</v>
          </cell>
          <cell r="F181">
            <v>8548235</v>
          </cell>
          <cell r="G181">
            <v>106496521</v>
          </cell>
          <cell r="H181">
            <v>2609164.7645</v>
          </cell>
          <cell r="I181">
            <v>31659</v>
          </cell>
          <cell r="J181">
            <v>36814</v>
          </cell>
          <cell r="K181">
            <v>2640823.7645</v>
          </cell>
          <cell r="L181">
            <v>2645978.7645</v>
          </cell>
          <cell r="M181">
            <v>1475.2</v>
          </cell>
          <cell r="N181">
            <v>1469.13</v>
          </cell>
          <cell r="O181">
            <v>1484.12</v>
          </cell>
          <cell r="P181">
            <v>1471.28</v>
          </cell>
          <cell r="Q181">
            <v>1476.58</v>
          </cell>
          <cell r="R181">
            <v>0</v>
          </cell>
          <cell r="S181">
            <v>1473.93</v>
          </cell>
          <cell r="T181">
            <v>1797.5426031052391</v>
          </cell>
          <cell r="U181">
            <v>5220.4573968947607</v>
          </cell>
          <cell r="V181">
            <v>1801.051482510057</v>
          </cell>
          <cell r="W181">
            <v>5216.9485174899428</v>
          </cell>
          <cell r="X181">
            <v>10310354.34</v>
          </cell>
          <cell r="Y181">
            <v>7664376</v>
          </cell>
          <cell r="Z181">
            <v>7664376</v>
          </cell>
          <cell r="AA181">
            <v>0</v>
          </cell>
          <cell r="AB181">
            <v>0.9</v>
          </cell>
          <cell r="AC181">
            <v>0</v>
          </cell>
          <cell r="AD181">
            <v>0</v>
          </cell>
          <cell r="AE181">
            <v>0.6556733507346586</v>
          </cell>
          <cell r="AF181">
            <v>0</v>
          </cell>
          <cell r="AG181">
            <v>0</v>
          </cell>
          <cell r="AH181">
            <v>0</v>
          </cell>
          <cell r="AI181">
            <v>52889</v>
          </cell>
        </row>
        <row r="182">
          <cell r="A182">
            <v>5608</v>
          </cell>
          <cell r="B182" t="str">
            <v xml:space="preserve"> POINSETT        </v>
          </cell>
          <cell r="C182" t="str">
            <v xml:space="preserve">EAST POINSETT COUNTY     </v>
          </cell>
          <cell r="D182">
            <v>25328437</v>
          </cell>
          <cell r="E182">
            <v>7522407</v>
          </cell>
          <cell r="F182">
            <v>7006001</v>
          </cell>
          <cell r="G182">
            <v>39856845</v>
          </cell>
          <cell r="H182">
            <v>976492.70250000013</v>
          </cell>
          <cell r="I182">
            <v>3283</v>
          </cell>
          <cell r="J182">
            <v>2613</v>
          </cell>
          <cell r="K182">
            <v>979775.70250000013</v>
          </cell>
          <cell r="L182">
            <v>979105.70250000013</v>
          </cell>
          <cell r="M182">
            <v>669.46</v>
          </cell>
          <cell r="N182">
            <v>652.28</v>
          </cell>
          <cell r="O182">
            <v>638.16</v>
          </cell>
          <cell r="P182">
            <v>584.91</v>
          </cell>
          <cell r="Q182">
            <v>578.13</v>
          </cell>
          <cell r="R182">
            <v>0</v>
          </cell>
          <cell r="S182">
            <v>581.55999999999995</v>
          </cell>
          <cell r="T182">
            <v>1502.0784057459989</v>
          </cell>
          <cell r="U182">
            <v>5515.9215942540013</v>
          </cell>
          <cell r="V182">
            <v>1501.0512394983753</v>
          </cell>
          <cell r="W182">
            <v>5516.9487605016247</v>
          </cell>
          <cell r="X182">
            <v>4577701.04</v>
          </cell>
          <cell r="Y182">
            <v>3598595</v>
          </cell>
          <cell r="Z182">
            <v>3598595</v>
          </cell>
          <cell r="AA182">
            <v>0</v>
          </cell>
          <cell r="AB182">
            <v>0.99099999999999999</v>
          </cell>
          <cell r="AC182">
            <v>0</v>
          </cell>
          <cell r="AD182">
            <v>0</v>
          </cell>
          <cell r="AE182">
            <v>0.72768314776070575</v>
          </cell>
          <cell r="AF182">
            <v>0</v>
          </cell>
          <cell r="AG182">
            <v>0</v>
          </cell>
          <cell r="AH182">
            <v>0</v>
          </cell>
          <cell r="AI182">
            <v>23482</v>
          </cell>
        </row>
        <row r="183">
          <cell r="A183">
            <v>5703</v>
          </cell>
          <cell r="B183" t="str">
            <v xml:space="preserve"> POLK            </v>
          </cell>
          <cell r="C183" t="str">
            <v>MENA</v>
          </cell>
          <cell r="D183">
            <v>112158670</v>
          </cell>
          <cell r="E183">
            <v>35990780</v>
          </cell>
          <cell r="F183">
            <v>17313660</v>
          </cell>
          <cell r="G183">
            <v>165463110</v>
          </cell>
          <cell r="H183">
            <v>4053846.1950000003</v>
          </cell>
          <cell r="I183">
            <v>169014</v>
          </cell>
          <cell r="J183">
            <v>156163</v>
          </cell>
          <cell r="K183">
            <v>4222860.1950000003</v>
          </cell>
          <cell r="L183">
            <v>4210009.1950000003</v>
          </cell>
          <cell r="M183">
            <v>1708.8</v>
          </cell>
          <cell r="N183">
            <v>1730.49</v>
          </cell>
          <cell r="O183">
            <v>1722.87</v>
          </cell>
          <cell r="P183">
            <v>1726.37</v>
          </cell>
          <cell r="Q183">
            <v>1719.33</v>
          </cell>
          <cell r="R183">
            <v>0</v>
          </cell>
          <cell r="S183">
            <v>1722.81</v>
          </cell>
          <cell r="T183">
            <v>2440.2684759807917</v>
          </cell>
          <cell r="U183">
            <v>4577.7315240192083</v>
          </cell>
          <cell r="V183">
            <v>2432.8422556616915</v>
          </cell>
          <cell r="W183">
            <v>4585.1577443383085</v>
          </cell>
          <cell r="X183">
            <v>12144578.82</v>
          </cell>
          <cell r="Y183">
            <v>7934570</v>
          </cell>
          <cell r="Z183">
            <v>7934570</v>
          </cell>
          <cell r="AA183">
            <v>341657.5</v>
          </cell>
          <cell r="AB183">
            <v>0.97909999999999997</v>
          </cell>
          <cell r="AC183">
            <v>334516.85824999999</v>
          </cell>
          <cell r="AD183">
            <v>2.0217005364519016</v>
          </cell>
          <cell r="AE183">
            <v>0.46692625743192184</v>
          </cell>
          <cell r="AF183">
            <v>29453</v>
          </cell>
          <cell r="AG183">
            <v>14727</v>
          </cell>
          <cell r="AH183">
            <v>14726</v>
          </cell>
          <cell r="AI183">
            <v>62298</v>
          </cell>
        </row>
        <row r="184">
          <cell r="A184">
            <v>5706</v>
          </cell>
          <cell r="B184" t="str">
            <v xml:space="preserve"> POLK            </v>
          </cell>
          <cell r="C184" t="str">
            <v>OUACHITA RIVER</v>
          </cell>
          <cell r="D184">
            <v>38052101</v>
          </cell>
          <cell r="E184">
            <v>9663105</v>
          </cell>
          <cell r="F184">
            <v>6967935</v>
          </cell>
          <cell r="G184">
            <v>54683141</v>
          </cell>
          <cell r="H184">
            <v>1339736.9545</v>
          </cell>
          <cell r="I184">
            <v>242881</v>
          </cell>
          <cell r="J184">
            <v>230103</v>
          </cell>
          <cell r="K184">
            <v>1582617.9545</v>
          </cell>
          <cell r="L184">
            <v>1569839.9545</v>
          </cell>
          <cell r="M184">
            <v>735.92</v>
          </cell>
          <cell r="N184">
            <v>723.92</v>
          </cell>
          <cell r="O184">
            <v>707.36</v>
          </cell>
          <cell r="P184">
            <v>714.58</v>
          </cell>
          <cell r="Q184">
            <v>712.5</v>
          </cell>
          <cell r="R184">
            <v>0</v>
          </cell>
          <cell r="S184">
            <v>713.55</v>
          </cell>
          <cell r="T184">
            <v>2186.1779678693779</v>
          </cell>
          <cell r="U184">
            <v>4831.8220321306217</v>
          </cell>
          <cell r="V184">
            <v>2168.5268461984751</v>
          </cell>
          <cell r="W184">
            <v>4849.4731538015249</v>
          </cell>
          <cell r="X184">
            <v>5080470.5599999996</v>
          </cell>
          <cell r="Y184">
            <v>3510631</v>
          </cell>
          <cell r="Z184">
            <v>3510631</v>
          </cell>
          <cell r="AA184">
            <v>155488.76</v>
          </cell>
          <cell r="AB184">
            <v>0.92449999999999999</v>
          </cell>
          <cell r="AC184">
            <v>143749.35862000001</v>
          </cell>
          <cell r="AD184">
            <v>2.6287692329158636</v>
          </cell>
          <cell r="AE184">
            <v>0.54754584226576553</v>
          </cell>
          <cell r="AF184">
            <v>18787</v>
          </cell>
          <cell r="AG184">
            <v>9394</v>
          </cell>
          <cell r="AH184">
            <v>9393</v>
          </cell>
          <cell r="AI184">
            <v>26061</v>
          </cell>
        </row>
        <row r="185">
          <cell r="A185">
            <v>5707</v>
          </cell>
          <cell r="B185" t="str">
            <v xml:space="preserve"> POLK            </v>
          </cell>
          <cell r="C185" t="str">
            <v>COSSATOT RIVER</v>
          </cell>
          <cell r="D185">
            <v>35763712</v>
          </cell>
          <cell r="E185">
            <v>15236455</v>
          </cell>
          <cell r="F185">
            <v>15840510</v>
          </cell>
          <cell r="G185">
            <v>66840677</v>
          </cell>
          <cell r="H185">
            <v>1637596.5865000002</v>
          </cell>
          <cell r="I185">
            <v>57136</v>
          </cell>
          <cell r="J185">
            <v>46502</v>
          </cell>
          <cell r="K185">
            <v>1694732.5865000002</v>
          </cell>
          <cell r="L185">
            <v>1684098.5865000002</v>
          </cell>
          <cell r="M185">
            <v>987.56</v>
          </cell>
          <cell r="N185">
            <v>962.15</v>
          </cell>
          <cell r="O185">
            <v>951.32</v>
          </cell>
          <cell r="P185">
            <v>904.45</v>
          </cell>
          <cell r="Q185">
            <v>889.39</v>
          </cell>
          <cell r="R185">
            <v>0</v>
          </cell>
          <cell r="S185">
            <v>896.6</v>
          </cell>
          <cell r="T185">
            <v>1761.4016385179029</v>
          </cell>
          <cell r="U185">
            <v>5256.5983614820971</v>
          </cell>
          <cell r="V185">
            <v>1750.3493078002393</v>
          </cell>
          <cell r="W185">
            <v>5267.6506921997607</v>
          </cell>
          <cell r="X185">
            <v>6752368.7000000002</v>
          </cell>
          <cell r="Y185">
            <v>5068270</v>
          </cell>
          <cell r="Z185">
            <v>5068270</v>
          </cell>
          <cell r="AA185">
            <v>337233.76</v>
          </cell>
          <cell r="AB185">
            <v>0.93279999999999996</v>
          </cell>
          <cell r="AC185">
            <v>314571.65132800001</v>
          </cell>
          <cell r="AD185">
            <v>4.7062906219217382</v>
          </cell>
          <cell r="AE185">
            <v>0.66491606978675921</v>
          </cell>
          <cell r="AF185">
            <v>54286</v>
          </cell>
          <cell r="AG185">
            <v>27143</v>
          </cell>
          <cell r="AH185">
            <v>27143</v>
          </cell>
          <cell r="AI185">
            <v>34637</v>
          </cell>
        </row>
        <row r="186">
          <cell r="A186">
            <v>5801</v>
          </cell>
          <cell r="B186" t="str">
            <v xml:space="preserve"> POPE            </v>
          </cell>
          <cell r="C186" t="str">
            <v xml:space="preserve">ATKINS              </v>
          </cell>
          <cell r="D186">
            <v>48427852</v>
          </cell>
          <cell r="E186">
            <v>15133185</v>
          </cell>
          <cell r="F186">
            <v>7040720</v>
          </cell>
          <cell r="G186">
            <v>70601757</v>
          </cell>
          <cell r="H186">
            <v>1729743.0465000002</v>
          </cell>
          <cell r="I186">
            <v>2393</v>
          </cell>
          <cell r="J186">
            <v>2984</v>
          </cell>
          <cell r="K186">
            <v>1732136.0465000002</v>
          </cell>
          <cell r="L186">
            <v>1732727.0465000002</v>
          </cell>
          <cell r="M186">
            <v>944.58</v>
          </cell>
          <cell r="N186">
            <v>948.4</v>
          </cell>
          <cell r="O186">
            <v>947.06</v>
          </cell>
          <cell r="P186">
            <v>937.18</v>
          </cell>
          <cell r="Q186">
            <v>917.66</v>
          </cell>
          <cell r="R186">
            <v>0</v>
          </cell>
          <cell r="S186">
            <v>927.07</v>
          </cell>
          <cell r="T186">
            <v>1826.3771051244203</v>
          </cell>
          <cell r="U186">
            <v>5191.6228948755797</v>
          </cell>
          <cell r="V186">
            <v>1827.00025991143</v>
          </cell>
          <cell r="W186">
            <v>5190.9997400885695</v>
          </cell>
          <cell r="X186">
            <v>6655871.2000000002</v>
          </cell>
          <cell r="Y186">
            <v>4923144</v>
          </cell>
          <cell r="Z186">
            <v>4923144</v>
          </cell>
          <cell r="AA186">
            <v>0</v>
          </cell>
          <cell r="AB186">
            <v>0.96599999999999997</v>
          </cell>
          <cell r="AC186">
            <v>0</v>
          </cell>
          <cell r="AD186">
            <v>0</v>
          </cell>
          <cell r="AE186">
            <v>0.64820690136659276</v>
          </cell>
          <cell r="AF186">
            <v>0</v>
          </cell>
          <cell r="AG186">
            <v>0</v>
          </cell>
          <cell r="AH186">
            <v>0</v>
          </cell>
          <cell r="AI186">
            <v>34142</v>
          </cell>
        </row>
        <row r="187">
          <cell r="A187">
            <v>5802</v>
          </cell>
          <cell r="B187" t="str">
            <v xml:space="preserve"> POPE            </v>
          </cell>
          <cell r="C187" t="str">
            <v xml:space="preserve">DOVER               </v>
          </cell>
          <cell r="D187">
            <v>69923668</v>
          </cell>
          <cell r="E187">
            <v>19413550</v>
          </cell>
          <cell r="F187">
            <v>6413779</v>
          </cell>
          <cell r="G187">
            <v>95750997</v>
          </cell>
          <cell r="H187">
            <v>2345899.4265000001</v>
          </cell>
          <cell r="I187">
            <v>47533</v>
          </cell>
          <cell r="J187">
            <v>44118</v>
          </cell>
          <cell r="K187">
            <v>2393432.4265000001</v>
          </cell>
          <cell r="L187">
            <v>2390017.4265000001</v>
          </cell>
          <cell r="M187">
            <v>1345.7</v>
          </cell>
          <cell r="N187">
            <v>1291.68</v>
          </cell>
          <cell r="O187">
            <v>1272.1400000000001</v>
          </cell>
          <cell r="P187">
            <v>1216.21</v>
          </cell>
          <cell r="Q187">
            <v>1213.33</v>
          </cell>
          <cell r="R187">
            <v>0</v>
          </cell>
          <cell r="S187">
            <v>1214.92</v>
          </cell>
          <cell r="T187">
            <v>1852.9608157593211</v>
          </cell>
          <cell r="U187">
            <v>5165.0391842406789</v>
          </cell>
          <cell r="V187">
            <v>1850.3169720828687</v>
          </cell>
          <cell r="W187">
            <v>5167.6830279171318</v>
          </cell>
          <cell r="X187">
            <v>9065010.2400000002</v>
          </cell>
          <cell r="Y187">
            <v>6674993</v>
          </cell>
          <cell r="Z187">
            <v>6674993</v>
          </cell>
          <cell r="AA187">
            <v>413161.26</v>
          </cell>
          <cell r="AB187">
            <v>0.96799999999999997</v>
          </cell>
          <cell r="AC187">
            <v>399940.09967999998</v>
          </cell>
          <cell r="AD187">
            <v>4.1768766092325906</v>
          </cell>
          <cell r="AE187">
            <v>0.64124941754304854</v>
          </cell>
          <cell r="AF187">
            <v>62378</v>
          </cell>
          <cell r="AG187">
            <v>31189</v>
          </cell>
          <cell r="AH187">
            <v>31189</v>
          </cell>
          <cell r="AI187">
            <v>46500</v>
          </cell>
        </row>
        <row r="188">
          <cell r="A188">
            <v>5803</v>
          </cell>
          <cell r="B188" t="str">
            <v xml:space="preserve"> POPE            </v>
          </cell>
          <cell r="C188" t="str">
            <v xml:space="preserve">HECTOR              </v>
          </cell>
          <cell r="D188">
            <v>26114576</v>
          </cell>
          <cell r="E188">
            <v>9387900</v>
          </cell>
          <cell r="F188">
            <v>7578350</v>
          </cell>
          <cell r="G188">
            <v>43080826</v>
          </cell>
          <cell r="H188">
            <v>1055480.237</v>
          </cell>
          <cell r="I188">
            <v>82466</v>
          </cell>
          <cell r="J188">
            <v>73141</v>
          </cell>
          <cell r="K188">
            <v>1137946.237</v>
          </cell>
          <cell r="L188">
            <v>1128621.237</v>
          </cell>
          <cell r="M188">
            <v>578.19000000000005</v>
          </cell>
          <cell r="N188">
            <v>608.75</v>
          </cell>
          <cell r="O188">
            <v>606.54999999999995</v>
          </cell>
          <cell r="P188">
            <v>623</v>
          </cell>
          <cell r="Q188">
            <v>618.85</v>
          </cell>
          <cell r="R188">
            <v>0</v>
          </cell>
          <cell r="S188">
            <v>620.9</v>
          </cell>
          <cell r="T188">
            <v>1869.3162004106775</v>
          </cell>
          <cell r="U188">
            <v>5148.683799589322</v>
          </cell>
          <cell r="V188">
            <v>1853.9979252566734</v>
          </cell>
          <cell r="W188">
            <v>5164.0020747433264</v>
          </cell>
          <cell r="X188">
            <v>4272207.5</v>
          </cell>
          <cell r="Y188">
            <v>3143586</v>
          </cell>
          <cell r="Z188">
            <v>3143586</v>
          </cell>
          <cell r="AA188">
            <v>237000</v>
          </cell>
          <cell r="AB188">
            <v>1</v>
          </cell>
          <cell r="AC188">
            <v>237000</v>
          </cell>
          <cell r="AD188">
            <v>5.5012872780108717</v>
          </cell>
          <cell r="AE188">
            <v>0.63693319046708963</v>
          </cell>
          <cell r="AF188">
            <v>38459</v>
          </cell>
          <cell r="AG188">
            <v>19230</v>
          </cell>
          <cell r="AH188">
            <v>19229</v>
          </cell>
          <cell r="AI188">
            <v>21915</v>
          </cell>
        </row>
        <row r="189">
          <cell r="A189">
            <v>5804</v>
          </cell>
          <cell r="B189" t="str">
            <v xml:space="preserve"> POPE            </v>
          </cell>
          <cell r="C189" t="str">
            <v xml:space="preserve">POTTSVILLE          </v>
          </cell>
          <cell r="D189">
            <v>65786837</v>
          </cell>
          <cell r="E189">
            <v>26452100</v>
          </cell>
          <cell r="F189">
            <v>4068505</v>
          </cell>
          <cell r="G189">
            <v>96307442</v>
          </cell>
          <cell r="H189">
            <v>2359532.3289999999</v>
          </cell>
          <cell r="I189">
            <v>7166</v>
          </cell>
          <cell r="J189">
            <v>6185</v>
          </cell>
          <cell r="K189">
            <v>2366698.3289999999</v>
          </cell>
          <cell r="L189">
            <v>2365717.3289999999</v>
          </cell>
          <cell r="M189">
            <v>1711.39</v>
          </cell>
          <cell r="N189">
            <v>1724.02</v>
          </cell>
          <cell r="O189">
            <v>1711.19</v>
          </cell>
          <cell r="P189">
            <v>1761.56</v>
          </cell>
          <cell r="Q189">
            <v>1774.55</v>
          </cell>
          <cell r="R189">
            <v>0</v>
          </cell>
          <cell r="S189">
            <v>1769.16</v>
          </cell>
          <cell r="T189">
            <v>1372.7789288987367</v>
          </cell>
          <cell r="U189">
            <v>5645.2210711012631</v>
          </cell>
          <cell r="V189">
            <v>1372.2099099778425</v>
          </cell>
          <cell r="W189">
            <v>5645.7900900221575</v>
          </cell>
          <cell r="X189">
            <v>12099172.359999999</v>
          </cell>
          <cell r="Y189">
            <v>9733455</v>
          </cell>
          <cell r="Z189">
            <v>9733455</v>
          </cell>
          <cell r="AA189">
            <v>735691.26</v>
          </cell>
          <cell r="AB189">
            <v>0.93200000000000005</v>
          </cell>
          <cell r="AC189">
            <v>685664.25432000007</v>
          </cell>
          <cell r="AD189">
            <v>7.119535521668201</v>
          </cell>
          <cell r="AE189">
            <v>0.75682459347319475</v>
          </cell>
          <cell r="AF189">
            <v>167488</v>
          </cell>
          <cell r="AG189">
            <v>83744</v>
          </cell>
          <cell r="AH189">
            <v>83744</v>
          </cell>
          <cell r="AI189">
            <v>62065</v>
          </cell>
        </row>
        <row r="190">
          <cell r="A190">
            <v>5805</v>
          </cell>
          <cell r="B190" t="str">
            <v xml:space="preserve"> POPE            </v>
          </cell>
          <cell r="C190" t="str">
            <v xml:space="preserve">RUSSELLVILLE        </v>
          </cell>
          <cell r="D190">
            <v>435822194</v>
          </cell>
          <cell r="E190">
            <v>157309125</v>
          </cell>
          <cell r="F190">
            <v>412994350</v>
          </cell>
          <cell r="G190">
            <v>1006125669</v>
          </cell>
          <cell r="H190">
            <v>24650078.890500002</v>
          </cell>
          <cell r="I190">
            <v>70221</v>
          </cell>
          <cell r="J190">
            <v>30773</v>
          </cell>
          <cell r="K190">
            <v>24720299.890500002</v>
          </cell>
          <cell r="L190">
            <v>24680851.890500002</v>
          </cell>
          <cell r="M190">
            <v>5193.83</v>
          </cell>
          <cell r="N190">
            <v>5214.37</v>
          </cell>
          <cell r="O190">
            <v>5205.12</v>
          </cell>
          <cell r="P190">
            <v>5217.34</v>
          </cell>
          <cell r="Q190">
            <v>5164.72</v>
          </cell>
          <cell r="R190">
            <v>0</v>
          </cell>
          <cell r="S190">
            <v>5190.7299999999996</v>
          </cell>
          <cell r="T190">
            <v>4740.8027988999638</v>
          </cell>
          <cell r="U190">
            <v>2277.1972011000362</v>
          </cell>
          <cell r="V190">
            <v>4733.2375513245133</v>
          </cell>
          <cell r="W190">
            <v>2284.7624486754867</v>
          </cell>
          <cell r="X190">
            <v>36594448.659999996</v>
          </cell>
          <cell r="Y190">
            <v>11913597</v>
          </cell>
          <cell r="Z190">
            <v>11913597</v>
          </cell>
          <cell r="AA190">
            <v>0</v>
          </cell>
          <cell r="AB190">
            <v>0.9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187717</v>
          </cell>
        </row>
        <row r="191">
          <cell r="A191">
            <v>5901</v>
          </cell>
          <cell r="B191" t="str">
            <v xml:space="preserve"> PRAIRIE         </v>
          </cell>
          <cell r="C191" t="str">
            <v xml:space="preserve">DES ARC             </v>
          </cell>
          <cell r="D191">
            <v>33711021</v>
          </cell>
          <cell r="E191">
            <v>12842220</v>
          </cell>
          <cell r="F191">
            <v>8735570</v>
          </cell>
          <cell r="G191">
            <v>55288811</v>
          </cell>
          <cell r="H191">
            <v>1354575.8695</v>
          </cell>
          <cell r="I191">
            <v>22332</v>
          </cell>
          <cell r="J191">
            <v>18490</v>
          </cell>
          <cell r="K191">
            <v>1376907.8695</v>
          </cell>
          <cell r="L191">
            <v>1373065.8695</v>
          </cell>
          <cell r="M191">
            <v>552.6</v>
          </cell>
          <cell r="N191">
            <v>549.89</v>
          </cell>
          <cell r="O191">
            <v>545.25</v>
          </cell>
          <cell r="P191">
            <v>560.66</v>
          </cell>
          <cell r="Q191">
            <v>552.03</v>
          </cell>
          <cell r="R191">
            <v>0</v>
          </cell>
          <cell r="S191">
            <v>556.24</v>
          </cell>
          <cell r="T191">
            <v>2503.969647565877</v>
          </cell>
          <cell r="U191">
            <v>4514.0303524341234</v>
          </cell>
          <cell r="V191">
            <v>2496.9827956500394</v>
          </cell>
          <cell r="W191">
            <v>4521.0172043499606</v>
          </cell>
          <cell r="X191">
            <v>3859128.02</v>
          </cell>
          <cell r="Y191">
            <v>2486062</v>
          </cell>
          <cell r="Z191">
            <v>2486062</v>
          </cell>
          <cell r="AA191">
            <v>93222.5</v>
          </cell>
          <cell r="AB191">
            <v>0.9</v>
          </cell>
          <cell r="AC191">
            <v>83900.25</v>
          </cell>
          <cell r="AD191">
            <v>1.5174905823169176</v>
          </cell>
          <cell r="AE191">
            <v>0.44529180088130138</v>
          </cell>
          <cell r="AF191">
            <v>6699</v>
          </cell>
          <cell r="AG191">
            <v>3350</v>
          </cell>
          <cell r="AH191">
            <v>3349</v>
          </cell>
          <cell r="AI191">
            <v>19796</v>
          </cell>
        </row>
        <row r="192">
          <cell r="A192">
            <v>5903</v>
          </cell>
          <cell r="B192" t="str">
            <v xml:space="preserve"> PRAIRIE         </v>
          </cell>
          <cell r="C192" t="str">
            <v xml:space="preserve">HAZEN               </v>
          </cell>
          <cell r="D192">
            <v>54214399</v>
          </cell>
          <cell r="E192">
            <v>20935680</v>
          </cell>
          <cell r="F192">
            <v>7715340</v>
          </cell>
          <cell r="G192">
            <v>82865419</v>
          </cell>
          <cell r="H192">
            <v>2030202.7655000002</v>
          </cell>
          <cell r="I192">
            <v>2356</v>
          </cell>
          <cell r="J192">
            <v>2043</v>
          </cell>
          <cell r="K192">
            <v>2032558.7655000002</v>
          </cell>
          <cell r="L192">
            <v>2032245.7655000002</v>
          </cell>
          <cell r="M192">
            <v>572.26</v>
          </cell>
          <cell r="N192">
            <v>561.79</v>
          </cell>
          <cell r="O192">
            <v>554.37</v>
          </cell>
          <cell r="P192">
            <v>524.63</v>
          </cell>
          <cell r="Q192">
            <v>522.63</v>
          </cell>
          <cell r="R192">
            <v>0</v>
          </cell>
          <cell r="S192">
            <v>523.63</v>
          </cell>
          <cell r="T192">
            <v>3618.0045310525293</v>
          </cell>
          <cell r="U192">
            <v>3399.9954689474707</v>
          </cell>
          <cell r="V192">
            <v>3617.4473833638908</v>
          </cell>
          <cell r="W192">
            <v>3400.5526166361092</v>
          </cell>
          <cell r="X192">
            <v>3942642.2199999997</v>
          </cell>
          <cell r="Y192">
            <v>1910396</v>
          </cell>
          <cell r="Z192">
            <v>1910396</v>
          </cell>
          <cell r="AA192">
            <v>81525</v>
          </cell>
          <cell r="AB192">
            <v>0.9</v>
          </cell>
          <cell r="AC192">
            <v>73372.5</v>
          </cell>
          <cell r="AD192">
            <v>0.88544173052452679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20224</v>
          </cell>
        </row>
        <row r="193">
          <cell r="A193">
            <v>6001</v>
          </cell>
          <cell r="B193" t="str">
            <v xml:space="preserve"> PULASKI         </v>
          </cell>
          <cell r="C193" t="str">
            <v xml:space="preserve">LITTLE ROCK         </v>
          </cell>
          <cell r="D193">
            <v>2943226850</v>
          </cell>
          <cell r="E193">
            <v>770478515</v>
          </cell>
          <cell r="F193">
            <v>231844985</v>
          </cell>
          <cell r="G193">
            <v>3945550350</v>
          </cell>
          <cell r="H193">
            <v>96665983.575000003</v>
          </cell>
          <cell r="I193">
            <v>718107</v>
          </cell>
          <cell r="J193">
            <v>647212</v>
          </cell>
          <cell r="K193">
            <v>97384090.575000003</v>
          </cell>
          <cell r="L193">
            <v>97313195.575000003</v>
          </cell>
          <cell r="M193">
            <v>21480.7</v>
          </cell>
          <cell r="N193">
            <v>21308.59</v>
          </cell>
          <cell r="O193">
            <v>21222.97</v>
          </cell>
          <cell r="P193">
            <v>20499.54</v>
          </cell>
          <cell r="Q193">
            <v>20570.3</v>
          </cell>
          <cell r="R193">
            <v>0</v>
          </cell>
          <cell r="S193">
            <v>20535.78</v>
          </cell>
          <cell r="T193">
            <v>4570.1799403433079</v>
          </cell>
          <cell r="U193">
            <v>2447.8200596566921</v>
          </cell>
          <cell r="V193">
            <v>4566.8528783462443</v>
          </cell>
          <cell r="W193">
            <v>2451.1471216537557</v>
          </cell>
          <cell r="X193">
            <v>149543684.62</v>
          </cell>
          <cell r="Y193">
            <v>52230489</v>
          </cell>
          <cell r="Z193">
            <v>52230489</v>
          </cell>
          <cell r="AA193">
            <v>11946618.76</v>
          </cell>
          <cell r="AB193">
            <v>0.96599999999999997</v>
          </cell>
          <cell r="AC193">
            <v>11540433.72216</v>
          </cell>
          <cell r="AD193">
            <v>2.9249236984543865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767109</v>
          </cell>
        </row>
        <row r="194">
          <cell r="A194">
            <v>6002</v>
          </cell>
          <cell r="B194" t="str">
            <v xml:space="preserve"> PULASKI         </v>
          </cell>
          <cell r="C194" t="str">
            <v xml:space="preserve">NORTH LITTLE ROCK       </v>
          </cell>
          <cell r="D194">
            <v>582393795</v>
          </cell>
          <cell r="E194">
            <v>152885135</v>
          </cell>
          <cell r="F194">
            <v>65154750</v>
          </cell>
          <cell r="G194">
            <v>800433680</v>
          </cell>
          <cell r="H194">
            <v>19610625.16</v>
          </cell>
          <cell r="I194">
            <v>3524</v>
          </cell>
          <cell r="J194">
            <v>3982</v>
          </cell>
          <cell r="K194">
            <v>19614149.16</v>
          </cell>
          <cell r="L194">
            <v>19614607.16</v>
          </cell>
          <cell r="M194">
            <v>8086.1</v>
          </cell>
          <cell r="N194">
            <v>8017.32</v>
          </cell>
          <cell r="O194">
            <v>7997.52</v>
          </cell>
          <cell r="P194">
            <v>7586.86</v>
          </cell>
          <cell r="Q194">
            <v>7546.7</v>
          </cell>
          <cell r="R194">
            <v>0</v>
          </cell>
          <cell r="S194">
            <v>7566.78</v>
          </cell>
          <cell r="T194">
            <v>2446.4720330484502</v>
          </cell>
          <cell r="U194">
            <v>4571.5279669515494</v>
          </cell>
          <cell r="V194">
            <v>2446.529159369964</v>
          </cell>
          <cell r="W194">
            <v>4571.470840630036</v>
          </cell>
          <cell r="X194">
            <v>56265551.759999998</v>
          </cell>
          <cell r="Y194">
            <v>36650945</v>
          </cell>
          <cell r="Z194">
            <v>36650945</v>
          </cell>
          <cell r="AA194">
            <v>1624697.5</v>
          </cell>
          <cell r="AB194">
            <v>0.9</v>
          </cell>
          <cell r="AC194">
            <v>1462227.75</v>
          </cell>
          <cell r="AD194">
            <v>1.8267943822653741</v>
          </cell>
          <cell r="AE194">
            <v>0.4648458785039784</v>
          </cell>
          <cell r="AF194">
            <v>122751</v>
          </cell>
          <cell r="AG194">
            <v>61376</v>
          </cell>
          <cell r="AH194">
            <v>61375</v>
          </cell>
          <cell r="AI194">
            <v>288624</v>
          </cell>
        </row>
        <row r="195">
          <cell r="A195">
            <v>6003</v>
          </cell>
          <cell r="B195" t="str">
            <v xml:space="preserve"> PULASKI         </v>
          </cell>
          <cell r="C195" t="str">
            <v xml:space="preserve">PULASKI COUNTY      </v>
          </cell>
          <cell r="D195">
            <v>2186637900</v>
          </cell>
          <cell r="E195">
            <v>557049530</v>
          </cell>
          <cell r="F195">
            <v>107394353</v>
          </cell>
          <cell r="G195">
            <v>2851081783</v>
          </cell>
          <cell r="H195">
            <v>69851503.683500007</v>
          </cell>
          <cell r="I195">
            <v>642700</v>
          </cell>
          <cell r="J195">
            <v>308232</v>
          </cell>
          <cell r="K195">
            <v>70494203.683500007</v>
          </cell>
          <cell r="L195">
            <v>70159735.683500007</v>
          </cell>
          <cell r="M195">
            <v>11754.84</v>
          </cell>
          <cell r="N195">
            <v>11734.44</v>
          </cell>
          <cell r="O195">
            <v>11679.79</v>
          </cell>
          <cell r="P195">
            <v>11397.47</v>
          </cell>
          <cell r="Q195">
            <v>11370.85</v>
          </cell>
          <cell r="R195">
            <v>0</v>
          </cell>
          <cell r="S195">
            <v>11384.15</v>
          </cell>
          <cell r="T195">
            <v>6007.462110122</v>
          </cell>
          <cell r="U195">
            <v>1010.537889878</v>
          </cell>
          <cell r="V195">
            <v>5978.9590030286918</v>
          </cell>
          <cell r="W195">
            <v>1039.0409969713082</v>
          </cell>
          <cell r="X195">
            <v>82352299.920000002</v>
          </cell>
          <cell r="Y195">
            <v>12192564</v>
          </cell>
          <cell r="Z195">
            <v>12192564</v>
          </cell>
          <cell r="AA195">
            <v>4795943.76</v>
          </cell>
          <cell r="AB195">
            <v>0.9</v>
          </cell>
          <cell r="AC195">
            <v>4316349.3839999996</v>
          </cell>
          <cell r="AD195">
            <v>1.5139339073810074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422440</v>
          </cell>
        </row>
        <row r="196">
          <cell r="A196">
            <v>6004</v>
          </cell>
          <cell r="B196" t="str">
            <v xml:space="preserve"> PULASKI         </v>
          </cell>
          <cell r="C196" t="str">
            <v>JACKSONVILLE NORTH PULASKI</v>
          </cell>
          <cell r="D196">
            <v>298970329</v>
          </cell>
          <cell r="E196">
            <v>88615585</v>
          </cell>
          <cell r="F196">
            <v>33663670</v>
          </cell>
          <cell r="G196">
            <v>421249584</v>
          </cell>
          <cell r="H196">
            <v>10320614.808</v>
          </cell>
          <cell r="I196">
            <v>6116</v>
          </cell>
          <cell r="J196">
            <v>13011</v>
          </cell>
          <cell r="K196">
            <v>10326730.808</v>
          </cell>
          <cell r="L196">
            <v>10333625.808</v>
          </cell>
          <cell r="M196">
            <v>3909.47</v>
          </cell>
          <cell r="N196">
            <v>3952.82</v>
          </cell>
          <cell r="O196">
            <v>3991.87</v>
          </cell>
          <cell r="P196">
            <v>3759.06</v>
          </cell>
          <cell r="Q196">
            <v>3725.03</v>
          </cell>
          <cell r="R196">
            <v>0</v>
          </cell>
          <cell r="S196">
            <v>3741.45</v>
          </cell>
          <cell r="T196">
            <v>2612.4971053576937</v>
          </cell>
          <cell r="U196">
            <v>4405.5028946423063</v>
          </cell>
          <cell r="V196">
            <v>2614.2414296628735</v>
          </cell>
          <cell r="W196">
            <v>4403.758570337126</v>
          </cell>
          <cell r="X196">
            <v>27740890.760000002</v>
          </cell>
          <cell r="Y196">
            <v>17407265</v>
          </cell>
          <cell r="Z196">
            <v>17407265</v>
          </cell>
          <cell r="AB196">
            <v>0</v>
          </cell>
          <cell r="AD196">
            <v>0</v>
          </cell>
          <cell r="AE196">
            <v>0.40699230761263439</v>
          </cell>
          <cell r="AF196">
            <v>0</v>
          </cell>
          <cell r="AG196">
            <v>0</v>
          </cell>
          <cell r="AH196">
            <v>0</v>
          </cell>
          <cell r="AI196">
            <v>142302</v>
          </cell>
        </row>
        <row r="197">
          <cell r="A197">
            <v>6102</v>
          </cell>
          <cell r="B197" t="str">
            <v xml:space="preserve"> RANDOLPH        </v>
          </cell>
          <cell r="C197" t="str">
            <v xml:space="preserve">MAYNARD             </v>
          </cell>
          <cell r="D197">
            <v>28384237</v>
          </cell>
          <cell r="E197">
            <v>8956842</v>
          </cell>
          <cell r="F197">
            <v>2568189</v>
          </cell>
          <cell r="G197">
            <v>39909268</v>
          </cell>
          <cell r="H197">
            <v>977777.06600000011</v>
          </cell>
          <cell r="I197">
            <v>372</v>
          </cell>
          <cell r="J197">
            <v>356</v>
          </cell>
          <cell r="K197">
            <v>978149.06600000011</v>
          </cell>
          <cell r="L197">
            <v>978133.06600000011</v>
          </cell>
          <cell r="M197">
            <v>469.35</v>
          </cell>
          <cell r="N197">
            <v>500.34</v>
          </cell>
          <cell r="O197">
            <v>498.62</v>
          </cell>
          <cell r="P197">
            <v>495.43</v>
          </cell>
          <cell r="Q197">
            <v>489.83</v>
          </cell>
          <cell r="R197">
            <v>0</v>
          </cell>
          <cell r="S197">
            <v>492.6</v>
          </cell>
          <cell r="T197">
            <v>1954.9687532477917</v>
          </cell>
          <cell r="U197">
            <v>5063.0312467522081</v>
          </cell>
          <cell r="V197">
            <v>1954.936774993005</v>
          </cell>
          <cell r="W197">
            <v>5063.0632250069948</v>
          </cell>
          <cell r="X197">
            <v>3511386.1199999996</v>
          </cell>
          <cell r="Y197">
            <v>2533253</v>
          </cell>
          <cell r="Z197">
            <v>2533253</v>
          </cell>
          <cell r="AA197">
            <v>0</v>
          </cell>
          <cell r="AB197">
            <v>1</v>
          </cell>
          <cell r="AC197">
            <v>0</v>
          </cell>
          <cell r="AD197">
            <v>0</v>
          </cell>
          <cell r="AE197">
            <v>0.61387385185468701</v>
          </cell>
          <cell r="AF197">
            <v>0</v>
          </cell>
          <cell r="AG197">
            <v>0</v>
          </cell>
          <cell r="AH197">
            <v>0</v>
          </cell>
          <cell r="AI197">
            <v>18012</v>
          </cell>
        </row>
        <row r="198">
          <cell r="A198">
            <v>6103</v>
          </cell>
          <cell r="B198" t="str">
            <v xml:space="preserve"> RANDOLPH        </v>
          </cell>
          <cell r="C198" t="str">
            <v xml:space="preserve">POCAHONTAS          </v>
          </cell>
          <cell r="D198">
            <v>107776830</v>
          </cell>
          <cell r="E198">
            <v>59118970</v>
          </cell>
          <cell r="F198">
            <v>12284849</v>
          </cell>
          <cell r="G198">
            <v>179180649</v>
          </cell>
          <cell r="H198">
            <v>4389925.9005000005</v>
          </cell>
          <cell r="I198">
            <v>207015</v>
          </cell>
          <cell r="J198">
            <v>207403</v>
          </cell>
          <cell r="K198">
            <v>4596940.9005000005</v>
          </cell>
          <cell r="L198">
            <v>4597328.9005000005</v>
          </cell>
          <cell r="M198">
            <v>2048.85</v>
          </cell>
          <cell r="N198">
            <v>2054.0300000000002</v>
          </cell>
          <cell r="O198">
            <v>2040.1</v>
          </cell>
          <cell r="P198">
            <v>1920.53</v>
          </cell>
          <cell r="Q198">
            <v>1925.74</v>
          </cell>
          <cell r="R198">
            <v>0</v>
          </cell>
          <cell r="S198">
            <v>1923.01</v>
          </cell>
          <cell r="T198">
            <v>2238.0105940516937</v>
          </cell>
          <cell r="U198">
            <v>4779.9894059483067</v>
          </cell>
          <cell r="V198">
            <v>2238.1994910006183</v>
          </cell>
          <cell r="W198">
            <v>4779.8005089993821</v>
          </cell>
          <cell r="X198">
            <v>14415182.540000001</v>
          </cell>
          <cell r="Y198">
            <v>9817854</v>
          </cell>
          <cell r="Z198">
            <v>9817854</v>
          </cell>
          <cell r="AA198">
            <v>297137.5</v>
          </cell>
          <cell r="AB198">
            <v>0.9</v>
          </cell>
          <cell r="AC198">
            <v>267423.75</v>
          </cell>
          <cell r="AD198">
            <v>1.4924811997974179</v>
          </cell>
          <cell r="AE198">
            <v>0.53179590915689645</v>
          </cell>
          <cell r="AF198">
            <v>29394</v>
          </cell>
          <cell r="AG198">
            <v>14697</v>
          </cell>
          <cell r="AH198">
            <v>14697</v>
          </cell>
          <cell r="AI198">
            <v>73945</v>
          </cell>
        </row>
        <row r="199">
          <cell r="A199">
            <v>6201</v>
          </cell>
          <cell r="B199" t="str">
            <v xml:space="preserve"> ST FRANCIS      </v>
          </cell>
          <cell r="C199" t="str">
            <v xml:space="preserve">FORREST CITY        </v>
          </cell>
          <cell r="D199">
            <v>120878885</v>
          </cell>
          <cell r="E199">
            <v>46612840</v>
          </cell>
          <cell r="F199">
            <v>40594350</v>
          </cell>
          <cell r="G199">
            <v>208086075</v>
          </cell>
          <cell r="H199">
            <v>5098108.8375000004</v>
          </cell>
          <cell r="I199">
            <v>2048</v>
          </cell>
          <cell r="J199">
            <v>25323</v>
          </cell>
          <cell r="K199">
            <v>5100156.8375000004</v>
          </cell>
          <cell r="L199">
            <v>5123431.8375000004</v>
          </cell>
          <cell r="M199">
            <v>2167.73</v>
          </cell>
          <cell r="N199">
            <v>2088.16</v>
          </cell>
          <cell r="O199">
            <v>2060.66</v>
          </cell>
          <cell r="P199">
            <v>2088.98</v>
          </cell>
          <cell r="Q199">
            <v>2055.14</v>
          </cell>
          <cell r="R199">
            <v>0</v>
          </cell>
          <cell r="S199">
            <v>2071.6799999999998</v>
          </cell>
          <cell r="T199">
            <v>2442.4166910102676</v>
          </cell>
          <cell r="U199">
            <v>4575.5833089897324</v>
          </cell>
          <cell r="V199">
            <v>2453.5628675484641</v>
          </cell>
          <cell r="W199">
            <v>4564.4371324515359</v>
          </cell>
          <cell r="X199">
            <v>14654706.879999999</v>
          </cell>
          <cell r="Y199">
            <v>9531275</v>
          </cell>
          <cell r="Z199">
            <v>9531275</v>
          </cell>
          <cell r="AA199">
            <v>803010</v>
          </cell>
          <cell r="AB199">
            <v>0.97549999999999992</v>
          </cell>
          <cell r="AC199">
            <v>783336.25499999989</v>
          </cell>
          <cell r="AD199">
            <v>3.7644818616526834</v>
          </cell>
          <cell r="AE199">
            <v>0.46620648645788898</v>
          </cell>
          <cell r="AF199">
            <v>66076</v>
          </cell>
          <cell r="AG199">
            <v>33038</v>
          </cell>
          <cell r="AH199">
            <v>33038</v>
          </cell>
          <cell r="AI199">
            <v>75174</v>
          </cell>
        </row>
        <row r="200">
          <cell r="A200">
            <v>6205</v>
          </cell>
          <cell r="B200" t="str">
            <v xml:space="preserve"> ST FRANCIS      </v>
          </cell>
          <cell r="C200" t="str">
            <v xml:space="preserve">PALESTINE-WHEATLEY     </v>
          </cell>
          <cell r="D200">
            <v>25174873</v>
          </cell>
          <cell r="E200">
            <v>8436660</v>
          </cell>
          <cell r="F200">
            <v>16166235</v>
          </cell>
          <cell r="G200">
            <v>49777768</v>
          </cell>
          <cell r="H200">
            <v>1219555.3160000001</v>
          </cell>
          <cell r="I200">
            <v>0</v>
          </cell>
          <cell r="J200">
            <v>0</v>
          </cell>
          <cell r="K200">
            <v>1219555.3160000001</v>
          </cell>
          <cell r="L200">
            <v>1219555.3160000001</v>
          </cell>
          <cell r="M200">
            <v>804.84</v>
          </cell>
          <cell r="N200">
            <v>789.48</v>
          </cell>
          <cell r="O200">
            <v>778.03</v>
          </cell>
          <cell r="P200">
            <v>785.16</v>
          </cell>
          <cell r="Q200">
            <v>774.75</v>
          </cell>
          <cell r="R200">
            <v>0</v>
          </cell>
          <cell r="S200">
            <v>779.95</v>
          </cell>
          <cell r="T200">
            <v>1544.7577088716625</v>
          </cell>
          <cell r="U200">
            <v>5473.2422911283375</v>
          </cell>
          <cell r="V200">
            <v>1544.7577088716625</v>
          </cell>
          <cell r="W200">
            <v>5473.2422911283375</v>
          </cell>
          <cell r="X200">
            <v>5540570.6399999997</v>
          </cell>
          <cell r="Y200">
            <v>4321015</v>
          </cell>
          <cell r="Z200">
            <v>4321015</v>
          </cell>
          <cell r="AA200">
            <v>68043.759999999995</v>
          </cell>
          <cell r="AB200">
            <v>0.9</v>
          </cell>
          <cell r="AC200">
            <v>61239.383999999998</v>
          </cell>
          <cell r="AD200">
            <v>1.2302557238002316</v>
          </cell>
          <cell r="AE200">
            <v>0.71776186276723331</v>
          </cell>
          <cell r="AF200">
            <v>12569</v>
          </cell>
          <cell r="AG200">
            <v>6285</v>
          </cell>
          <cell r="AH200">
            <v>6284</v>
          </cell>
          <cell r="AI200">
            <v>28421</v>
          </cell>
        </row>
        <row r="201">
          <cell r="A201">
            <v>6301</v>
          </cell>
          <cell r="B201" t="str">
            <v xml:space="preserve"> SALINE          </v>
          </cell>
          <cell r="C201" t="str">
            <v xml:space="preserve">BAUXITE             </v>
          </cell>
          <cell r="D201">
            <v>62378695</v>
          </cell>
          <cell r="E201">
            <v>19031425</v>
          </cell>
          <cell r="F201">
            <v>5734575</v>
          </cell>
          <cell r="G201">
            <v>87144695</v>
          </cell>
          <cell r="H201">
            <v>2135045.0274999999</v>
          </cell>
          <cell r="I201">
            <v>0</v>
          </cell>
          <cell r="J201">
            <v>0</v>
          </cell>
          <cell r="K201">
            <v>2135045.0274999999</v>
          </cell>
          <cell r="L201">
            <v>2135045.0274999999</v>
          </cell>
          <cell r="M201">
            <v>1700.88</v>
          </cell>
          <cell r="N201">
            <v>1647.93</v>
          </cell>
          <cell r="O201">
            <v>1635.07</v>
          </cell>
          <cell r="P201">
            <v>1590.01</v>
          </cell>
          <cell r="Q201">
            <v>1579.73</v>
          </cell>
          <cell r="R201">
            <v>0</v>
          </cell>
          <cell r="S201">
            <v>1585.07</v>
          </cell>
          <cell r="T201">
            <v>1295.5920624662454</v>
          </cell>
          <cell r="U201">
            <v>5722.4079375337551</v>
          </cell>
          <cell r="V201">
            <v>1295.5920624662454</v>
          </cell>
          <cell r="W201">
            <v>5722.4079375337551</v>
          </cell>
          <cell r="X201">
            <v>11565172.74</v>
          </cell>
          <cell r="Y201">
            <v>9430128</v>
          </cell>
          <cell r="Z201">
            <v>9430128</v>
          </cell>
          <cell r="AA201">
            <v>0</v>
          </cell>
          <cell r="AB201">
            <v>0.9</v>
          </cell>
          <cell r="AC201">
            <v>0</v>
          </cell>
          <cell r="AD201">
            <v>0</v>
          </cell>
          <cell r="AE201">
            <v>0.77359320121720998</v>
          </cell>
          <cell r="AF201">
            <v>0</v>
          </cell>
          <cell r="AG201">
            <v>0</v>
          </cell>
          <cell r="AH201">
            <v>0</v>
          </cell>
          <cell r="AI201">
            <v>59325</v>
          </cell>
        </row>
        <row r="202">
          <cell r="A202">
            <v>6302</v>
          </cell>
          <cell r="B202" t="str">
            <v xml:space="preserve"> SALINE          </v>
          </cell>
          <cell r="C202" t="str">
            <v xml:space="preserve">BENTON              </v>
          </cell>
          <cell r="D202">
            <v>374846309</v>
          </cell>
          <cell r="E202">
            <v>86891351</v>
          </cell>
          <cell r="F202">
            <v>16245038</v>
          </cell>
          <cell r="G202">
            <v>477982698</v>
          </cell>
          <cell r="H202">
            <v>11710576.101</v>
          </cell>
          <cell r="I202">
            <v>0</v>
          </cell>
          <cell r="J202">
            <v>811</v>
          </cell>
          <cell r="K202">
            <v>11710576.101</v>
          </cell>
          <cell r="L202">
            <v>11711387.101</v>
          </cell>
          <cell r="M202">
            <v>5539.85</v>
          </cell>
          <cell r="N202">
            <v>5549.08</v>
          </cell>
          <cell r="O202">
            <v>5538.91</v>
          </cell>
          <cell r="P202">
            <v>5420.14</v>
          </cell>
          <cell r="Q202">
            <v>5415.8</v>
          </cell>
          <cell r="R202">
            <v>0</v>
          </cell>
          <cell r="S202">
            <v>5417.97</v>
          </cell>
          <cell r="T202">
            <v>2110.3635379197995</v>
          </cell>
          <cell r="U202">
            <v>4907.6364620802005</v>
          </cell>
          <cell r="V202">
            <v>2110.5096882726507</v>
          </cell>
          <cell r="W202">
            <v>4907.4903117273498</v>
          </cell>
          <cell r="X202">
            <v>38943443.439999998</v>
          </cell>
          <cell r="Y202">
            <v>27232056</v>
          </cell>
          <cell r="Z202">
            <v>27232056</v>
          </cell>
          <cell r="AA202">
            <v>1991797.5</v>
          </cell>
          <cell r="AB202">
            <v>0.99860000000000004</v>
          </cell>
          <cell r="AC202">
            <v>1989008.9835000001</v>
          </cell>
          <cell r="AD202">
            <v>4.1612572836266146</v>
          </cell>
          <cell r="AE202">
            <v>0.56998372755889104</v>
          </cell>
          <cell r="AF202">
            <v>237303</v>
          </cell>
          <cell r="AG202">
            <v>118652</v>
          </cell>
          <cell r="AH202">
            <v>118651</v>
          </cell>
          <cell r="AI202">
            <v>199767</v>
          </cell>
        </row>
        <row r="203">
          <cell r="A203">
            <v>6303</v>
          </cell>
          <cell r="B203" t="str">
            <v xml:space="preserve"> SALINE          </v>
          </cell>
          <cell r="C203" t="str">
            <v>BRYANT</v>
          </cell>
          <cell r="D203">
            <v>711202316</v>
          </cell>
          <cell r="E203">
            <v>168640670</v>
          </cell>
          <cell r="F203">
            <v>28696150</v>
          </cell>
          <cell r="G203">
            <v>908539136</v>
          </cell>
          <cell r="H203">
            <v>22259208.832000002</v>
          </cell>
          <cell r="I203">
            <v>45973</v>
          </cell>
          <cell r="J203">
            <v>45042</v>
          </cell>
          <cell r="K203">
            <v>22305181.832000002</v>
          </cell>
          <cell r="L203">
            <v>22304250.832000002</v>
          </cell>
          <cell r="M203">
            <v>9110.4</v>
          </cell>
          <cell r="N203">
            <v>9291.92</v>
          </cell>
          <cell r="O203">
            <v>9348.02</v>
          </cell>
          <cell r="P203">
            <v>9206.67</v>
          </cell>
          <cell r="Q203">
            <v>9193.89</v>
          </cell>
          <cell r="R203">
            <v>0</v>
          </cell>
          <cell r="S203">
            <v>9200.36</v>
          </cell>
          <cell r="T203">
            <v>2400.4922375569313</v>
          </cell>
          <cell r="U203">
            <v>4617.5077624430687</v>
          </cell>
          <cell r="V203">
            <v>2400.392042979277</v>
          </cell>
          <cell r="W203">
            <v>4617.607957020723</v>
          </cell>
          <cell r="X203">
            <v>65210694.560000002</v>
          </cell>
          <cell r="Y203">
            <v>42906444</v>
          </cell>
          <cell r="Z203">
            <v>42906444</v>
          </cell>
          <cell r="AA203">
            <v>1667007.5</v>
          </cell>
          <cell r="AB203">
            <v>0.9</v>
          </cell>
          <cell r="AC203">
            <v>1500306.75</v>
          </cell>
          <cell r="AD203">
            <v>1.6513397062952717</v>
          </cell>
          <cell r="AE203">
            <v>0.48013249548131587</v>
          </cell>
          <cell r="AF203">
            <v>132831</v>
          </cell>
          <cell r="AG203">
            <v>66416</v>
          </cell>
          <cell r="AH203">
            <v>66415</v>
          </cell>
          <cell r="AI203">
            <v>334509</v>
          </cell>
        </row>
        <row r="204">
          <cell r="A204">
            <v>6304</v>
          </cell>
          <cell r="B204" t="str">
            <v xml:space="preserve"> SALINE          </v>
          </cell>
          <cell r="C204" t="str">
            <v xml:space="preserve">HARMONY GROVE   </v>
          </cell>
          <cell r="D204">
            <v>47306913</v>
          </cell>
          <cell r="E204">
            <v>16383490</v>
          </cell>
          <cell r="F204">
            <v>4566920</v>
          </cell>
          <cell r="G204">
            <v>68257323</v>
          </cell>
          <cell r="H204">
            <v>1672304.4135</v>
          </cell>
          <cell r="I204">
            <v>0</v>
          </cell>
          <cell r="J204">
            <v>171</v>
          </cell>
          <cell r="K204">
            <v>1672304.4135</v>
          </cell>
          <cell r="L204">
            <v>1672475.4135</v>
          </cell>
          <cell r="M204">
            <v>1227.25</v>
          </cell>
          <cell r="N204">
            <v>1205.71</v>
          </cell>
          <cell r="O204">
            <v>1196.58</v>
          </cell>
          <cell r="P204">
            <v>1218.1600000000001</v>
          </cell>
          <cell r="Q204">
            <v>1224.3900000000001</v>
          </cell>
          <cell r="R204">
            <v>0</v>
          </cell>
          <cell r="S204">
            <v>1221.28</v>
          </cell>
          <cell r="T204">
            <v>1386.9872635210788</v>
          </cell>
          <cell r="U204">
            <v>5631.0127364789214</v>
          </cell>
          <cell r="V204">
            <v>1387.1290886697464</v>
          </cell>
          <cell r="W204">
            <v>5630.8709113302539</v>
          </cell>
          <cell r="X204">
            <v>8461672.7799999993</v>
          </cell>
          <cell r="Y204">
            <v>6789197</v>
          </cell>
          <cell r="Z204">
            <v>6789197</v>
          </cell>
          <cell r="AA204">
            <v>355817.5</v>
          </cell>
          <cell r="AB204">
            <v>0.9</v>
          </cell>
          <cell r="AC204">
            <v>320235.75</v>
          </cell>
          <cell r="AD204">
            <v>4.6915955083676515</v>
          </cell>
          <cell r="AE204">
            <v>0.75368777723838654</v>
          </cell>
          <cell r="AF204">
            <v>76869</v>
          </cell>
          <cell r="AG204">
            <v>38435</v>
          </cell>
          <cell r="AH204">
            <v>38434</v>
          </cell>
          <cell r="AI204">
            <v>43406</v>
          </cell>
        </row>
        <row r="205">
          <cell r="A205">
            <v>6401</v>
          </cell>
          <cell r="B205" t="str">
            <v xml:space="preserve"> SCOTT           </v>
          </cell>
          <cell r="C205" t="str">
            <v xml:space="preserve">WALDRON             </v>
          </cell>
          <cell r="D205">
            <v>57199452</v>
          </cell>
          <cell r="E205">
            <v>18006455</v>
          </cell>
          <cell r="F205">
            <v>10415105</v>
          </cell>
          <cell r="G205">
            <v>85621012</v>
          </cell>
          <cell r="H205">
            <v>2097714.7940000002</v>
          </cell>
          <cell r="I205">
            <v>453354</v>
          </cell>
          <cell r="J205">
            <v>428667</v>
          </cell>
          <cell r="K205">
            <v>2551068.7940000002</v>
          </cell>
          <cell r="L205">
            <v>2526381.7940000002</v>
          </cell>
          <cell r="M205">
            <v>1423.88</v>
          </cell>
          <cell r="N205">
            <v>1392.4</v>
          </cell>
          <cell r="O205">
            <v>1369.96</v>
          </cell>
          <cell r="P205">
            <v>1393.85</v>
          </cell>
          <cell r="Q205">
            <v>1400.32</v>
          </cell>
          <cell r="R205">
            <v>0</v>
          </cell>
          <cell r="S205">
            <v>1397.21</v>
          </cell>
          <cell r="T205">
            <v>1832.1378871014076</v>
          </cell>
          <cell r="U205">
            <v>5185.8621128985924</v>
          </cell>
          <cell r="V205">
            <v>1814.408068083884</v>
          </cell>
          <cell r="W205">
            <v>5203.5919319161158</v>
          </cell>
          <cell r="X205">
            <v>9771863.2000000011</v>
          </cell>
          <cell r="Y205">
            <v>7245481</v>
          </cell>
          <cell r="Z205">
            <v>7245481</v>
          </cell>
          <cell r="AA205">
            <v>488982.5</v>
          </cell>
          <cell r="AB205">
            <v>0.98060000000000003</v>
          </cell>
          <cell r="AC205">
            <v>479496.23950000003</v>
          </cell>
          <cell r="AD205">
            <v>5.6002169128764798</v>
          </cell>
          <cell r="AE205">
            <v>0.646705244525418</v>
          </cell>
          <cell r="AF205">
            <v>90922</v>
          </cell>
          <cell r="AG205">
            <v>45461</v>
          </cell>
          <cell r="AH205">
            <v>45461</v>
          </cell>
          <cell r="AI205">
            <v>50126</v>
          </cell>
        </row>
        <row r="206">
          <cell r="A206">
            <v>6502</v>
          </cell>
          <cell r="B206" t="str">
            <v xml:space="preserve"> SEARCY</v>
          </cell>
          <cell r="C206" t="str">
            <v>SEARCY COUNTY</v>
          </cell>
          <cell r="D206">
            <v>54004079</v>
          </cell>
          <cell r="E206">
            <v>15424315</v>
          </cell>
          <cell r="F206">
            <v>6143075</v>
          </cell>
          <cell r="G206">
            <v>75571469</v>
          </cell>
          <cell r="H206">
            <v>1851500.9905000003</v>
          </cell>
          <cell r="I206">
            <v>37783</v>
          </cell>
          <cell r="J206">
            <v>37049</v>
          </cell>
          <cell r="K206">
            <v>1889283.9905000003</v>
          </cell>
          <cell r="L206">
            <v>1888549.9905000003</v>
          </cell>
          <cell r="M206">
            <v>802.5</v>
          </cell>
          <cell r="N206">
            <v>781.18</v>
          </cell>
          <cell r="O206">
            <v>783.15</v>
          </cell>
          <cell r="P206">
            <v>733.66</v>
          </cell>
          <cell r="Q206">
            <v>720.13</v>
          </cell>
          <cell r="R206">
            <v>0</v>
          </cell>
          <cell r="S206">
            <v>726.98</v>
          </cell>
          <cell r="T206">
            <v>2418.5002054584097</v>
          </cell>
          <cell r="U206">
            <v>4599.4997945415907</v>
          </cell>
          <cell r="V206">
            <v>2417.5606012698745</v>
          </cell>
          <cell r="W206">
            <v>4600.4393987301255</v>
          </cell>
          <cell r="X206">
            <v>5482321.2399999993</v>
          </cell>
          <cell r="Y206">
            <v>3593771</v>
          </cell>
          <cell r="Z206">
            <v>3593771</v>
          </cell>
          <cell r="AA206">
            <v>173957.5</v>
          </cell>
          <cell r="AB206">
            <v>0.9</v>
          </cell>
          <cell r="AC206">
            <v>156561.75</v>
          </cell>
          <cell r="AD206">
            <v>2.0717044682563999</v>
          </cell>
          <cell r="AE206">
            <v>0.47418190814389427</v>
          </cell>
          <cell r="AF206">
            <v>13836</v>
          </cell>
          <cell r="AG206">
            <v>6918</v>
          </cell>
          <cell r="AH206">
            <v>6918</v>
          </cell>
          <cell r="AI206">
            <v>28122</v>
          </cell>
        </row>
        <row r="207">
          <cell r="A207">
            <v>6505</v>
          </cell>
          <cell r="B207" t="str">
            <v xml:space="preserve"> SEARCY</v>
          </cell>
          <cell r="C207" t="str">
            <v>OZARK MOUNTAIN</v>
          </cell>
          <cell r="D207">
            <v>45591109</v>
          </cell>
          <cell r="E207">
            <v>10607995</v>
          </cell>
          <cell r="F207">
            <v>6040775</v>
          </cell>
          <cell r="G207">
            <v>62239879</v>
          </cell>
          <cell r="H207">
            <v>1524877.0355000002</v>
          </cell>
          <cell r="I207">
            <v>25486</v>
          </cell>
          <cell r="J207">
            <v>16575</v>
          </cell>
          <cell r="K207">
            <v>1550363.0355000002</v>
          </cell>
          <cell r="L207">
            <v>1541452.0355000002</v>
          </cell>
          <cell r="M207">
            <v>608.15</v>
          </cell>
          <cell r="N207">
            <v>626.29999999999995</v>
          </cell>
          <cell r="O207">
            <v>660.65</v>
          </cell>
          <cell r="P207">
            <v>729.94</v>
          </cell>
          <cell r="Q207">
            <v>719.63</v>
          </cell>
          <cell r="R207">
            <v>0</v>
          </cell>
          <cell r="S207">
            <v>724.79</v>
          </cell>
          <cell r="T207">
            <v>2475.4319583266811</v>
          </cell>
          <cell r="U207">
            <v>4542.5680416733194</v>
          </cell>
          <cell r="V207">
            <v>2461.2039525786372</v>
          </cell>
          <cell r="W207">
            <v>4556.7960474213633</v>
          </cell>
          <cell r="X207">
            <v>4395373.3999999994</v>
          </cell>
          <cell r="Y207">
            <v>2853921</v>
          </cell>
          <cell r="Z207">
            <v>2853921</v>
          </cell>
          <cell r="AA207">
            <v>132530</v>
          </cell>
          <cell r="AB207">
            <v>0.97459999999999991</v>
          </cell>
          <cell r="AC207">
            <v>129163.73799999998</v>
          </cell>
          <cell r="AD207">
            <v>2.0752568943779592</v>
          </cell>
          <cell r="AE207">
            <v>0.4550589147774613</v>
          </cell>
          <cell r="AF207">
            <v>10664</v>
          </cell>
          <cell r="AG207">
            <v>5332</v>
          </cell>
          <cell r="AH207">
            <v>5332</v>
          </cell>
          <cell r="AI207">
            <v>22547</v>
          </cell>
        </row>
        <row r="208">
          <cell r="A208">
            <v>6601</v>
          </cell>
          <cell r="B208" t="str">
            <v xml:space="preserve"> SEBASTIAN       </v>
          </cell>
          <cell r="C208" t="str">
            <v xml:space="preserve">FORT SMITH          </v>
          </cell>
          <cell r="D208">
            <v>1070622014</v>
          </cell>
          <cell r="E208">
            <v>386017250</v>
          </cell>
          <cell r="F208">
            <v>103297760</v>
          </cell>
          <cell r="G208">
            <v>1559937024</v>
          </cell>
          <cell r="H208">
            <v>38218457.088</v>
          </cell>
          <cell r="I208">
            <v>418632</v>
          </cell>
          <cell r="J208">
            <v>448117</v>
          </cell>
          <cell r="K208">
            <v>38637089.088</v>
          </cell>
          <cell r="L208">
            <v>38666574.088</v>
          </cell>
          <cell r="M208">
            <v>14039.58</v>
          </cell>
          <cell r="N208">
            <v>14091.82</v>
          </cell>
          <cell r="O208">
            <v>14082.45</v>
          </cell>
          <cell r="P208">
            <v>13845.92</v>
          </cell>
          <cell r="Q208">
            <v>13742.26</v>
          </cell>
          <cell r="R208">
            <v>0</v>
          </cell>
          <cell r="S208">
            <v>13793.45</v>
          </cell>
          <cell r="T208">
            <v>2741.8097228037259</v>
          </cell>
          <cell r="U208">
            <v>4276.1902771962741</v>
          </cell>
          <cell r="V208">
            <v>2743.9020714144804</v>
          </cell>
          <cell r="W208">
            <v>4274.0979285855192</v>
          </cell>
          <cell r="X208">
            <v>98896392.760000005</v>
          </cell>
          <cell r="Y208">
            <v>60229819</v>
          </cell>
          <cell r="Z208">
            <v>60229819</v>
          </cell>
          <cell r="AA208">
            <v>629607.5</v>
          </cell>
          <cell r="AB208">
            <v>1</v>
          </cell>
          <cell r="AC208">
            <v>629607.5</v>
          </cell>
          <cell r="AD208">
            <v>0.40361084474138359</v>
          </cell>
          <cell r="AE208">
            <v>0.35881952273615381</v>
          </cell>
          <cell r="AF208">
            <v>36796</v>
          </cell>
          <cell r="AG208">
            <v>18398</v>
          </cell>
          <cell r="AH208">
            <v>18398</v>
          </cell>
          <cell r="AI208">
            <v>507306</v>
          </cell>
        </row>
        <row r="209">
          <cell r="A209">
            <v>6602</v>
          </cell>
          <cell r="B209" t="str">
            <v xml:space="preserve"> SEBASTIAN       </v>
          </cell>
          <cell r="C209" t="str">
            <v xml:space="preserve">GREENWOOD           </v>
          </cell>
          <cell r="D209">
            <v>286597350</v>
          </cell>
          <cell r="E209">
            <v>106915230</v>
          </cell>
          <cell r="F209">
            <v>15621245</v>
          </cell>
          <cell r="G209">
            <v>409133825</v>
          </cell>
          <cell r="H209">
            <v>10023778.7125</v>
          </cell>
          <cell r="I209">
            <v>539931</v>
          </cell>
          <cell r="J209">
            <v>709657</v>
          </cell>
          <cell r="K209">
            <v>10563709.7125</v>
          </cell>
          <cell r="L209">
            <v>10733435.7125</v>
          </cell>
          <cell r="M209">
            <v>3759.52</v>
          </cell>
          <cell r="N209">
            <v>3734.74</v>
          </cell>
          <cell r="O209">
            <v>3731.55</v>
          </cell>
          <cell r="P209">
            <v>3715.65</v>
          </cell>
          <cell r="Q209">
            <v>3724.53</v>
          </cell>
          <cell r="R209">
            <v>0</v>
          </cell>
          <cell r="S209">
            <v>3720.09</v>
          </cell>
          <cell r="T209">
            <v>2828.4993634095013</v>
          </cell>
          <cell r="U209">
            <v>4189.5006365904992</v>
          </cell>
          <cell r="V209">
            <v>2873.9445617365604</v>
          </cell>
          <cell r="W209">
            <v>4144.05543826344</v>
          </cell>
          <cell r="X209">
            <v>26210405.32</v>
          </cell>
          <cell r="Y209">
            <v>15476970</v>
          </cell>
          <cell r="Z209">
            <v>15476970</v>
          </cell>
          <cell r="AA209">
            <v>2094171.88</v>
          </cell>
          <cell r="AB209">
            <v>0.9</v>
          </cell>
          <cell r="AC209">
            <v>1884754.692</v>
          </cell>
          <cell r="AD209">
            <v>4.6066948681155848</v>
          </cell>
          <cell r="AE209">
            <v>0.32486002300470074</v>
          </cell>
          <cell r="AF209">
            <v>100772</v>
          </cell>
          <cell r="AG209">
            <v>50386</v>
          </cell>
          <cell r="AH209">
            <v>50386</v>
          </cell>
          <cell r="AI209">
            <v>134451</v>
          </cell>
        </row>
        <row r="210">
          <cell r="A210">
            <v>6603</v>
          </cell>
          <cell r="B210" t="str">
            <v xml:space="preserve"> SEBASTIAN       </v>
          </cell>
          <cell r="C210" t="str">
            <v xml:space="preserve">HACKETT             </v>
          </cell>
          <cell r="D210">
            <v>42138596</v>
          </cell>
          <cell r="E210">
            <v>13406070</v>
          </cell>
          <cell r="F210">
            <v>13495330</v>
          </cell>
          <cell r="G210">
            <v>69039996</v>
          </cell>
          <cell r="H210">
            <v>1691479.902</v>
          </cell>
          <cell r="I210">
            <v>8036</v>
          </cell>
          <cell r="J210">
            <v>7249</v>
          </cell>
          <cell r="K210">
            <v>1699515.902</v>
          </cell>
          <cell r="L210">
            <v>1698728.902</v>
          </cell>
          <cell r="M210">
            <v>756.61</v>
          </cell>
          <cell r="N210">
            <v>736.97</v>
          </cell>
          <cell r="O210">
            <v>734.89</v>
          </cell>
          <cell r="P210">
            <v>727.68</v>
          </cell>
          <cell r="Q210">
            <v>729.88</v>
          </cell>
          <cell r="R210">
            <v>0</v>
          </cell>
          <cell r="S210">
            <v>728.74</v>
          </cell>
          <cell r="T210">
            <v>2306.0855964286197</v>
          </cell>
          <cell r="U210">
            <v>4711.9144035713798</v>
          </cell>
          <cell r="V210">
            <v>2305.0177103545598</v>
          </cell>
          <cell r="W210">
            <v>4712.9822896454407</v>
          </cell>
          <cell r="X210">
            <v>5172055.46</v>
          </cell>
          <cell r="Y210">
            <v>3473327</v>
          </cell>
          <cell r="Z210">
            <v>3473327</v>
          </cell>
          <cell r="AA210">
            <v>208831.26</v>
          </cell>
          <cell r="AB210">
            <v>0.9</v>
          </cell>
          <cell r="AC210">
            <v>187948.13400000002</v>
          </cell>
          <cell r="AD210">
            <v>2.7223080082449602</v>
          </cell>
          <cell r="AE210">
            <v>0.51058414926197937</v>
          </cell>
          <cell r="AF210">
            <v>18469</v>
          </cell>
          <cell r="AG210">
            <v>9235</v>
          </cell>
          <cell r="AH210">
            <v>9234</v>
          </cell>
          <cell r="AI210">
            <v>26531</v>
          </cell>
        </row>
        <row r="211">
          <cell r="A211">
            <v>6605</v>
          </cell>
          <cell r="B211" t="str">
            <v xml:space="preserve"> SEBASTIAN       </v>
          </cell>
          <cell r="C211" t="str">
            <v xml:space="preserve">LAVACA              </v>
          </cell>
          <cell r="D211">
            <v>46972090</v>
          </cell>
          <cell r="E211">
            <v>13371560</v>
          </cell>
          <cell r="F211">
            <v>7331245</v>
          </cell>
          <cell r="G211">
            <v>67674895</v>
          </cell>
          <cell r="H211">
            <v>1658034.9275000002</v>
          </cell>
          <cell r="I211">
            <v>10677</v>
          </cell>
          <cell r="J211">
            <v>6709</v>
          </cell>
          <cell r="K211">
            <v>1668711.9275000002</v>
          </cell>
          <cell r="L211">
            <v>1664743.9275000002</v>
          </cell>
          <cell r="M211">
            <v>812</v>
          </cell>
          <cell r="N211">
            <v>814.78</v>
          </cell>
          <cell r="O211">
            <v>810.02</v>
          </cell>
          <cell r="P211">
            <v>791.04</v>
          </cell>
          <cell r="Q211">
            <v>783.44</v>
          </cell>
          <cell r="R211">
            <v>0</v>
          </cell>
          <cell r="S211">
            <v>787.42</v>
          </cell>
          <cell r="T211">
            <v>2048.0521459780557</v>
          </cell>
          <cell r="U211">
            <v>4969.9478540219443</v>
          </cell>
          <cell r="V211">
            <v>2043.1821197132972</v>
          </cell>
          <cell r="W211">
            <v>4974.8178802867023</v>
          </cell>
          <cell r="X211">
            <v>5718126.04</v>
          </cell>
          <cell r="Y211">
            <v>4053382</v>
          </cell>
          <cell r="Z211">
            <v>4053382</v>
          </cell>
          <cell r="AA211">
            <v>264002.5</v>
          </cell>
          <cell r="AB211">
            <v>0.94040000000000001</v>
          </cell>
          <cell r="AC211">
            <v>248267.951</v>
          </cell>
          <cell r="AD211">
            <v>3.6685383996532246</v>
          </cell>
          <cell r="AE211">
            <v>0.58791274956322459</v>
          </cell>
          <cell r="AF211">
            <v>31684</v>
          </cell>
          <cell r="AG211">
            <v>15842</v>
          </cell>
          <cell r="AH211">
            <v>15842</v>
          </cell>
          <cell r="AI211">
            <v>29332</v>
          </cell>
        </row>
        <row r="212">
          <cell r="A212">
            <v>6606</v>
          </cell>
          <cell r="B212" t="str">
            <v xml:space="preserve"> SEBASTIAN       </v>
          </cell>
          <cell r="C212" t="str">
            <v xml:space="preserve">MANSFIELD           </v>
          </cell>
          <cell r="D212">
            <v>42882852</v>
          </cell>
          <cell r="E212">
            <v>19142850</v>
          </cell>
          <cell r="F212">
            <v>12410960</v>
          </cell>
          <cell r="G212">
            <v>74436662</v>
          </cell>
          <cell r="H212">
            <v>1823698.2190000003</v>
          </cell>
          <cell r="I212">
            <v>14397</v>
          </cell>
          <cell r="J212">
            <v>13551</v>
          </cell>
          <cell r="K212">
            <v>1838095.2190000003</v>
          </cell>
          <cell r="L212">
            <v>1837249.2190000003</v>
          </cell>
          <cell r="M212">
            <v>769.51</v>
          </cell>
          <cell r="N212">
            <v>748.41</v>
          </cell>
          <cell r="O212">
            <v>726.12</v>
          </cell>
          <cell r="P212">
            <v>718.08</v>
          </cell>
          <cell r="Q212">
            <v>711.8</v>
          </cell>
          <cell r="R212">
            <v>0</v>
          </cell>
          <cell r="S212">
            <v>714.94</v>
          </cell>
          <cell r="T212">
            <v>2456.0003460669959</v>
          </cell>
          <cell r="U212">
            <v>4561.9996539330041</v>
          </cell>
          <cell r="V212">
            <v>2454.8699496265422</v>
          </cell>
          <cell r="W212">
            <v>4563.1300503734583</v>
          </cell>
          <cell r="X212">
            <v>5252341.38</v>
          </cell>
          <cell r="Y212">
            <v>3415092</v>
          </cell>
          <cell r="Z212">
            <v>3415092</v>
          </cell>
          <cell r="AA212">
            <v>556161.26</v>
          </cell>
          <cell r="AB212">
            <v>1</v>
          </cell>
          <cell r="AC212">
            <v>556161.26</v>
          </cell>
          <cell r="AD212">
            <v>7.4716039792327065</v>
          </cell>
          <cell r="AE212">
            <v>0.46163951504257084</v>
          </cell>
          <cell r="AF212">
            <v>46543</v>
          </cell>
          <cell r="AG212">
            <v>23272</v>
          </cell>
          <cell r="AH212">
            <v>23271</v>
          </cell>
          <cell r="AI212">
            <v>26943</v>
          </cell>
        </row>
        <row r="213">
          <cell r="A213">
            <v>6701</v>
          </cell>
          <cell r="B213" t="str">
            <v xml:space="preserve"> SEVIER          </v>
          </cell>
          <cell r="C213" t="str">
            <v xml:space="preserve">DEQUEEN             </v>
          </cell>
          <cell r="D213">
            <v>84904924</v>
          </cell>
          <cell r="E213">
            <v>39498000</v>
          </cell>
          <cell r="F213">
            <v>20696865</v>
          </cell>
          <cell r="G213">
            <v>145099789</v>
          </cell>
          <cell r="H213">
            <v>3554944.8305000002</v>
          </cell>
          <cell r="I213">
            <v>8614</v>
          </cell>
          <cell r="J213">
            <v>9409</v>
          </cell>
          <cell r="K213">
            <v>3563558.8305000002</v>
          </cell>
          <cell r="L213">
            <v>3564353.8305000002</v>
          </cell>
          <cell r="M213">
            <v>2390.4699999999998</v>
          </cell>
          <cell r="N213">
            <v>2352.02</v>
          </cell>
          <cell r="O213">
            <v>2326.5100000000002</v>
          </cell>
          <cell r="P213">
            <v>2288.98</v>
          </cell>
          <cell r="Q213">
            <v>2294.9499999999998</v>
          </cell>
          <cell r="R213">
            <v>0</v>
          </cell>
          <cell r="S213">
            <v>2292.09</v>
          </cell>
          <cell r="T213">
            <v>1515.1056668310644</v>
          </cell>
          <cell r="U213">
            <v>5502.8943331689352</v>
          </cell>
          <cell r="V213">
            <v>1515.4436741609341</v>
          </cell>
          <cell r="W213">
            <v>5502.5563258390657</v>
          </cell>
          <cell r="X213">
            <v>16506476.359999999</v>
          </cell>
          <cell r="Y213">
            <v>12942123</v>
          </cell>
          <cell r="Z213">
            <v>12942123</v>
          </cell>
          <cell r="AA213">
            <v>234720</v>
          </cell>
          <cell r="AB213">
            <v>0.9</v>
          </cell>
          <cell r="AC213">
            <v>211248</v>
          </cell>
          <cell r="AD213">
            <v>1.4558808214393753</v>
          </cell>
          <cell r="AE213">
            <v>0.72467113211702083</v>
          </cell>
          <cell r="AF213">
            <v>44741</v>
          </cell>
          <cell r="AG213">
            <v>22371</v>
          </cell>
          <cell r="AH213">
            <v>22370</v>
          </cell>
          <cell r="AI213">
            <v>84673</v>
          </cell>
        </row>
        <row r="214">
          <cell r="A214">
            <v>6703</v>
          </cell>
          <cell r="B214" t="str">
            <v xml:space="preserve"> SEVIER          </v>
          </cell>
          <cell r="C214" t="str">
            <v xml:space="preserve">HORATIO             </v>
          </cell>
          <cell r="D214">
            <v>24470213</v>
          </cell>
          <cell r="E214">
            <v>7670320</v>
          </cell>
          <cell r="F214">
            <v>6666670</v>
          </cell>
          <cell r="G214">
            <v>38807203</v>
          </cell>
          <cell r="H214">
            <v>950776.47349999996</v>
          </cell>
          <cell r="I214">
            <v>1592</v>
          </cell>
          <cell r="J214">
            <v>1481</v>
          </cell>
          <cell r="K214">
            <v>952368.47349999996</v>
          </cell>
          <cell r="L214">
            <v>952257.47349999996</v>
          </cell>
          <cell r="M214">
            <v>847.37</v>
          </cell>
          <cell r="N214">
            <v>812.57</v>
          </cell>
          <cell r="O214">
            <v>798.8</v>
          </cell>
          <cell r="P214">
            <v>775.55</v>
          </cell>
          <cell r="Q214">
            <v>760.71</v>
          </cell>
          <cell r="R214">
            <v>0</v>
          </cell>
          <cell r="S214">
            <v>768.04</v>
          </cell>
          <cell r="T214">
            <v>1172.0448373678573</v>
          </cell>
          <cell r="U214">
            <v>5845.9551626321427</v>
          </cell>
          <cell r="V214">
            <v>1171.9082337521688</v>
          </cell>
          <cell r="W214">
            <v>5846.0917662478314</v>
          </cell>
          <cell r="X214">
            <v>5702616.2600000007</v>
          </cell>
          <cell r="Y214">
            <v>4750359</v>
          </cell>
          <cell r="Z214">
            <v>4750359</v>
          </cell>
          <cell r="AA214">
            <v>122597.5</v>
          </cell>
          <cell r="AB214">
            <v>0.9</v>
          </cell>
          <cell r="AC214">
            <v>110337.75</v>
          </cell>
          <cell r="AD214">
            <v>2.843228614028174</v>
          </cell>
          <cell r="AE214">
            <v>0.79951183258132552</v>
          </cell>
          <cell r="AF214">
            <v>33304</v>
          </cell>
          <cell r="AG214">
            <v>16652</v>
          </cell>
          <cell r="AH214">
            <v>16652</v>
          </cell>
          <cell r="AI214">
            <v>29253</v>
          </cell>
        </row>
        <row r="215">
          <cell r="A215">
            <v>6802</v>
          </cell>
          <cell r="B215" t="str">
            <v xml:space="preserve"> SHARP</v>
          </cell>
          <cell r="C215" t="str">
            <v>CAVE CITY</v>
          </cell>
          <cell r="D215">
            <v>54913522</v>
          </cell>
          <cell r="E215">
            <v>18275100</v>
          </cell>
          <cell r="F215">
            <v>4782220</v>
          </cell>
          <cell r="G215">
            <v>77970842</v>
          </cell>
          <cell r="H215">
            <v>1910285.629</v>
          </cell>
          <cell r="I215">
            <v>0</v>
          </cell>
          <cell r="J215">
            <v>0</v>
          </cell>
          <cell r="K215">
            <v>1910285.629</v>
          </cell>
          <cell r="L215">
            <v>1910285.629</v>
          </cell>
          <cell r="M215">
            <v>1195.92</v>
          </cell>
          <cell r="N215">
            <v>1166.8900000000001</v>
          </cell>
          <cell r="O215">
            <v>1168.78</v>
          </cell>
          <cell r="P215">
            <v>1159.5999999999999</v>
          </cell>
          <cell r="Q215">
            <v>1149.33</v>
          </cell>
          <cell r="R215">
            <v>0</v>
          </cell>
          <cell r="S215">
            <v>1154.53</v>
          </cell>
          <cell r="T215">
            <v>1637.0742992055805</v>
          </cell>
          <cell r="U215">
            <v>5380.9257007944198</v>
          </cell>
          <cell r="V215">
            <v>1637.0742992055805</v>
          </cell>
          <cell r="W215">
            <v>5380.9257007944198</v>
          </cell>
          <cell r="X215">
            <v>8189234.0200000005</v>
          </cell>
          <cell r="Y215">
            <v>6278948</v>
          </cell>
          <cell r="Z215">
            <v>6278948</v>
          </cell>
          <cell r="AA215">
            <v>570230</v>
          </cell>
          <cell r="AB215">
            <v>0.9</v>
          </cell>
          <cell r="AC215">
            <v>513207</v>
          </cell>
          <cell r="AD215">
            <v>6.5820374236820474</v>
          </cell>
          <cell r="AE215">
            <v>0.69576344476120733</v>
          </cell>
          <cell r="AF215">
            <v>96349</v>
          </cell>
          <cell r="AG215">
            <v>48175</v>
          </cell>
          <cell r="AH215">
            <v>48174</v>
          </cell>
          <cell r="AI215">
            <v>42008</v>
          </cell>
        </row>
        <row r="216">
          <cell r="A216">
            <v>6804</v>
          </cell>
          <cell r="B216" t="str">
            <v xml:space="preserve"> SHARP           </v>
          </cell>
          <cell r="C216" t="str">
            <v xml:space="preserve">HIGHLAND            </v>
          </cell>
          <cell r="D216">
            <v>132247689</v>
          </cell>
          <cell r="E216">
            <v>25733390</v>
          </cell>
          <cell r="F216">
            <v>15911860</v>
          </cell>
          <cell r="G216">
            <v>173892939</v>
          </cell>
          <cell r="H216">
            <v>4260377.0055</v>
          </cell>
          <cell r="I216">
            <v>0</v>
          </cell>
          <cell r="J216">
            <v>0</v>
          </cell>
          <cell r="K216">
            <v>4260377.0055</v>
          </cell>
          <cell r="L216">
            <v>4260377.0055</v>
          </cell>
          <cell r="M216">
            <v>1619.12</v>
          </cell>
          <cell r="N216">
            <v>1600.95</v>
          </cell>
          <cell r="O216">
            <v>1604.41</v>
          </cell>
          <cell r="P216">
            <v>1582.73</v>
          </cell>
          <cell r="Q216">
            <v>1581.39</v>
          </cell>
          <cell r="R216">
            <v>0</v>
          </cell>
          <cell r="S216">
            <v>1582.05</v>
          </cell>
          <cell r="T216">
            <v>2661.1555673194039</v>
          </cell>
          <cell r="U216">
            <v>4356.8444326805966</v>
          </cell>
          <cell r="V216">
            <v>2661.1555673194039</v>
          </cell>
          <cell r="W216">
            <v>4356.8444326805966</v>
          </cell>
          <cell r="X216">
            <v>11235467.1</v>
          </cell>
          <cell r="Y216">
            <v>6975090</v>
          </cell>
          <cell r="Z216">
            <v>6975090</v>
          </cell>
          <cell r="AA216">
            <v>260240</v>
          </cell>
          <cell r="AB216">
            <v>1</v>
          </cell>
          <cell r="AC216">
            <v>260240</v>
          </cell>
          <cell r="AD216">
            <v>1.4965530026495211</v>
          </cell>
          <cell r="AE216">
            <v>0.38920115041103298</v>
          </cell>
          <cell r="AF216">
            <v>16813</v>
          </cell>
          <cell r="AG216">
            <v>8407</v>
          </cell>
          <cell r="AH216">
            <v>8406</v>
          </cell>
          <cell r="AI216">
            <v>57634</v>
          </cell>
        </row>
        <row r="217">
          <cell r="A217">
            <v>6901</v>
          </cell>
          <cell r="B217" t="str">
            <v xml:space="preserve"> STONE</v>
          </cell>
          <cell r="C217" t="str">
            <v xml:space="preserve">MOUNTAIN VIEW </v>
          </cell>
          <cell r="D217">
            <v>126025206</v>
          </cell>
          <cell r="E217">
            <v>30117950</v>
          </cell>
          <cell r="F217">
            <v>10088040</v>
          </cell>
          <cell r="G217">
            <v>166231196</v>
          </cell>
          <cell r="H217">
            <v>4072664.3019999997</v>
          </cell>
          <cell r="I217">
            <v>68236</v>
          </cell>
          <cell r="J217">
            <v>60845</v>
          </cell>
          <cell r="K217">
            <v>4140900.3019999997</v>
          </cell>
          <cell r="L217">
            <v>4133509.3019999997</v>
          </cell>
          <cell r="M217">
            <v>1600.08</v>
          </cell>
          <cell r="N217">
            <v>1565.75</v>
          </cell>
          <cell r="O217">
            <v>1574.73</v>
          </cell>
          <cell r="P217">
            <v>1544.39</v>
          </cell>
          <cell r="Q217">
            <v>1528.78</v>
          </cell>
          <cell r="R217">
            <v>0</v>
          </cell>
          <cell r="S217">
            <v>1536.85</v>
          </cell>
          <cell r="T217">
            <v>2644.6752687210601</v>
          </cell>
          <cell r="U217">
            <v>4373.3247312789399</v>
          </cell>
          <cell r="V217">
            <v>2639.9548471978283</v>
          </cell>
          <cell r="W217">
            <v>4378.0451528021713</v>
          </cell>
          <cell r="X217">
            <v>10988433.5</v>
          </cell>
          <cell r="Y217">
            <v>6854924</v>
          </cell>
          <cell r="Z217">
            <v>6854924</v>
          </cell>
          <cell r="AA217">
            <v>0</v>
          </cell>
          <cell r="AB217">
            <v>0.91400000000000003</v>
          </cell>
          <cell r="AC217">
            <v>0</v>
          </cell>
          <cell r="AD217">
            <v>0</v>
          </cell>
          <cell r="AE217">
            <v>0.39527123384966467</v>
          </cell>
          <cell r="AF217">
            <v>0</v>
          </cell>
          <cell r="AG217">
            <v>0</v>
          </cell>
          <cell r="AH217">
            <v>0</v>
          </cell>
          <cell r="AI217">
            <v>56367</v>
          </cell>
        </row>
        <row r="218">
          <cell r="A218">
            <v>7001</v>
          </cell>
          <cell r="B218" t="str">
            <v xml:space="preserve"> UNION           </v>
          </cell>
          <cell r="C218" t="str">
            <v>EL DORADO</v>
          </cell>
          <cell r="D218">
            <v>307627926</v>
          </cell>
          <cell r="E218">
            <v>168855750</v>
          </cell>
          <cell r="F218">
            <v>182104940</v>
          </cell>
          <cell r="G218">
            <v>658588616</v>
          </cell>
          <cell r="H218">
            <v>16135421.092</v>
          </cell>
          <cell r="I218">
            <v>221189</v>
          </cell>
          <cell r="J218">
            <v>174606</v>
          </cell>
          <cell r="K218">
            <v>16356610.092</v>
          </cell>
          <cell r="L218">
            <v>16310027.092</v>
          </cell>
          <cell r="M218">
            <v>4257.4399999999996</v>
          </cell>
          <cell r="N218">
            <v>4184.71</v>
          </cell>
          <cell r="O218">
            <v>4155.6899999999996</v>
          </cell>
          <cell r="P218">
            <v>4116.9399999999996</v>
          </cell>
          <cell r="Q218">
            <v>4122.45</v>
          </cell>
          <cell r="R218">
            <v>0</v>
          </cell>
          <cell r="S218">
            <v>4119.7</v>
          </cell>
          <cell r="T218">
            <v>3908.6603592602592</v>
          </cell>
          <cell r="U218">
            <v>3109.3396407397408</v>
          </cell>
          <cell r="V218">
            <v>3897.52864403985</v>
          </cell>
          <cell r="W218">
            <v>3120.47135596015</v>
          </cell>
          <cell r="X218">
            <v>29368294.780000001</v>
          </cell>
          <cell r="Y218">
            <v>13058268</v>
          </cell>
          <cell r="Z218">
            <v>13058268</v>
          </cell>
          <cell r="AA218">
            <v>0</v>
          </cell>
          <cell r="AB218">
            <v>0.9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150650</v>
          </cell>
        </row>
        <row r="219">
          <cell r="A219">
            <v>7003</v>
          </cell>
          <cell r="B219" t="str">
            <v xml:space="preserve"> UNION           </v>
          </cell>
          <cell r="C219" t="str">
            <v xml:space="preserve">JUNCTION CITY       </v>
          </cell>
          <cell r="D219">
            <v>28552861</v>
          </cell>
          <cell r="E219">
            <v>28105544</v>
          </cell>
          <cell r="F219">
            <v>6688111</v>
          </cell>
          <cell r="G219">
            <v>63346516</v>
          </cell>
          <cell r="H219">
            <v>1551989.642</v>
          </cell>
          <cell r="I219">
            <v>20616</v>
          </cell>
          <cell r="J219">
            <v>16582</v>
          </cell>
          <cell r="K219">
            <v>1572605.642</v>
          </cell>
          <cell r="L219">
            <v>1568571.642</v>
          </cell>
          <cell r="M219">
            <v>486.65</v>
          </cell>
          <cell r="N219">
            <v>501.51</v>
          </cell>
          <cell r="O219">
            <v>494.55</v>
          </cell>
          <cell r="P219">
            <v>471.57</v>
          </cell>
          <cell r="Q219">
            <v>480.29</v>
          </cell>
          <cell r="R219">
            <v>0</v>
          </cell>
          <cell r="S219">
            <v>475.98</v>
          </cell>
          <cell r="T219">
            <v>3135.7413451376842</v>
          </cell>
          <cell r="U219">
            <v>3882.2586548623158</v>
          </cell>
          <cell r="V219">
            <v>3127.6976371358496</v>
          </cell>
          <cell r="W219">
            <v>3890.3023628641504</v>
          </cell>
          <cell r="X219">
            <v>3519597.18</v>
          </cell>
          <cell r="Y219">
            <v>1951026</v>
          </cell>
          <cell r="Z219">
            <v>1951026</v>
          </cell>
          <cell r="AA219">
            <v>149595</v>
          </cell>
          <cell r="AB219">
            <v>1</v>
          </cell>
          <cell r="AC219">
            <v>149595</v>
          </cell>
          <cell r="AD219">
            <v>2.3615347685419668</v>
          </cell>
          <cell r="AE219">
            <v>0.19228943151164324</v>
          </cell>
          <cell r="AF219">
            <v>4106</v>
          </cell>
          <cell r="AG219">
            <v>2053</v>
          </cell>
          <cell r="AH219">
            <v>2053</v>
          </cell>
          <cell r="AI219">
            <v>18054</v>
          </cell>
        </row>
        <row r="220">
          <cell r="A220">
            <v>7007</v>
          </cell>
          <cell r="B220" t="str">
            <v xml:space="preserve"> UNION           </v>
          </cell>
          <cell r="C220" t="str">
            <v xml:space="preserve">PARKERS CHAPEL      </v>
          </cell>
          <cell r="D220">
            <v>28995502</v>
          </cell>
          <cell r="E220">
            <v>37164343</v>
          </cell>
          <cell r="F220">
            <v>1910648</v>
          </cell>
          <cell r="G220">
            <v>68070493</v>
          </cell>
          <cell r="H220">
            <v>1667727.0785000001</v>
          </cell>
          <cell r="I220">
            <v>83665</v>
          </cell>
          <cell r="J220">
            <v>71552</v>
          </cell>
          <cell r="K220">
            <v>1751392.0785000001</v>
          </cell>
          <cell r="L220">
            <v>1739279.0785000001</v>
          </cell>
          <cell r="M220">
            <v>773.39</v>
          </cell>
          <cell r="N220">
            <v>798.63</v>
          </cell>
          <cell r="O220">
            <v>801.95</v>
          </cell>
          <cell r="P220">
            <v>773.4</v>
          </cell>
          <cell r="Q220">
            <v>767.55</v>
          </cell>
          <cell r="R220">
            <v>0</v>
          </cell>
          <cell r="S220">
            <v>770.4</v>
          </cell>
          <cell r="T220">
            <v>2192.9956030953008</v>
          </cell>
          <cell r="U220">
            <v>4825.0043969046992</v>
          </cell>
          <cell r="V220">
            <v>2177.828379224422</v>
          </cell>
          <cell r="W220">
            <v>4840.171620775578</v>
          </cell>
          <cell r="X220">
            <v>5604785.3399999999</v>
          </cell>
          <cell r="Y220">
            <v>3865506</v>
          </cell>
          <cell r="Z220">
            <v>3865506</v>
          </cell>
          <cell r="AA220">
            <v>0</v>
          </cell>
          <cell r="AB220">
            <v>0.9</v>
          </cell>
          <cell r="AC220">
            <v>0</v>
          </cell>
          <cell r="AD220">
            <v>0</v>
          </cell>
          <cell r="AE220">
            <v>0.54549355343548811</v>
          </cell>
          <cell r="AF220">
            <v>0</v>
          </cell>
          <cell r="AG220">
            <v>0</v>
          </cell>
          <cell r="AH220">
            <v>0</v>
          </cell>
          <cell r="AI220">
            <v>28751</v>
          </cell>
        </row>
        <row r="221">
          <cell r="A221">
            <v>7008</v>
          </cell>
          <cell r="B221" t="str">
            <v xml:space="preserve"> UNION           </v>
          </cell>
          <cell r="C221" t="str">
            <v>SMACKOVER-NORPHLET</v>
          </cell>
          <cell r="D221">
            <v>68226239</v>
          </cell>
          <cell r="E221">
            <v>42700601</v>
          </cell>
          <cell r="F221">
            <v>11006759</v>
          </cell>
          <cell r="G221">
            <v>121933599</v>
          </cell>
          <cell r="H221">
            <v>2987373.1754999999</v>
          </cell>
          <cell r="I221">
            <v>46529</v>
          </cell>
          <cell r="J221">
            <v>36821</v>
          </cell>
          <cell r="K221">
            <v>3033902.1754999999</v>
          </cell>
          <cell r="L221">
            <v>3024194.1754999999</v>
          </cell>
          <cell r="M221">
            <v>1108.6600000000001</v>
          </cell>
          <cell r="N221">
            <v>1057.1199999999999</v>
          </cell>
          <cell r="O221">
            <v>1048.6199999999999</v>
          </cell>
          <cell r="P221">
            <v>1029.46</v>
          </cell>
          <cell r="Q221">
            <v>1023.39</v>
          </cell>
          <cell r="R221">
            <v>0</v>
          </cell>
          <cell r="S221">
            <v>1026.49</v>
          </cell>
          <cell r="T221">
            <v>2869.9695167057666</v>
          </cell>
          <cell r="U221">
            <v>4148.0304832942329</v>
          </cell>
          <cell r="V221">
            <v>2860.7860749016195</v>
          </cell>
          <cell r="W221">
            <v>4157.2139250983801</v>
          </cell>
          <cell r="X221">
            <v>7418868.1599999992</v>
          </cell>
          <cell r="Y221">
            <v>4394674</v>
          </cell>
          <cell r="Z221">
            <v>4394674</v>
          </cell>
          <cell r="AA221">
            <v>483465</v>
          </cell>
          <cell r="AB221">
            <v>0.9</v>
          </cell>
          <cell r="AC221">
            <v>435118.5</v>
          </cell>
          <cell r="AD221">
            <v>3.5684873043073222</v>
          </cell>
          <cell r="AE221">
            <v>0.30811272282972024</v>
          </cell>
          <cell r="AF221">
            <v>20956</v>
          </cell>
          <cell r="AG221">
            <v>10478</v>
          </cell>
          <cell r="AH221">
            <v>10478</v>
          </cell>
          <cell r="AI221">
            <v>38056</v>
          </cell>
        </row>
        <row r="222">
          <cell r="A222">
            <v>7009</v>
          </cell>
          <cell r="B222" t="str">
            <v xml:space="preserve"> UNION           </v>
          </cell>
          <cell r="C222" t="str">
            <v>STRONG-HUTTIG</v>
          </cell>
          <cell r="D222">
            <v>24055968</v>
          </cell>
          <cell r="E222">
            <v>15280587</v>
          </cell>
          <cell r="F222">
            <v>4767148</v>
          </cell>
          <cell r="G222">
            <v>44103703</v>
          </cell>
          <cell r="H222">
            <v>1080540.7235000001</v>
          </cell>
          <cell r="I222">
            <v>41560</v>
          </cell>
          <cell r="J222">
            <v>35243</v>
          </cell>
          <cell r="K222">
            <v>1122100.7235000001</v>
          </cell>
          <cell r="L222">
            <v>1115783.7235000001</v>
          </cell>
          <cell r="M222">
            <v>284.05</v>
          </cell>
          <cell r="N222">
            <v>292.51</v>
          </cell>
          <cell r="O222">
            <v>296.27</v>
          </cell>
          <cell r="P222">
            <v>271.87</v>
          </cell>
          <cell r="Q222">
            <v>287.39</v>
          </cell>
          <cell r="R222">
            <v>0</v>
          </cell>
          <cell r="S222">
            <v>279.52999999999997</v>
          </cell>
          <cell r="T222">
            <v>3836.1106406618583</v>
          </cell>
          <cell r="U222">
            <v>3181.8893593381417</v>
          </cell>
          <cell r="V222">
            <v>3814.5147977846914</v>
          </cell>
          <cell r="W222">
            <v>3203.4852022153086</v>
          </cell>
          <cell r="X222">
            <v>2052835.18</v>
          </cell>
          <cell r="Y222">
            <v>937051</v>
          </cell>
          <cell r="Z222">
            <v>937051</v>
          </cell>
          <cell r="AA222">
            <v>120520</v>
          </cell>
          <cell r="AB222">
            <v>0.9</v>
          </cell>
          <cell r="AC222">
            <v>108468</v>
          </cell>
          <cell r="AD222">
            <v>2.4593853264429972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10530</v>
          </cell>
        </row>
        <row r="223">
          <cell r="A223">
            <v>7102</v>
          </cell>
          <cell r="B223" t="str">
            <v xml:space="preserve"> VAN BUREN       </v>
          </cell>
          <cell r="C223" t="str">
            <v>CLINTON</v>
          </cell>
          <cell r="D223">
            <v>113075838</v>
          </cell>
          <cell r="E223">
            <v>50743985</v>
          </cell>
          <cell r="F223">
            <v>9048315</v>
          </cell>
          <cell r="G223">
            <v>172868138</v>
          </cell>
          <cell r="H223">
            <v>4235269.3810000001</v>
          </cell>
          <cell r="I223">
            <v>40701</v>
          </cell>
          <cell r="J223">
            <v>39174</v>
          </cell>
          <cell r="K223">
            <v>4275970.3810000001</v>
          </cell>
          <cell r="L223">
            <v>4274443.3810000001</v>
          </cell>
          <cell r="M223">
            <v>1255.8599999999999</v>
          </cell>
          <cell r="N223">
            <v>1262.67</v>
          </cell>
          <cell r="O223">
            <v>1259.19</v>
          </cell>
          <cell r="P223">
            <v>1235.6500000000001</v>
          </cell>
          <cell r="Q223">
            <v>1224.69</v>
          </cell>
          <cell r="R223">
            <v>0</v>
          </cell>
          <cell r="S223">
            <v>1230.03</v>
          </cell>
          <cell r="T223">
            <v>3386.4512350812165</v>
          </cell>
          <cell r="U223">
            <v>3631.5487649187835</v>
          </cell>
          <cell r="V223">
            <v>3385.2418929728274</v>
          </cell>
          <cell r="W223">
            <v>3632.7581070271726</v>
          </cell>
          <cell r="X223">
            <v>8861418.0600000005</v>
          </cell>
          <cell r="Y223">
            <v>4586975</v>
          </cell>
          <cell r="Z223">
            <v>4586975</v>
          </cell>
          <cell r="AA223">
            <v>476007.5</v>
          </cell>
          <cell r="AB223">
            <v>0.9</v>
          </cell>
          <cell r="AC223">
            <v>428406.75</v>
          </cell>
          <cell r="AD223">
            <v>2.4782285212096169</v>
          </cell>
          <cell r="AE223">
            <v>6.7491185084788019E-2</v>
          </cell>
          <cell r="AF223">
            <v>3808</v>
          </cell>
          <cell r="AG223">
            <v>1904</v>
          </cell>
          <cell r="AH223">
            <v>1904</v>
          </cell>
          <cell r="AI223">
            <v>45456</v>
          </cell>
        </row>
        <row r="224">
          <cell r="A224">
            <v>7104</v>
          </cell>
          <cell r="B224" t="str">
            <v xml:space="preserve"> VAN BUREN       </v>
          </cell>
          <cell r="C224" t="str">
            <v xml:space="preserve">SHIRLEY             </v>
          </cell>
          <cell r="D224">
            <v>58801568</v>
          </cell>
          <cell r="E224">
            <v>12914035</v>
          </cell>
          <cell r="F224">
            <v>3010135</v>
          </cell>
          <cell r="G224">
            <v>74725738</v>
          </cell>
          <cell r="H224">
            <v>1830780.581</v>
          </cell>
          <cell r="I224">
            <v>5344</v>
          </cell>
          <cell r="J224">
            <v>5091</v>
          </cell>
          <cell r="K224">
            <v>1836124.581</v>
          </cell>
          <cell r="L224">
            <v>1835871.581</v>
          </cell>
          <cell r="M224">
            <v>352.88</v>
          </cell>
          <cell r="N224">
            <v>340.95</v>
          </cell>
          <cell r="O224">
            <v>330.45</v>
          </cell>
          <cell r="P224">
            <v>324.22000000000003</v>
          </cell>
          <cell r="Q224">
            <v>326.05</v>
          </cell>
          <cell r="R224">
            <v>0</v>
          </cell>
          <cell r="S224">
            <v>325.14</v>
          </cell>
          <cell r="T224">
            <v>5385.3191992960847</v>
          </cell>
          <cell r="U224">
            <v>1632.6808007039153</v>
          </cell>
          <cell r="V224">
            <v>5384.5771550080663</v>
          </cell>
          <cell r="W224">
            <v>1633.4228449919337</v>
          </cell>
          <cell r="X224">
            <v>2392787.1</v>
          </cell>
          <cell r="Y224">
            <v>556916</v>
          </cell>
          <cell r="Z224">
            <v>556916</v>
          </cell>
          <cell r="AA224">
            <v>0</v>
          </cell>
          <cell r="AB224">
            <v>1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12274</v>
          </cell>
        </row>
        <row r="225">
          <cell r="A225">
            <v>7105</v>
          </cell>
          <cell r="B225" t="str">
            <v xml:space="preserve"> VAN BUREN       </v>
          </cell>
          <cell r="C225" t="str">
            <v xml:space="preserve">SOUTH SIDE </v>
          </cell>
          <cell r="D225">
            <v>63533865</v>
          </cell>
          <cell r="E225">
            <v>37963835</v>
          </cell>
          <cell r="F225">
            <v>15222236</v>
          </cell>
          <cell r="G225">
            <v>116719936</v>
          </cell>
          <cell r="H225">
            <v>2859638.432</v>
          </cell>
          <cell r="I225">
            <v>3755</v>
          </cell>
          <cell r="J225">
            <v>3237</v>
          </cell>
          <cell r="K225">
            <v>2863393.432</v>
          </cell>
          <cell r="L225">
            <v>2862875.432</v>
          </cell>
          <cell r="M225">
            <v>530.63</v>
          </cell>
          <cell r="N225">
            <v>504.62</v>
          </cell>
          <cell r="O225">
            <v>508.62</v>
          </cell>
          <cell r="P225">
            <v>491.98</v>
          </cell>
          <cell r="Q225">
            <v>495.91</v>
          </cell>
          <cell r="R225">
            <v>0</v>
          </cell>
          <cell r="S225">
            <v>494.02</v>
          </cell>
          <cell r="T225">
            <v>5674.3558162577783</v>
          </cell>
          <cell r="U225">
            <v>1343.6441837422217</v>
          </cell>
          <cell r="V225">
            <v>5673.3293012563909</v>
          </cell>
          <cell r="W225">
            <v>1344.6706987436091</v>
          </cell>
          <cell r="X225">
            <v>3541423.16</v>
          </cell>
          <cell r="Y225">
            <v>678548</v>
          </cell>
          <cell r="Z225">
            <v>678548</v>
          </cell>
          <cell r="AA225">
            <v>0</v>
          </cell>
          <cell r="AB225">
            <v>1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18166</v>
          </cell>
        </row>
        <row r="226">
          <cell r="A226">
            <v>7201</v>
          </cell>
          <cell r="B226" t="str">
            <v xml:space="preserve"> WASHINGTON      </v>
          </cell>
          <cell r="C226" t="str">
            <v xml:space="preserve">ELKINS              </v>
          </cell>
          <cell r="D226">
            <v>53540260</v>
          </cell>
          <cell r="E226">
            <v>12041054</v>
          </cell>
          <cell r="F226">
            <v>10566541</v>
          </cell>
          <cell r="G226">
            <v>76147855</v>
          </cell>
          <cell r="H226">
            <v>1865622.4475000002</v>
          </cell>
          <cell r="I226">
            <v>579</v>
          </cell>
          <cell r="J226">
            <v>648</v>
          </cell>
          <cell r="K226">
            <v>1866201.4475000002</v>
          </cell>
          <cell r="L226">
            <v>1866270.4475000002</v>
          </cell>
          <cell r="M226">
            <v>1255.49</v>
          </cell>
          <cell r="N226">
            <v>1241.48</v>
          </cell>
          <cell r="O226">
            <v>1239.71</v>
          </cell>
          <cell r="P226">
            <v>1277.03</v>
          </cell>
          <cell r="Q226">
            <v>1272.54</v>
          </cell>
          <cell r="R226">
            <v>0</v>
          </cell>
          <cell r="S226">
            <v>1274.76</v>
          </cell>
          <cell r="T226">
            <v>1503.2070170280635</v>
          </cell>
          <cell r="U226">
            <v>5514.792982971936</v>
          </cell>
          <cell r="V226">
            <v>1503.2625958533365</v>
          </cell>
          <cell r="W226">
            <v>5514.7374041466637</v>
          </cell>
          <cell r="X226">
            <v>8712706.6400000006</v>
          </cell>
          <cell r="Y226">
            <v>6846436</v>
          </cell>
          <cell r="Z226">
            <v>6846436</v>
          </cell>
          <cell r="AA226">
            <v>445637.5</v>
          </cell>
          <cell r="AB226">
            <v>0.9</v>
          </cell>
          <cell r="AC226">
            <v>401073.75</v>
          </cell>
          <cell r="AD226">
            <v>5.2670393670314155</v>
          </cell>
          <cell r="AE226">
            <v>0.72742276606401624</v>
          </cell>
          <cell r="AF226">
            <v>85761</v>
          </cell>
          <cell r="AG226">
            <v>42881</v>
          </cell>
          <cell r="AH226">
            <v>42880</v>
          </cell>
          <cell r="AI226">
            <v>44693</v>
          </cell>
        </row>
        <row r="227">
          <cell r="A227">
            <v>7202</v>
          </cell>
          <cell r="B227" t="str">
            <v xml:space="preserve"> WASHINGTON      </v>
          </cell>
          <cell r="C227" t="str">
            <v xml:space="preserve">FARMINGTON          </v>
          </cell>
          <cell r="D227">
            <v>150284864</v>
          </cell>
          <cell r="E227">
            <v>26672197</v>
          </cell>
          <cell r="F227">
            <v>6593087</v>
          </cell>
          <cell r="G227">
            <v>183550148</v>
          </cell>
          <cell r="H227">
            <v>4496978.6260000002</v>
          </cell>
          <cell r="I227">
            <v>0</v>
          </cell>
          <cell r="J227">
            <v>0</v>
          </cell>
          <cell r="K227">
            <v>4496978.6260000002</v>
          </cell>
          <cell r="L227">
            <v>4496978.6260000002</v>
          </cell>
          <cell r="M227">
            <v>2498.9499999999998</v>
          </cell>
          <cell r="N227">
            <v>2543.9699999999998</v>
          </cell>
          <cell r="O227">
            <v>2539.5300000000002</v>
          </cell>
          <cell r="P227">
            <v>2560.13</v>
          </cell>
          <cell r="Q227">
            <v>2577.13</v>
          </cell>
          <cell r="R227">
            <v>0</v>
          </cell>
          <cell r="S227">
            <v>2568.91</v>
          </cell>
          <cell r="T227">
            <v>1767.7011230478349</v>
          </cell>
          <cell r="U227">
            <v>5250.2988769521653</v>
          </cell>
          <cell r="V227">
            <v>1767.7011230478349</v>
          </cell>
          <cell r="W227">
            <v>5250.2988769521653</v>
          </cell>
          <cell r="X227">
            <v>17853581.459999997</v>
          </cell>
          <cell r="Y227">
            <v>13356603</v>
          </cell>
          <cell r="Z227">
            <v>13356603</v>
          </cell>
          <cell r="AA227">
            <v>973752.5</v>
          </cell>
          <cell r="AB227">
            <v>1</v>
          </cell>
          <cell r="AC227">
            <v>973752.5</v>
          </cell>
          <cell r="AD227">
            <v>5.3051033224990922</v>
          </cell>
          <cell r="AE227">
            <v>0.66331419134866509</v>
          </cell>
          <cell r="AF227">
            <v>161406</v>
          </cell>
          <cell r="AG227">
            <v>80703</v>
          </cell>
          <cell r="AH227">
            <v>80703</v>
          </cell>
          <cell r="AI227">
            <v>91583</v>
          </cell>
        </row>
        <row r="228">
          <cell r="A228">
            <v>7203</v>
          </cell>
          <cell r="B228" t="str">
            <v xml:space="preserve"> WASHINGTON      </v>
          </cell>
          <cell r="C228" t="str">
            <v xml:space="preserve">FAYETTEVILLE        </v>
          </cell>
          <cell r="D228">
            <v>1449402375</v>
          </cell>
          <cell r="E228">
            <v>246950192</v>
          </cell>
          <cell r="F228">
            <v>86104191</v>
          </cell>
          <cell r="G228">
            <v>1782456758</v>
          </cell>
          <cell r="H228">
            <v>43670190.571000002</v>
          </cell>
          <cell r="I228">
            <v>0</v>
          </cell>
          <cell r="J228">
            <v>0</v>
          </cell>
          <cell r="K228">
            <v>43670190.571000002</v>
          </cell>
          <cell r="L228">
            <v>43670190.571000002</v>
          </cell>
          <cell r="M228">
            <v>10206.299999999999</v>
          </cell>
          <cell r="N228">
            <v>10379.799999999999</v>
          </cell>
          <cell r="O228">
            <v>10266.709999999999</v>
          </cell>
          <cell r="P228">
            <v>10092.5</v>
          </cell>
          <cell r="Q228">
            <v>10059.69</v>
          </cell>
          <cell r="R228">
            <v>0</v>
          </cell>
          <cell r="S228">
            <v>10075.89</v>
          </cell>
          <cell r="T228">
            <v>4207.2285179868595</v>
          </cell>
          <cell r="U228">
            <v>2810.7714820131405</v>
          </cell>
          <cell r="V228">
            <v>4207.2285179868595</v>
          </cell>
          <cell r="W228">
            <v>2810.7714820131405</v>
          </cell>
          <cell r="X228">
            <v>72845436.399999991</v>
          </cell>
          <cell r="Y228">
            <v>29175246</v>
          </cell>
          <cell r="Z228">
            <v>29175246</v>
          </cell>
          <cell r="AA228">
            <v>3184761.26</v>
          </cell>
          <cell r="AB228">
            <v>0.94299999999999995</v>
          </cell>
          <cell r="AC228">
            <v>3003229.8681799998</v>
          </cell>
          <cell r="AD228">
            <v>1.6848823146485552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373673</v>
          </cell>
        </row>
        <row r="229">
          <cell r="A229">
            <v>7204</v>
          </cell>
          <cell r="B229" t="str">
            <v xml:space="preserve"> WASHINGTON      </v>
          </cell>
          <cell r="C229" t="str">
            <v>GREENLAND</v>
          </cell>
          <cell r="D229">
            <v>62193925</v>
          </cell>
          <cell r="E229">
            <v>19133828</v>
          </cell>
          <cell r="F229">
            <v>8963164</v>
          </cell>
          <cell r="G229">
            <v>90290917</v>
          </cell>
          <cell r="H229">
            <v>2212127.4665000001</v>
          </cell>
          <cell r="I229">
            <v>3813</v>
          </cell>
          <cell r="J229">
            <v>4348</v>
          </cell>
          <cell r="K229">
            <v>2215940.4665000001</v>
          </cell>
          <cell r="L229">
            <v>2216475.4665000001</v>
          </cell>
          <cell r="M229">
            <v>769.51</v>
          </cell>
          <cell r="N229">
            <v>751.06</v>
          </cell>
          <cell r="O229">
            <v>754.05</v>
          </cell>
          <cell r="P229">
            <v>733</v>
          </cell>
          <cell r="Q229">
            <v>728.71</v>
          </cell>
          <cell r="R229">
            <v>0</v>
          </cell>
          <cell r="S229">
            <v>730.96</v>
          </cell>
          <cell r="T229">
            <v>2950.4173654568212</v>
          </cell>
          <cell r="U229">
            <v>4067.5826345431788</v>
          </cell>
          <cell r="V229">
            <v>2951.129692035257</v>
          </cell>
          <cell r="W229">
            <v>4066.870307964743</v>
          </cell>
          <cell r="X229">
            <v>5270939.08</v>
          </cell>
          <cell r="Y229">
            <v>3054464</v>
          </cell>
          <cell r="Z229">
            <v>3054464</v>
          </cell>
          <cell r="AA229">
            <v>398202.5</v>
          </cell>
          <cell r="AB229">
            <v>0.9</v>
          </cell>
          <cell r="AC229">
            <v>358382.25</v>
          </cell>
          <cell r="AD229">
            <v>3.9691949302054383</v>
          </cell>
          <cell r="AE229">
            <v>0.27465090926464331</v>
          </cell>
          <cell r="AF229">
            <v>14762</v>
          </cell>
          <cell r="AG229">
            <v>7381</v>
          </cell>
          <cell r="AH229">
            <v>7381</v>
          </cell>
          <cell r="AI229">
            <v>27038</v>
          </cell>
        </row>
        <row r="230">
          <cell r="A230">
            <v>7205</v>
          </cell>
          <cell r="B230" t="str">
            <v xml:space="preserve"> WASHINGTON      </v>
          </cell>
          <cell r="C230" t="str">
            <v xml:space="preserve">LINCOLN CONSOLIDATED          </v>
          </cell>
          <cell r="D230">
            <v>60662565</v>
          </cell>
          <cell r="E230">
            <v>14677676</v>
          </cell>
          <cell r="F230">
            <v>7221928</v>
          </cell>
          <cell r="G230">
            <v>82562169</v>
          </cell>
          <cell r="H230">
            <v>2022773.1405000002</v>
          </cell>
          <cell r="I230">
            <v>167</v>
          </cell>
          <cell r="J230">
            <v>168</v>
          </cell>
          <cell r="K230">
            <v>2022940.1405000002</v>
          </cell>
          <cell r="L230">
            <v>2022941.1405000002</v>
          </cell>
          <cell r="M230">
            <v>1127.6600000000001</v>
          </cell>
          <cell r="N230">
            <v>1047.8</v>
          </cell>
          <cell r="O230">
            <v>1039.29</v>
          </cell>
          <cell r="P230">
            <v>1009.48</v>
          </cell>
          <cell r="Q230">
            <v>1005.03</v>
          </cell>
          <cell r="R230">
            <v>0</v>
          </cell>
          <cell r="S230">
            <v>1007.23</v>
          </cell>
          <cell r="T230">
            <v>1930.654839186868</v>
          </cell>
          <cell r="U230">
            <v>5087.3451608131318</v>
          </cell>
          <cell r="V230">
            <v>1930.655793567475</v>
          </cell>
          <cell r="W230">
            <v>5087.3442064325245</v>
          </cell>
          <cell r="X230">
            <v>7353460.3999999994</v>
          </cell>
          <cell r="Y230">
            <v>5330519</v>
          </cell>
          <cell r="Z230">
            <v>5330519</v>
          </cell>
          <cell r="AA230">
            <v>233998.76</v>
          </cell>
          <cell r="AB230">
            <v>0.97599999999999998</v>
          </cell>
          <cell r="AC230">
            <v>228382.78976000001</v>
          </cell>
          <cell r="AD230">
            <v>2.7661917380101775</v>
          </cell>
          <cell r="AE230">
            <v>0.62049855510918717</v>
          </cell>
          <cell r="AF230">
            <v>32426</v>
          </cell>
          <cell r="AG230">
            <v>16213</v>
          </cell>
          <cell r="AH230">
            <v>16213</v>
          </cell>
          <cell r="AI230">
            <v>37721</v>
          </cell>
        </row>
        <row r="231">
          <cell r="A231">
            <v>7206</v>
          </cell>
          <cell r="B231" t="str">
            <v xml:space="preserve"> WASHINGTON      </v>
          </cell>
          <cell r="C231" t="str">
            <v xml:space="preserve">PRAIRIE GROVE       </v>
          </cell>
          <cell r="D231">
            <v>131966486</v>
          </cell>
          <cell r="E231">
            <v>27242221</v>
          </cell>
          <cell r="F231">
            <v>9894084</v>
          </cell>
          <cell r="G231">
            <v>169102791</v>
          </cell>
          <cell r="H231">
            <v>4143018.3795000003</v>
          </cell>
          <cell r="I231">
            <v>3964</v>
          </cell>
          <cell r="J231">
            <v>4527</v>
          </cell>
          <cell r="K231">
            <v>4146982.3795000003</v>
          </cell>
          <cell r="L231">
            <v>4147545.3795000003</v>
          </cell>
          <cell r="M231">
            <v>1998.48</v>
          </cell>
          <cell r="N231">
            <v>2013.23</v>
          </cell>
          <cell r="O231">
            <v>2008.36</v>
          </cell>
          <cell r="P231">
            <v>2040.46</v>
          </cell>
          <cell r="Q231">
            <v>2019.51</v>
          </cell>
          <cell r="R231">
            <v>0</v>
          </cell>
          <cell r="S231">
            <v>2030.65</v>
          </cell>
          <cell r="T231">
            <v>2059.865181573889</v>
          </cell>
          <cell r="U231">
            <v>4958.1348184261115</v>
          </cell>
          <cell r="V231">
            <v>2060.1448316883816</v>
          </cell>
          <cell r="W231">
            <v>4957.8551683116184</v>
          </cell>
          <cell r="X231">
            <v>14128848.140000001</v>
          </cell>
          <cell r="Y231">
            <v>9981303</v>
          </cell>
          <cell r="Z231">
            <v>9981303</v>
          </cell>
          <cell r="AA231">
            <v>702450</v>
          </cell>
          <cell r="AB231">
            <v>0.99540000000000006</v>
          </cell>
          <cell r="AC231">
            <v>699218.7300000001</v>
          </cell>
          <cell r="AD231">
            <v>4.1348739773313392</v>
          </cell>
          <cell r="AE231">
            <v>0.58454837211793209</v>
          </cell>
          <cell r="AF231">
            <v>87735</v>
          </cell>
          <cell r="AG231">
            <v>43868</v>
          </cell>
          <cell r="AH231">
            <v>43867</v>
          </cell>
          <cell r="AI231">
            <v>72476</v>
          </cell>
        </row>
        <row r="232">
          <cell r="A232">
            <v>7207</v>
          </cell>
          <cell r="B232" t="str">
            <v xml:space="preserve"> WASHINGTON      </v>
          </cell>
          <cell r="C232" t="str">
            <v xml:space="preserve">SPRINGDALE          </v>
          </cell>
          <cell r="D232">
            <v>1306541270</v>
          </cell>
          <cell r="E232">
            <v>382560856</v>
          </cell>
          <cell r="F232">
            <v>96908745</v>
          </cell>
          <cell r="G232">
            <v>1786010871</v>
          </cell>
          <cell r="H232">
            <v>43757266.339500003</v>
          </cell>
          <cell r="I232">
            <v>24756</v>
          </cell>
          <cell r="J232">
            <v>22586</v>
          </cell>
          <cell r="K232">
            <v>43782022.339500003</v>
          </cell>
          <cell r="L232">
            <v>43779852.339500003</v>
          </cell>
          <cell r="M232">
            <v>21877.89</v>
          </cell>
          <cell r="N232">
            <v>22107.58</v>
          </cell>
          <cell r="O232">
            <v>22099.16</v>
          </cell>
          <cell r="P232">
            <v>21851.919999999998</v>
          </cell>
          <cell r="Q232">
            <v>21803.439999999999</v>
          </cell>
          <cell r="R232">
            <v>0</v>
          </cell>
          <cell r="S232">
            <v>21827.38</v>
          </cell>
          <cell r="T232">
            <v>1980.4077307195089</v>
          </cell>
          <cell r="U232">
            <v>5037.5922692804907</v>
          </cell>
          <cell r="V232">
            <v>1980.3095743405654</v>
          </cell>
          <cell r="W232">
            <v>5037.6904256594344</v>
          </cell>
          <cell r="X232">
            <v>155150996.44</v>
          </cell>
          <cell r="Y232">
            <v>111371144</v>
          </cell>
          <cell r="Z232">
            <v>111371144</v>
          </cell>
          <cell r="AA232">
            <v>7836023.7599999998</v>
          </cell>
          <cell r="AB232">
            <v>0.93669999999999998</v>
          </cell>
          <cell r="AC232">
            <v>7340003.4559919992</v>
          </cell>
          <cell r="AD232">
            <v>4.1097193612725773</v>
          </cell>
          <cell r="AE232">
            <v>0.60687415240091136</v>
          </cell>
          <cell r="AF232">
            <v>994140</v>
          </cell>
          <cell r="AG232">
            <v>497070</v>
          </cell>
          <cell r="AH232">
            <v>497070</v>
          </cell>
          <cell r="AI232">
            <v>795873</v>
          </cell>
        </row>
        <row r="233">
          <cell r="A233">
            <v>7208</v>
          </cell>
          <cell r="B233" t="str">
            <v xml:space="preserve"> WASHINGTON      </v>
          </cell>
          <cell r="C233" t="str">
            <v xml:space="preserve">WEST FORK           </v>
          </cell>
          <cell r="D233">
            <v>48879375</v>
          </cell>
          <cell r="E233">
            <v>11909702</v>
          </cell>
          <cell r="F233">
            <v>8868550</v>
          </cell>
          <cell r="G233">
            <v>69657627</v>
          </cell>
          <cell r="H233">
            <v>1706611.8614999999</v>
          </cell>
          <cell r="I233">
            <v>11077</v>
          </cell>
          <cell r="J233">
            <v>6409</v>
          </cell>
          <cell r="K233">
            <v>1717688.8614999999</v>
          </cell>
          <cell r="L233">
            <v>1713020.8614999999</v>
          </cell>
          <cell r="M233">
            <v>962.37</v>
          </cell>
          <cell r="N233">
            <v>972.2</v>
          </cell>
          <cell r="O233">
            <v>950.23</v>
          </cell>
          <cell r="P233">
            <v>906.49</v>
          </cell>
          <cell r="Q233">
            <v>891.71</v>
          </cell>
          <cell r="R233">
            <v>0</v>
          </cell>
          <cell r="S233">
            <v>899.27</v>
          </cell>
          <cell r="T233">
            <v>1766.8060702530342</v>
          </cell>
          <cell r="U233">
            <v>5251.1939297469653</v>
          </cell>
          <cell r="V233">
            <v>1762.0045890763215</v>
          </cell>
          <cell r="W233">
            <v>5255.9954109236787</v>
          </cell>
          <cell r="X233">
            <v>6822899.6000000006</v>
          </cell>
          <cell r="Y233">
            <v>5109879</v>
          </cell>
          <cell r="Z233">
            <v>5109879</v>
          </cell>
          <cell r="AA233">
            <v>437890</v>
          </cell>
          <cell r="AB233">
            <v>0.94400000000000006</v>
          </cell>
          <cell r="AC233">
            <v>413368.16000000003</v>
          </cell>
          <cell r="AD233">
            <v>5.9342842672490121</v>
          </cell>
          <cell r="AE233">
            <v>0.66354202608202484</v>
          </cell>
          <cell r="AF233">
            <v>69022</v>
          </cell>
          <cell r="AG233">
            <v>34511</v>
          </cell>
          <cell r="AH233">
            <v>34511</v>
          </cell>
          <cell r="AI233">
            <v>34999</v>
          </cell>
        </row>
        <row r="234">
          <cell r="A234">
            <v>7301</v>
          </cell>
          <cell r="B234" t="str">
            <v xml:space="preserve"> WHITE           </v>
          </cell>
          <cell r="C234" t="str">
            <v xml:space="preserve">BALD KNOB           </v>
          </cell>
          <cell r="D234">
            <v>53147314</v>
          </cell>
          <cell r="E234">
            <v>19492975</v>
          </cell>
          <cell r="F234">
            <v>39519220</v>
          </cell>
          <cell r="G234">
            <v>112159509</v>
          </cell>
          <cell r="H234">
            <v>2747907.9704999998</v>
          </cell>
          <cell r="I234">
            <v>25834</v>
          </cell>
          <cell r="J234">
            <v>20606</v>
          </cell>
          <cell r="K234">
            <v>2773741.9704999998</v>
          </cell>
          <cell r="L234">
            <v>2768513.9704999998</v>
          </cell>
          <cell r="M234">
            <v>1182.69</v>
          </cell>
          <cell r="N234">
            <v>1164.33</v>
          </cell>
          <cell r="O234">
            <v>1158.25</v>
          </cell>
          <cell r="P234">
            <v>1143.3</v>
          </cell>
          <cell r="Q234">
            <v>1136.4000000000001</v>
          </cell>
          <cell r="R234">
            <v>0</v>
          </cell>
          <cell r="S234">
            <v>1139.8499999999999</v>
          </cell>
          <cell r="T234">
            <v>2382.2644529471886</v>
          </cell>
          <cell r="U234">
            <v>4635.7355470528109</v>
          </cell>
          <cell r="V234">
            <v>2377.7743169891696</v>
          </cell>
          <cell r="W234">
            <v>4640.2256830108308</v>
          </cell>
          <cell r="X234">
            <v>8171267.9399999995</v>
          </cell>
          <cell r="Y234">
            <v>5402754</v>
          </cell>
          <cell r="Z234">
            <v>5402754</v>
          </cell>
          <cell r="AA234">
            <v>560287.5</v>
          </cell>
          <cell r="AB234">
            <v>0.94900000000000007</v>
          </cell>
          <cell r="AC234">
            <v>531712.83750000002</v>
          </cell>
          <cell r="AD234">
            <v>4.7406844256067489</v>
          </cell>
          <cell r="AE234">
            <v>0.48610863825877138</v>
          </cell>
          <cell r="AF234">
            <v>48378</v>
          </cell>
          <cell r="AG234">
            <v>24189</v>
          </cell>
          <cell r="AH234">
            <v>24189</v>
          </cell>
          <cell r="AI234">
            <v>41916</v>
          </cell>
        </row>
        <row r="235">
          <cell r="A235">
            <v>7302</v>
          </cell>
          <cell r="B235" t="str">
            <v xml:space="preserve"> WHITE           </v>
          </cell>
          <cell r="C235" t="str">
            <v>BEEBE</v>
          </cell>
          <cell r="D235">
            <v>170019136</v>
          </cell>
          <cell r="E235">
            <v>45940535</v>
          </cell>
          <cell r="F235">
            <v>25596125</v>
          </cell>
          <cell r="G235">
            <v>241555796</v>
          </cell>
          <cell r="H235">
            <v>5918117.0020000003</v>
          </cell>
          <cell r="I235">
            <v>7654</v>
          </cell>
          <cell r="J235">
            <v>1488</v>
          </cell>
          <cell r="K235">
            <v>5925771.0020000003</v>
          </cell>
          <cell r="L235">
            <v>5919605.0020000003</v>
          </cell>
          <cell r="M235">
            <v>3259.69</v>
          </cell>
          <cell r="N235">
            <v>3221.66</v>
          </cell>
          <cell r="O235">
            <v>3204.66</v>
          </cell>
          <cell r="P235">
            <v>3178.45</v>
          </cell>
          <cell r="Q235">
            <v>3196.19</v>
          </cell>
          <cell r="R235">
            <v>0</v>
          </cell>
          <cell r="S235">
            <v>3187.52</v>
          </cell>
          <cell r="T235">
            <v>1839.3533153715789</v>
          </cell>
          <cell r="U235">
            <v>5178.6466846284211</v>
          </cell>
          <cell r="V235">
            <v>1837.4393952186142</v>
          </cell>
          <cell r="W235">
            <v>5180.5606047813853</v>
          </cell>
          <cell r="X235">
            <v>22609609.879999999</v>
          </cell>
          <cell r="Y235">
            <v>16690005</v>
          </cell>
          <cell r="Z235">
            <v>16690005</v>
          </cell>
          <cell r="AA235">
            <v>72765</v>
          </cell>
          <cell r="AB235">
            <v>0.96279999999999999</v>
          </cell>
          <cell r="AC235">
            <v>70058.141999999993</v>
          </cell>
          <cell r="AD235">
            <v>0.29002881802099251</v>
          </cell>
          <cell r="AE235">
            <v>0.64481969375681469</v>
          </cell>
          <cell r="AF235">
            <v>10863</v>
          </cell>
          <cell r="AG235">
            <v>5432</v>
          </cell>
          <cell r="AH235">
            <v>5431</v>
          </cell>
          <cell r="AI235">
            <v>115980</v>
          </cell>
        </row>
        <row r="236">
          <cell r="A236">
            <v>7303</v>
          </cell>
          <cell r="B236" t="str">
            <v xml:space="preserve"> WHITE           </v>
          </cell>
          <cell r="C236" t="str">
            <v xml:space="preserve">BRADFORD            </v>
          </cell>
          <cell r="D236">
            <v>14839132</v>
          </cell>
          <cell r="E236">
            <v>6342000</v>
          </cell>
          <cell r="F236">
            <v>8207480</v>
          </cell>
          <cell r="G236">
            <v>29388612</v>
          </cell>
          <cell r="H236">
            <v>720020.99399999995</v>
          </cell>
          <cell r="I236">
            <v>0</v>
          </cell>
          <cell r="J236">
            <v>0</v>
          </cell>
          <cell r="K236">
            <v>720020.99399999995</v>
          </cell>
          <cell r="L236">
            <v>720020.99399999995</v>
          </cell>
          <cell r="M236">
            <v>438.02</v>
          </cell>
          <cell r="N236">
            <v>450.31</v>
          </cell>
          <cell r="O236">
            <v>444.53</v>
          </cell>
          <cell r="P236">
            <v>422.87</v>
          </cell>
          <cell r="Q236">
            <v>421.96</v>
          </cell>
          <cell r="R236">
            <v>0</v>
          </cell>
          <cell r="S236">
            <v>422.41</v>
          </cell>
          <cell r="T236">
            <v>1598.9451577801958</v>
          </cell>
          <cell r="U236">
            <v>5419.0548422198044</v>
          </cell>
          <cell r="V236">
            <v>1598.9451577801958</v>
          </cell>
          <cell r="W236">
            <v>5419.0548422198044</v>
          </cell>
          <cell r="X236">
            <v>3160275.58</v>
          </cell>
          <cell r="Y236">
            <v>2440255</v>
          </cell>
          <cell r="Z236">
            <v>2440255</v>
          </cell>
          <cell r="AA236">
            <v>75600</v>
          </cell>
          <cell r="AB236">
            <v>0.9</v>
          </cell>
          <cell r="AC236">
            <v>68040</v>
          </cell>
          <cell r="AD236">
            <v>2.3151824931371379</v>
          </cell>
          <cell r="AE236">
            <v>0.70494021479117919</v>
          </cell>
          <cell r="AF236">
            <v>13251</v>
          </cell>
          <cell r="AG236">
            <v>6626</v>
          </cell>
          <cell r="AH236">
            <v>6625</v>
          </cell>
          <cell r="AI236">
            <v>16211</v>
          </cell>
        </row>
        <row r="237">
          <cell r="A237">
            <v>7304</v>
          </cell>
          <cell r="B237" t="str">
            <v xml:space="preserve"> WHITE           </v>
          </cell>
          <cell r="C237" t="str">
            <v xml:space="preserve">WHITE COUNTY CENTRAL       </v>
          </cell>
          <cell r="D237">
            <v>33278778</v>
          </cell>
          <cell r="E237">
            <v>15675130</v>
          </cell>
          <cell r="F237">
            <v>6673080</v>
          </cell>
          <cell r="G237">
            <v>55626988</v>
          </cell>
          <cell r="H237">
            <v>1362861.2060000002</v>
          </cell>
          <cell r="I237">
            <v>125</v>
          </cell>
          <cell r="J237">
            <v>60</v>
          </cell>
          <cell r="K237">
            <v>1362986.2060000002</v>
          </cell>
          <cell r="L237">
            <v>1362921.2060000002</v>
          </cell>
          <cell r="M237">
            <v>741.71</v>
          </cell>
          <cell r="N237">
            <v>769.74</v>
          </cell>
          <cell r="O237">
            <v>757.78</v>
          </cell>
          <cell r="P237">
            <v>795.14</v>
          </cell>
          <cell r="Q237">
            <v>793.63</v>
          </cell>
          <cell r="R237">
            <v>0</v>
          </cell>
          <cell r="S237">
            <v>794.39</v>
          </cell>
          <cell r="T237">
            <v>1770.7098578740877</v>
          </cell>
          <cell r="U237">
            <v>5247.2901421259121</v>
          </cell>
          <cell r="V237">
            <v>1770.6254137760804</v>
          </cell>
          <cell r="W237">
            <v>5247.3745862239193</v>
          </cell>
          <cell r="X237">
            <v>5402035.3200000003</v>
          </cell>
          <cell r="Y237">
            <v>4039114</v>
          </cell>
          <cell r="Z237">
            <v>4039114</v>
          </cell>
          <cell r="AA237">
            <v>221695</v>
          </cell>
          <cell r="AB237">
            <v>0.96719999999999995</v>
          </cell>
          <cell r="AC237">
            <v>214423.40399999998</v>
          </cell>
          <cell r="AD237">
            <v>3.8546650054106824</v>
          </cell>
          <cell r="AE237">
            <v>0.66254775133194865</v>
          </cell>
          <cell r="AF237">
            <v>35444</v>
          </cell>
          <cell r="AG237">
            <v>17722</v>
          </cell>
          <cell r="AH237">
            <v>17722</v>
          </cell>
          <cell r="AI237">
            <v>27711</v>
          </cell>
        </row>
        <row r="238">
          <cell r="A238">
            <v>7307</v>
          </cell>
          <cell r="B238" t="str">
            <v xml:space="preserve"> WHITE           </v>
          </cell>
          <cell r="C238" t="str">
            <v xml:space="preserve">RIVERVIEW           </v>
          </cell>
          <cell r="D238">
            <v>72826898</v>
          </cell>
          <cell r="E238">
            <v>20834380</v>
          </cell>
          <cell r="F238">
            <v>20043165</v>
          </cell>
          <cell r="G238">
            <v>113704443</v>
          </cell>
          <cell r="H238">
            <v>2785758.8535000002</v>
          </cell>
          <cell r="I238">
            <v>9653</v>
          </cell>
          <cell r="J238">
            <v>12103</v>
          </cell>
          <cell r="K238">
            <v>2795411.8535000002</v>
          </cell>
          <cell r="L238">
            <v>2797861.8535000002</v>
          </cell>
          <cell r="M238">
            <v>1205.22</v>
          </cell>
          <cell r="N238">
            <v>1178.49</v>
          </cell>
          <cell r="O238">
            <v>1150.81</v>
          </cell>
          <cell r="P238">
            <v>1142.98</v>
          </cell>
          <cell r="Q238">
            <v>1141.54</v>
          </cell>
          <cell r="R238">
            <v>0</v>
          </cell>
          <cell r="S238">
            <v>1142.22</v>
          </cell>
          <cell r="T238">
            <v>2372.0284885743622</v>
          </cell>
          <cell r="U238">
            <v>4645.9715114256378</v>
          </cell>
          <cell r="V238">
            <v>2374.1074200884182</v>
          </cell>
          <cell r="W238">
            <v>4643.8925799115823</v>
          </cell>
          <cell r="X238">
            <v>8270642.8200000003</v>
          </cell>
          <cell r="Y238">
            <v>5472781</v>
          </cell>
          <cell r="Z238">
            <v>5472781</v>
          </cell>
          <cell r="AA238">
            <v>0</v>
          </cell>
          <cell r="AB238">
            <v>0.96</v>
          </cell>
          <cell r="AC238">
            <v>0</v>
          </cell>
          <cell r="AD238">
            <v>0</v>
          </cell>
          <cell r="AE238">
            <v>0.48944403065302178</v>
          </cell>
          <cell r="AF238">
            <v>0</v>
          </cell>
          <cell r="AG238">
            <v>0</v>
          </cell>
          <cell r="AH238">
            <v>0</v>
          </cell>
          <cell r="AI238">
            <v>42426</v>
          </cell>
        </row>
        <row r="239">
          <cell r="A239">
            <v>7309</v>
          </cell>
          <cell r="B239" t="str">
            <v xml:space="preserve"> WHITE           </v>
          </cell>
          <cell r="C239" t="str">
            <v xml:space="preserve">PANGBURN            </v>
          </cell>
          <cell r="D239">
            <v>49215063</v>
          </cell>
          <cell r="E239">
            <v>23159569</v>
          </cell>
          <cell r="F239">
            <v>6359070</v>
          </cell>
          <cell r="G239">
            <v>78733702</v>
          </cell>
          <cell r="H239">
            <v>1928975.699</v>
          </cell>
          <cell r="I239">
            <v>201</v>
          </cell>
          <cell r="J239">
            <v>175</v>
          </cell>
          <cell r="K239">
            <v>1929176.699</v>
          </cell>
          <cell r="L239">
            <v>1929150.699</v>
          </cell>
          <cell r="M239">
            <v>778.91</v>
          </cell>
          <cell r="N239">
            <v>793.3</v>
          </cell>
          <cell r="O239">
            <v>792.93</v>
          </cell>
          <cell r="P239">
            <v>753.05</v>
          </cell>
          <cell r="Q239">
            <v>742.85</v>
          </cell>
          <cell r="R239">
            <v>0</v>
          </cell>
          <cell r="S239">
            <v>747.65</v>
          </cell>
          <cell r="T239">
            <v>2431.8375129207111</v>
          </cell>
          <cell r="U239">
            <v>4586.1624870792893</v>
          </cell>
          <cell r="V239">
            <v>2431.8047384343881</v>
          </cell>
          <cell r="W239">
            <v>4586.1952615656119</v>
          </cell>
          <cell r="X239">
            <v>5567379.3999999994</v>
          </cell>
          <cell r="Y239">
            <v>3638229</v>
          </cell>
          <cell r="Z239">
            <v>3638229</v>
          </cell>
          <cell r="AA239">
            <v>153773.76000000001</v>
          </cell>
          <cell r="AB239">
            <v>0.9</v>
          </cell>
          <cell r="AC239">
            <v>138396.38400000002</v>
          </cell>
          <cell r="AD239">
            <v>1.7577781875415948</v>
          </cell>
          <cell r="AE239">
            <v>0.46974458062225488</v>
          </cell>
          <cell r="AF239">
            <v>11810</v>
          </cell>
          <cell r="AG239">
            <v>5905</v>
          </cell>
          <cell r="AH239">
            <v>5905</v>
          </cell>
          <cell r="AI239">
            <v>28559</v>
          </cell>
        </row>
        <row r="240">
          <cell r="A240">
            <v>7310</v>
          </cell>
          <cell r="B240" t="str">
            <v xml:space="preserve"> WHITE           </v>
          </cell>
          <cell r="C240" t="str">
            <v xml:space="preserve">ROSE BUD            </v>
          </cell>
          <cell r="D240">
            <v>42252300</v>
          </cell>
          <cell r="E240">
            <v>18330230</v>
          </cell>
          <cell r="F240">
            <v>26047668</v>
          </cell>
          <cell r="G240">
            <v>86630198</v>
          </cell>
          <cell r="H240">
            <v>2122439.8509999998</v>
          </cell>
          <cell r="I240">
            <v>1085</v>
          </cell>
          <cell r="J240">
            <v>468</v>
          </cell>
          <cell r="K240">
            <v>2123524.8509999998</v>
          </cell>
          <cell r="L240">
            <v>2122907.8509999998</v>
          </cell>
          <cell r="M240">
            <v>773.09</v>
          </cell>
          <cell r="N240">
            <v>746.52</v>
          </cell>
          <cell r="O240">
            <v>747.91</v>
          </cell>
          <cell r="P240">
            <v>751.55</v>
          </cell>
          <cell r="Q240">
            <v>758.49</v>
          </cell>
          <cell r="R240">
            <v>0</v>
          </cell>
          <cell r="S240">
            <v>755.15</v>
          </cell>
          <cell r="T240">
            <v>2844.5652507635427</v>
          </cell>
          <cell r="U240">
            <v>4173.4347492364577</v>
          </cell>
          <cell r="V240">
            <v>2843.738749129293</v>
          </cell>
          <cell r="W240">
            <v>4174.261250870707</v>
          </cell>
          <cell r="X240">
            <v>5239077.3600000003</v>
          </cell>
          <cell r="Y240">
            <v>3116170</v>
          </cell>
          <cell r="Z240">
            <v>3116170</v>
          </cell>
          <cell r="AA240">
            <v>288647.5</v>
          </cell>
          <cell r="AB240">
            <v>0.9</v>
          </cell>
          <cell r="AC240">
            <v>259782.75</v>
          </cell>
          <cell r="AD240">
            <v>2.9987551223188937</v>
          </cell>
          <cell r="AE240">
            <v>0.31841147120271518</v>
          </cell>
          <cell r="AF240">
            <v>12852</v>
          </cell>
          <cell r="AG240">
            <v>6426</v>
          </cell>
          <cell r="AH240">
            <v>6426</v>
          </cell>
          <cell r="AI240">
            <v>26875</v>
          </cell>
        </row>
        <row r="241">
          <cell r="A241">
            <v>7311</v>
          </cell>
          <cell r="B241" t="str">
            <v xml:space="preserve"> WHITE           </v>
          </cell>
          <cell r="C241" t="str">
            <v xml:space="preserve">SEARCY SPECIAL    </v>
          </cell>
          <cell r="D241">
            <v>412557864</v>
          </cell>
          <cell r="E241">
            <v>126515583</v>
          </cell>
          <cell r="F241">
            <v>44637027</v>
          </cell>
          <cell r="G241">
            <v>583710474</v>
          </cell>
          <cell r="H241">
            <v>14300906.613</v>
          </cell>
          <cell r="I241">
            <v>48122</v>
          </cell>
          <cell r="J241">
            <v>40592</v>
          </cell>
          <cell r="K241">
            <v>14349028.613</v>
          </cell>
          <cell r="L241">
            <v>14341498.613</v>
          </cell>
          <cell r="M241">
            <v>4014.17</v>
          </cell>
          <cell r="N241">
            <v>3995.09</v>
          </cell>
          <cell r="O241">
            <v>3968</v>
          </cell>
          <cell r="P241">
            <v>3927.99</v>
          </cell>
          <cell r="Q241">
            <v>3932.46</v>
          </cell>
          <cell r="R241">
            <v>0</v>
          </cell>
          <cell r="S241">
            <v>3930.3</v>
          </cell>
          <cell r="T241">
            <v>3591.6659231706917</v>
          </cell>
          <cell r="U241">
            <v>3426.3340768293083</v>
          </cell>
          <cell r="V241">
            <v>3589.7811095619873</v>
          </cell>
          <cell r="W241">
            <v>3428.2188904380127</v>
          </cell>
          <cell r="X241">
            <v>28037541.620000001</v>
          </cell>
          <cell r="Y241">
            <v>13696043</v>
          </cell>
          <cell r="Z241">
            <v>13696043</v>
          </cell>
          <cell r="AA241">
            <v>855545</v>
          </cell>
          <cell r="AB241">
            <v>0.99400000000000011</v>
          </cell>
          <cell r="AC241">
            <v>850411.7300000001</v>
          </cell>
          <cell r="AD241">
            <v>1.4569067506573474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143823</v>
          </cell>
        </row>
        <row r="242">
          <cell r="A242">
            <v>7401</v>
          </cell>
          <cell r="B242" t="str">
            <v xml:space="preserve"> WOODRUFF        </v>
          </cell>
          <cell r="C242" t="str">
            <v>AUGUSTA</v>
          </cell>
          <cell r="D242">
            <v>37976436</v>
          </cell>
          <cell r="E242">
            <v>7808715</v>
          </cell>
          <cell r="F242">
            <v>24903985</v>
          </cell>
          <cell r="G242">
            <v>70689136</v>
          </cell>
          <cell r="H242">
            <v>1731883.8320000002</v>
          </cell>
          <cell r="I242">
            <v>32715</v>
          </cell>
          <cell r="J242">
            <v>8266</v>
          </cell>
          <cell r="K242">
            <v>1764598.8320000002</v>
          </cell>
          <cell r="L242">
            <v>1740149.8320000002</v>
          </cell>
          <cell r="M242">
            <v>361.12</v>
          </cell>
          <cell r="N242">
            <v>335.3</v>
          </cell>
          <cell r="O242">
            <v>348</v>
          </cell>
          <cell r="P242">
            <v>326.58</v>
          </cell>
          <cell r="Q242">
            <v>335.22</v>
          </cell>
          <cell r="R242">
            <v>0</v>
          </cell>
          <cell r="S242">
            <v>331.29</v>
          </cell>
          <cell r="T242">
            <v>5262.7462928720552</v>
          </cell>
          <cell r="U242">
            <v>1755.2537071279448</v>
          </cell>
          <cell r="V242">
            <v>5189.8295019385632</v>
          </cell>
          <cell r="W242">
            <v>1828.1704980614368</v>
          </cell>
          <cell r="X242">
            <v>2353135.4</v>
          </cell>
          <cell r="Y242">
            <v>612986</v>
          </cell>
          <cell r="Z242">
            <v>612986</v>
          </cell>
          <cell r="AA242">
            <v>200093.76</v>
          </cell>
          <cell r="AB242">
            <v>0.9</v>
          </cell>
          <cell r="AC242">
            <v>180084.38400000002</v>
          </cell>
          <cell r="AD242">
            <v>2.5475538985226813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12071</v>
          </cell>
        </row>
        <row r="243">
          <cell r="A243">
            <v>7403</v>
          </cell>
          <cell r="B243" t="str">
            <v xml:space="preserve"> WOODRUFF        </v>
          </cell>
          <cell r="C243" t="str">
            <v xml:space="preserve">MCCRORY             </v>
          </cell>
          <cell r="D243">
            <v>31132098</v>
          </cell>
          <cell r="E243">
            <v>10839220</v>
          </cell>
          <cell r="F243">
            <v>30071370</v>
          </cell>
          <cell r="G243">
            <v>72042688</v>
          </cell>
          <cell r="H243">
            <v>1765045.8559999999</v>
          </cell>
          <cell r="I243">
            <v>8337</v>
          </cell>
          <cell r="J243">
            <v>8778</v>
          </cell>
          <cell r="K243">
            <v>1773382.8559999999</v>
          </cell>
          <cell r="L243">
            <v>1773823.8559999999</v>
          </cell>
          <cell r="M243">
            <v>623.83000000000004</v>
          </cell>
          <cell r="N243">
            <v>600.88</v>
          </cell>
          <cell r="O243">
            <v>587.38</v>
          </cell>
          <cell r="P243">
            <v>551.59</v>
          </cell>
          <cell r="Q243">
            <v>551.41</v>
          </cell>
          <cell r="R243">
            <v>0</v>
          </cell>
          <cell r="S243">
            <v>551.5</v>
          </cell>
          <cell r="T243">
            <v>2951.3095060577816</v>
          </cell>
          <cell r="U243">
            <v>4066.6904939422184</v>
          </cell>
          <cell r="V243">
            <v>2952.0434296365329</v>
          </cell>
          <cell r="W243">
            <v>4065.9565703634671</v>
          </cell>
          <cell r="X243">
            <v>4216975.84</v>
          </cell>
          <cell r="Y243">
            <v>2443152</v>
          </cell>
          <cell r="Z243">
            <v>2443152</v>
          </cell>
          <cell r="AA243">
            <v>234850</v>
          </cell>
          <cell r="AB243">
            <v>0.97199999999999998</v>
          </cell>
          <cell r="AC243">
            <v>228274.19999999998</v>
          </cell>
          <cell r="AD243">
            <v>3.1685963744162344</v>
          </cell>
          <cell r="AE243">
            <v>0.27427240640661465</v>
          </cell>
          <cell r="AF243">
            <v>9415</v>
          </cell>
          <cell r="AG243">
            <v>4708</v>
          </cell>
          <cell r="AH243">
            <v>4707</v>
          </cell>
          <cell r="AI243">
            <v>21632</v>
          </cell>
        </row>
        <row r="244">
          <cell r="A244">
            <v>7503</v>
          </cell>
          <cell r="B244" t="str">
            <v xml:space="preserve"> YELL            </v>
          </cell>
          <cell r="C244" t="str">
            <v xml:space="preserve">DANVILLE            </v>
          </cell>
          <cell r="D244">
            <v>29058455</v>
          </cell>
          <cell r="E244">
            <v>12120650</v>
          </cell>
          <cell r="F244">
            <v>6431975</v>
          </cell>
          <cell r="G244">
            <v>47611080</v>
          </cell>
          <cell r="H244">
            <v>1166471.46</v>
          </cell>
          <cell r="I244">
            <v>53479</v>
          </cell>
          <cell r="J244">
            <v>51414</v>
          </cell>
          <cell r="K244">
            <v>1219950.46</v>
          </cell>
          <cell r="L244">
            <v>1217885.46</v>
          </cell>
          <cell r="M244">
            <v>842.04</v>
          </cell>
          <cell r="N244">
            <v>812.89</v>
          </cell>
          <cell r="O244">
            <v>814.84</v>
          </cell>
          <cell r="P244">
            <v>771.81</v>
          </cell>
          <cell r="Q244">
            <v>759.96</v>
          </cell>
          <cell r="R244">
            <v>0</v>
          </cell>
          <cell r="S244">
            <v>765.81</v>
          </cell>
          <cell r="T244">
            <v>1500.7571258103803</v>
          </cell>
          <cell r="U244">
            <v>5517.2428741896201</v>
          </cell>
          <cell r="V244">
            <v>1498.2168067020139</v>
          </cell>
          <cell r="W244">
            <v>5519.7831932979861</v>
          </cell>
          <cell r="X244">
            <v>5704862.0199999996</v>
          </cell>
          <cell r="Y244">
            <v>4486977</v>
          </cell>
          <cell r="Z244">
            <v>4486977</v>
          </cell>
          <cell r="AA244">
            <v>0</v>
          </cell>
          <cell r="AB244">
            <v>0.9</v>
          </cell>
          <cell r="AC244">
            <v>0</v>
          </cell>
          <cell r="AD244">
            <v>0</v>
          </cell>
          <cell r="AE244">
            <v>0.72798784464771027</v>
          </cell>
          <cell r="AF244">
            <v>0</v>
          </cell>
          <cell r="AG244">
            <v>0</v>
          </cell>
          <cell r="AH244">
            <v>0</v>
          </cell>
          <cell r="AI244">
            <v>29264</v>
          </cell>
        </row>
        <row r="245">
          <cell r="A245">
            <v>7504</v>
          </cell>
          <cell r="B245" t="str">
            <v xml:space="preserve"> YELL            </v>
          </cell>
          <cell r="C245" t="str">
            <v xml:space="preserve">DARDANELLE          </v>
          </cell>
          <cell r="D245">
            <v>80475319</v>
          </cell>
          <cell r="E245">
            <v>24924330</v>
          </cell>
          <cell r="F245">
            <v>5487330</v>
          </cell>
          <cell r="G245">
            <v>110886979</v>
          </cell>
          <cell r="H245">
            <v>2716730.9855000004</v>
          </cell>
          <cell r="I245">
            <v>5973</v>
          </cell>
          <cell r="J245">
            <v>5168</v>
          </cell>
          <cell r="K245">
            <v>2722703.9855000004</v>
          </cell>
          <cell r="L245">
            <v>2721898.9855000004</v>
          </cell>
          <cell r="M245">
            <v>2157.1</v>
          </cell>
          <cell r="N245">
            <v>2090.8000000000002</v>
          </cell>
          <cell r="O245">
            <v>2083.02</v>
          </cell>
          <cell r="P245">
            <v>2079.25</v>
          </cell>
          <cell r="Q245">
            <v>2074.87</v>
          </cell>
          <cell r="R245">
            <v>0</v>
          </cell>
          <cell r="S245">
            <v>2077.09</v>
          </cell>
          <cell r="T245">
            <v>1302.2307181461642</v>
          </cell>
          <cell r="U245">
            <v>5715.7692818538362</v>
          </cell>
          <cell r="V245">
            <v>1301.8456980581595</v>
          </cell>
          <cell r="W245">
            <v>5716.1543019418405</v>
          </cell>
          <cell r="X245">
            <v>14673234.4</v>
          </cell>
          <cell r="Y245">
            <v>11951335</v>
          </cell>
          <cell r="Z245">
            <v>11951335</v>
          </cell>
          <cell r="AA245">
            <v>405127.5</v>
          </cell>
          <cell r="AB245">
            <v>0.9</v>
          </cell>
          <cell r="AC245">
            <v>364614.75</v>
          </cell>
          <cell r="AD245">
            <v>3.2881656014814871</v>
          </cell>
          <cell r="AE245">
            <v>0.77216877485233226</v>
          </cell>
          <cell r="AF245">
            <v>95714</v>
          </cell>
          <cell r="AG245">
            <v>47857</v>
          </cell>
          <cell r="AH245">
            <v>47857</v>
          </cell>
          <cell r="AI245">
            <v>75269</v>
          </cell>
        </row>
        <row r="246">
          <cell r="A246">
            <v>7509</v>
          </cell>
          <cell r="B246" t="str">
            <v xml:space="preserve"> YELL            </v>
          </cell>
          <cell r="C246" t="str">
            <v xml:space="preserve">WESTERN YELL COUNTY    </v>
          </cell>
          <cell r="D246">
            <v>20874197</v>
          </cell>
          <cell r="E246">
            <v>6641990</v>
          </cell>
          <cell r="F246">
            <v>4741070</v>
          </cell>
          <cell r="G246">
            <v>32257257</v>
          </cell>
          <cell r="H246">
            <v>790302.79650000005</v>
          </cell>
          <cell r="I246">
            <v>55335</v>
          </cell>
          <cell r="J246">
            <v>49332</v>
          </cell>
          <cell r="K246">
            <v>845637.79650000005</v>
          </cell>
          <cell r="L246">
            <v>839634.79650000005</v>
          </cell>
          <cell r="M246">
            <v>343.83</v>
          </cell>
          <cell r="N246">
            <v>342.43</v>
          </cell>
          <cell r="O246">
            <v>342.13</v>
          </cell>
          <cell r="P246">
            <v>344.93</v>
          </cell>
          <cell r="Q246">
            <v>348.72</v>
          </cell>
          <cell r="R246">
            <v>0</v>
          </cell>
          <cell r="S246">
            <v>346.74</v>
          </cell>
          <cell r="T246">
            <v>2469.520183687177</v>
          </cell>
          <cell r="U246">
            <v>4548.4798163128235</v>
          </cell>
          <cell r="V246">
            <v>2451.9895934935607</v>
          </cell>
          <cell r="W246">
            <v>4566.0104065064388</v>
          </cell>
          <cell r="X246">
            <v>2403173.7400000002</v>
          </cell>
          <cell r="Y246">
            <v>1563539</v>
          </cell>
          <cell r="Z246">
            <v>1563539</v>
          </cell>
          <cell r="AA246">
            <v>53645</v>
          </cell>
          <cell r="AB246">
            <v>0.98499999999999999</v>
          </cell>
          <cell r="AC246">
            <v>52840.324999999997</v>
          </cell>
          <cell r="AD246">
            <v>1.638091081334039</v>
          </cell>
          <cell r="AE246">
            <v>0.45706691391035625</v>
          </cell>
          <cell r="AF246">
            <v>4623</v>
          </cell>
          <cell r="AG246">
            <v>2312</v>
          </cell>
          <cell r="AH246">
            <v>2311</v>
          </cell>
          <cell r="AI246">
            <v>12327</v>
          </cell>
        </row>
        <row r="247">
          <cell r="A247">
            <v>7510</v>
          </cell>
          <cell r="B247" t="str">
            <v xml:space="preserve"> YELL            </v>
          </cell>
          <cell r="C247" t="str">
            <v>TWO RIVERS</v>
          </cell>
          <cell r="D247">
            <v>45884591</v>
          </cell>
          <cell r="E247">
            <v>25210630</v>
          </cell>
          <cell r="F247">
            <v>9090780</v>
          </cell>
          <cell r="G247">
            <v>80186001</v>
          </cell>
          <cell r="H247">
            <v>1964557.0245000003</v>
          </cell>
          <cell r="I247">
            <v>263104</v>
          </cell>
          <cell r="J247">
            <v>237203</v>
          </cell>
          <cell r="K247">
            <v>2227661.0245000003</v>
          </cell>
          <cell r="L247">
            <v>2201760.0245000003</v>
          </cell>
          <cell r="M247">
            <v>850.79</v>
          </cell>
          <cell r="N247">
            <v>789.99</v>
          </cell>
          <cell r="O247">
            <v>779.25</v>
          </cell>
          <cell r="P247">
            <v>758.7</v>
          </cell>
          <cell r="Q247">
            <v>758.63</v>
          </cell>
          <cell r="R247">
            <v>0</v>
          </cell>
          <cell r="S247">
            <v>758.67</v>
          </cell>
          <cell r="T247">
            <v>2819.859776073115</v>
          </cell>
          <cell r="U247">
            <v>4198.1402239268846</v>
          </cell>
          <cell r="V247">
            <v>2787.0732851048751</v>
          </cell>
          <cell r="W247">
            <v>4230.9267148951249</v>
          </cell>
          <cell r="X247">
            <v>5544149.8200000003</v>
          </cell>
          <cell r="Y247">
            <v>3342390</v>
          </cell>
          <cell r="Z247">
            <v>3342390</v>
          </cell>
          <cell r="AA247">
            <v>231142.5</v>
          </cell>
          <cell r="AB247">
            <v>0.9</v>
          </cell>
          <cell r="AC247">
            <v>208028.25</v>
          </cell>
          <cell r="AD247">
            <v>2.5943212955588097</v>
          </cell>
          <cell r="AE247">
            <v>0.32830738716119978</v>
          </cell>
          <cell r="AF247">
            <v>12132</v>
          </cell>
          <cell r="AG247">
            <v>6066</v>
          </cell>
          <cell r="AH247">
            <v>6066</v>
          </cell>
          <cell r="AI247">
            <v>28440</v>
          </cell>
        </row>
      </sheetData>
      <sheetData sheetId="2">
        <row r="4">
          <cell r="A4">
            <v>101</v>
          </cell>
          <cell r="B4" t="str">
            <v>DEWITT</v>
          </cell>
          <cell r="C4">
            <v>3966627.9024400003</v>
          </cell>
          <cell r="E4">
            <v>4097557.2468344495</v>
          </cell>
          <cell r="G4">
            <v>130929.34439444914</v>
          </cell>
          <cell r="H4">
            <v>3.3007720314252392E-2</v>
          </cell>
          <cell r="I4">
            <v>170562239</v>
          </cell>
          <cell r="J4">
            <v>4264055.9750000006</v>
          </cell>
          <cell r="L4">
            <v>4178774.8555000005</v>
          </cell>
          <cell r="M4">
            <v>81217.608665551059</v>
          </cell>
          <cell r="N4">
            <v>1.9435746474509016E-2</v>
          </cell>
          <cell r="O4">
            <v>0.98056425352549104</v>
          </cell>
          <cell r="P4">
            <v>0.96095296845498113</v>
          </cell>
          <cell r="Q4">
            <v>8293661.8600000003</v>
          </cell>
          <cell r="R4">
            <v>3883054</v>
          </cell>
          <cell r="S4">
            <v>231833</v>
          </cell>
          <cell r="T4">
            <v>8293661.8555000005</v>
          </cell>
          <cell r="U4">
            <v>4.4999998062849045E-3</v>
          </cell>
          <cell r="V4">
            <v>-81217.608665551059</v>
          </cell>
          <cell r="W4">
            <v>0</v>
          </cell>
          <cell r="X4">
            <v>0</v>
          </cell>
          <cell r="Y4">
            <v>81218</v>
          </cell>
          <cell r="Z4">
            <v>0</v>
          </cell>
        </row>
        <row r="5">
          <cell r="A5">
            <v>104</v>
          </cell>
          <cell r="B5" t="str">
            <v xml:space="preserve">STUTTGART           </v>
          </cell>
          <cell r="C5">
            <v>5192291.574788739</v>
          </cell>
          <cell r="E5">
            <v>5524094.25</v>
          </cell>
          <cell r="G5">
            <v>331802.67521126103</v>
          </cell>
          <cell r="H5">
            <v>6.3902935810141059E-2</v>
          </cell>
          <cell r="I5">
            <v>227796293</v>
          </cell>
          <cell r="J5">
            <v>5694907.3250000002</v>
          </cell>
          <cell r="L5">
            <v>5581009.1785000004</v>
          </cell>
          <cell r="M5">
            <v>56914.928500000387</v>
          </cell>
          <cell r="N5">
            <v>1.0197963608312382E-2</v>
          </cell>
          <cell r="O5">
            <v>0.98980203639168762</v>
          </cell>
          <cell r="P5">
            <v>0.97000599566385393</v>
          </cell>
          <cell r="Q5">
            <v>10885689.979999999</v>
          </cell>
          <cell r="R5">
            <v>5302738</v>
          </cell>
          <cell r="S5">
            <v>1943</v>
          </cell>
          <cell r="T5">
            <v>10885690.1785</v>
          </cell>
          <cell r="U5">
            <v>-0.1985000018030405</v>
          </cell>
          <cell r="V5">
            <v>-56914.928500000387</v>
          </cell>
          <cell r="W5">
            <v>0</v>
          </cell>
          <cell r="X5">
            <v>0</v>
          </cell>
          <cell r="Y5">
            <v>56915</v>
          </cell>
          <cell r="Z5">
            <v>0</v>
          </cell>
        </row>
        <row r="6">
          <cell r="A6">
            <v>201</v>
          </cell>
          <cell r="B6" t="str">
            <v xml:space="preserve">CROSSETT            </v>
          </cell>
          <cell r="C6">
            <v>6121052.7375429915</v>
          </cell>
          <cell r="E6">
            <v>6380096.4500000002</v>
          </cell>
          <cell r="G6">
            <v>259043.71245700866</v>
          </cell>
          <cell r="H6">
            <v>4.2320124260355509E-2</v>
          </cell>
          <cell r="I6">
            <v>266016342</v>
          </cell>
          <cell r="J6">
            <v>6650408.5500000007</v>
          </cell>
          <cell r="L6">
            <v>6517400.3790000007</v>
          </cell>
          <cell r="M6">
            <v>137303.92900000047</v>
          </cell>
          <cell r="N6">
            <v>2.1067284655767571E-2</v>
          </cell>
          <cell r="O6">
            <v>0.97893271534423243</v>
          </cell>
          <cell r="P6">
            <v>0.95935406103734777</v>
          </cell>
          <cell r="Q6">
            <v>11562295.359999999</v>
          </cell>
          <cell r="R6">
            <v>5001349</v>
          </cell>
          <cell r="S6">
            <v>43546</v>
          </cell>
          <cell r="T6">
            <v>11562295.379000001</v>
          </cell>
          <cell r="U6">
            <v>-1.900000125169754E-2</v>
          </cell>
          <cell r="V6">
            <v>-137303.92900000047</v>
          </cell>
          <cell r="W6">
            <v>0</v>
          </cell>
          <cell r="X6">
            <v>0</v>
          </cell>
          <cell r="Y6">
            <v>137304</v>
          </cell>
          <cell r="Z6">
            <v>0</v>
          </cell>
        </row>
        <row r="7">
          <cell r="A7">
            <v>203</v>
          </cell>
          <cell r="B7" t="str">
            <v>HAMBURG</v>
          </cell>
          <cell r="C7">
            <v>2818091.6332069999</v>
          </cell>
          <cell r="E7">
            <v>2961348.81</v>
          </cell>
          <cell r="G7">
            <v>143257.1767930002</v>
          </cell>
          <cell r="H7">
            <v>5.083481853639122E-2</v>
          </cell>
          <cell r="I7">
            <v>123182980</v>
          </cell>
          <cell r="J7">
            <v>3079574.5</v>
          </cell>
          <cell r="L7">
            <v>3017983.01</v>
          </cell>
          <cell r="M7">
            <v>56634.199999999721</v>
          </cell>
          <cell r="N7">
            <v>1.8765579465604653E-2</v>
          </cell>
          <cell r="O7">
            <v>0.98123442053439536</v>
          </cell>
          <cell r="P7">
            <v>0.96160973212370737</v>
          </cell>
          <cell r="Q7">
            <v>11901685.84</v>
          </cell>
          <cell r="R7">
            <v>8875062</v>
          </cell>
          <cell r="S7">
            <v>8641</v>
          </cell>
          <cell r="T7">
            <v>11901686.01</v>
          </cell>
          <cell r="U7">
            <v>-0.16999999992549419</v>
          </cell>
          <cell r="V7">
            <v>-56634.199999999721</v>
          </cell>
          <cell r="W7">
            <v>0</v>
          </cell>
          <cell r="X7">
            <v>0</v>
          </cell>
          <cell r="Y7">
            <v>56634</v>
          </cell>
          <cell r="Z7">
            <v>0</v>
          </cell>
        </row>
        <row r="8">
          <cell r="A8">
            <v>302</v>
          </cell>
          <cell r="B8" t="str">
            <v xml:space="preserve">COTTER              </v>
          </cell>
          <cell r="C8">
            <v>1395502.0734216003</v>
          </cell>
          <cell r="E8">
            <v>1430909.79</v>
          </cell>
          <cell r="G8">
            <v>35407.716578399763</v>
          </cell>
          <cell r="H8">
            <v>2.5372743797925271E-2</v>
          </cell>
          <cell r="I8">
            <v>59770234</v>
          </cell>
          <cell r="J8">
            <v>1494255.85</v>
          </cell>
          <cell r="L8">
            <v>1464370.733</v>
          </cell>
          <cell r="M8">
            <v>33460.94299999997</v>
          </cell>
          <cell r="N8">
            <v>2.2850048997803872E-2</v>
          </cell>
          <cell r="O8">
            <v>0.97714995100219615</v>
          </cell>
          <cell r="P8">
            <v>0.95760695198215218</v>
          </cell>
          <cell r="Q8">
            <v>5304625.4800000004</v>
          </cell>
          <cell r="R8">
            <v>3840079</v>
          </cell>
          <cell r="S8">
            <v>176</v>
          </cell>
          <cell r="T8">
            <v>5304625.733</v>
          </cell>
          <cell r="U8">
            <v>-0.25299999956041574</v>
          </cell>
          <cell r="V8">
            <v>-33460.94299999997</v>
          </cell>
          <cell r="W8">
            <v>0</v>
          </cell>
          <cell r="X8">
            <v>0</v>
          </cell>
          <cell r="Y8">
            <v>33461</v>
          </cell>
          <cell r="Z8">
            <v>0</v>
          </cell>
        </row>
        <row r="9">
          <cell r="A9">
            <v>303</v>
          </cell>
          <cell r="B9" t="str">
            <v xml:space="preserve">MOUNTAIN HOME       </v>
          </cell>
          <cell r="C9">
            <v>15374895.286462743</v>
          </cell>
          <cell r="E9">
            <v>15837277.41</v>
          </cell>
          <cell r="G9">
            <v>462382.12353725731</v>
          </cell>
          <cell r="H9">
            <v>3.0073838873190546E-2</v>
          </cell>
          <cell r="I9">
            <v>664104627</v>
          </cell>
          <cell r="J9">
            <v>16602615.675000001</v>
          </cell>
          <cell r="L9">
            <v>16270563.361500001</v>
          </cell>
          <cell r="M9">
            <v>433285.95150000043</v>
          </cell>
          <cell r="N9">
            <v>2.6630052191386158E-2</v>
          </cell>
          <cell r="O9">
            <v>0.97336994780861386</v>
          </cell>
          <cell r="P9">
            <v>0.95390254885244152</v>
          </cell>
          <cell r="Q9">
            <v>27439608.02</v>
          </cell>
          <cell r="R9">
            <v>11096327</v>
          </cell>
          <cell r="S9">
            <v>72718</v>
          </cell>
          <cell r="T9">
            <v>27439608.361500002</v>
          </cell>
          <cell r="U9">
            <v>-0.34150000289082527</v>
          </cell>
          <cell r="V9">
            <v>-433285.95150000043</v>
          </cell>
          <cell r="W9">
            <v>0</v>
          </cell>
          <cell r="X9">
            <v>0</v>
          </cell>
          <cell r="Y9">
            <v>433286</v>
          </cell>
          <cell r="Z9">
            <v>0</v>
          </cell>
        </row>
        <row r="10">
          <cell r="A10">
            <v>304</v>
          </cell>
          <cell r="B10" t="str">
            <v xml:space="preserve">NORFORK             </v>
          </cell>
          <cell r="C10">
            <v>1602422.7862828004</v>
          </cell>
          <cell r="E10">
            <v>1656309.13</v>
          </cell>
          <cell r="G10">
            <v>53886.343717199517</v>
          </cell>
          <cell r="H10">
            <v>3.3628043846157273E-2</v>
          </cell>
          <cell r="I10">
            <v>69817124</v>
          </cell>
          <cell r="J10">
            <v>1745428.1</v>
          </cell>
          <cell r="L10">
            <v>1710519.5380000002</v>
          </cell>
          <cell r="M10">
            <v>54210.408000000287</v>
          </cell>
          <cell r="N10">
            <v>3.1692364100900601E-2</v>
          </cell>
          <cell r="O10">
            <v>0.96830763589909941</v>
          </cell>
          <cell r="P10">
            <v>0.94894148318111748</v>
          </cell>
          <cell r="Q10">
            <v>2988334.58</v>
          </cell>
          <cell r="R10">
            <v>1237077</v>
          </cell>
          <cell r="S10">
            <v>40738</v>
          </cell>
          <cell r="T10">
            <v>2988334.5380000002</v>
          </cell>
          <cell r="U10">
            <v>4.1999999899417162E-2</v>
          </cell>
          <cell r="V10">
            <v>-54210.408000000287</v>
          </cell>
          <cell r="W10">
            <v>0</v>
          </cell>
          <cell r="X10">
            <v>0</v>
          </cell>
          <cell r="Y10">
            <v>54210</v>
          </cell>
          <cell r="Z10">
            <v>0</v>
          </cell>
        </row>
        <row r="11">
          <cell r="A11">
            <v>401</v>
          </cell>
          <cell r="B11" t="str">
            <v>BENTONVILLE</v>
          </cell>
          <cell r="C11">
            <v>53510187.602865756</v>
          </cell>
          <cell r="E11">
            <v>57017095.149999999</v>
          </cell>
          <cell r="G11">
            <v>3506907.547134243</v>
          </cell>
          <cell r="H11">
            <v>6.5537194022964498E-2</v>
          </cell>
          <cell r="I11">
            <v>2338789655</v>
          </cell>
          <cell r="J11">
            <v>58469741.375</v>
          </cell>
          <cell r="L11">
            <v>57300346.547499999</v>
          </cell>
          <cell r="M11">
            <v>283251.39750000089</v>
          </cell>
          <cell r="N11">
            <v>4.9432754698123041E-3</v>
          </cell>
          <cell r="O11">
            <v>0.99505672453018768</v>
          </cell>
          <cell r="P11">
            <v>0.97515559003958396</v>
          </cell>
          <cell r="Q11">
            <v>125109254.38</v>
          </cell>
          <cell r="R11">
            <v>67804948</v>
          </cell>
          <cell r="S11">
            <v>3960</v>
          </cell>
          <cell r="T11">
            <v>125109254.54750001</v>
          </cell>
          <cell r="U11">
            <v>-0.16750001907348633</v>
          </cell>
          <cell r="V11">
            <v>-283251.39750000089</v>
          </cell>
          <cell r="W11">
            <v>0</v>
          </cell>
          <cell r="X11">
            <v>0</v>
          </cell>
          <cell r="Y11">
            <v>283251</v>
          </cell>
          <cell r="Z11">
            <v>0</v>
          </cell>
        </row>
        <row r="12">
          <cell r="A12">
            <v>402</v>
          </cell>
          <cell r="B12" t="str">
            <v xml:space="preserve">DECATUR             </v>
          </cell>
          <cell r="C12">
            <v>1491074.4422567403</v>
          </cell>
          <cell r="E12">
            <v>1603980.53</v>
          </cell>
          <cell r="G12">
            <v>112906.08774325973</v>
          </cell>
          <cell r="H12">
            <v>7.5721295022920812E-2</v>
          </cell>
          <cell r="I12">
            <v>65799590</v>
          </cell>
          <cell r="J12">
            <v>1644989.75</v>
          </cell>
          <cell r="L12">
            <v>1612089.9550000001</v>
          </cell>
          <cell r="M12">
            <v>8109.4250000000466</v>
          </cell>
          <cell r="N12">
            <v>5.0303799579224139E-3</v>
          </cell>
          <cell r="O12">
            <v>0.99496962004207756</v>
          </cell>
          <cell r="P12">
            <v>0.97507022764123608</v>
          </cell>
          <cell r="Q12">
            <v>3676660.02</v>
          </cell>
          <cell r="R12">
            <v>2064377</v>
          </cell>
          <cell r="S12">
            <v>193</v>
          </cell>
          <cell r="T12">
            <v>3676659.9550000001</v>
          </cell>
          <cell r="U12">
            <v>6.4999999944120646E-2</v>
          </cell>
          <cell r="V12">
            <v>-8109.4250000000466</v>
          </cell>
          <cell r="W12">
            <v>0</v>
          </cell>
          <cell r="X12">
            <v>0</v>
          </cell>
          <cell r="Y12">
            <v>8109</v>
          </cell>
          <cell r="Z12">
            <v>0</v>
          </cell>
        </row>
        <row r="13">
          <cell r="A13">
            <v>403</v>
          </cell>
          <cell r="B13" t="str">
            <v xml:space="preserve">GENTRY              </v>
          </cell>
          <cell r="C13">
            <v>4411909.45293462</v>
          </cell>
          <cell r="E13">
            <v>4621890.6100000003</v>
          </cell>
          <cell r="G13">
            <v>209981.15706538036</v>
          </cell>
          <cell r="H13">
            <v>4.759416740198727E-2</v>
          </cell>
          <cell r="I13">
            <v>190678860</v>
          </cell>
          <cell r="J13">
            <v>4766971.5</v>
          </cell>
          <cell r="L13">
            <v>4671632.07</v>
          </cell>
          <cell r="M13">
            <v>49741.459999999963</v>
          </cell>
          <cell r="N13">
            <v>1.0647555127345455E-2</v>
          </cell>
          <cell r="O13">
            <v>0.9893524448726545</v>
          </cell>
          <cell r="P13">
            <v>0.96956539597520153</v>
          </cell>
          <cell r="Q13">
            <v>10163257.060000001</v>
          </cell>
          <cell r="R13">
            <v>5196473</v>
          </cell>
          <cell r="S13">
            <v>295152</v>
          </cell>
          <cell r="T13">
            <v>10163257.07</v>
          </cell>
          <cell r="U13">
            <v>-9.9999997764825821E-3</v>
          </cell>
          <cell r="V13">
            <v>-49741.459999999963</v>
          </cell>
          <cell r="W13">
            <v>0</v>
          </cell>
          <cell r="X13">
            <v>0</v>
          </cell>
          <cell r="Y13">
            <v>49741</v>
          </cell>
          <cell r="Z13">
            <v>0</v>
          </cell>
        </row>
        <row r="14">
          <cell r="A14">
            <v>404</v>
          </cell>
          <cell r="B14" t="str">
            <v xml:space="preserve">GRAVETTE            </v>
          </cell>
          <cell r="C14">
            <v>7361508.9040108714</v>
          </cell>
          <cell r="E14">
            <v>7576890.96</v>
          </cell>
          <cell r="G14">
            <v>215382.05598912854</v>
          </cell>
          <cell r="H14">
            <v>2.9257868026455688E-2</v>
          </cell>
          <cell r="I14">
            <v>314552330</v>
          </cell>
          <cell r="J14">
            <v>7863808.25</v>
          </cell>
          <cell r="L14">
            <v>7706532.085</v>
          </cell>
          <cell r="M14">
            <v>129641.125</v>
          </cell>
          <cell r="N14">
            <v>1.6822239052547851E-2</v>
          </cell>
          <cell r="O14">
            <v>0.98317776094745213</v>
          </cell>
          <cell r="P14">
            <v>0.9635142057285031</v>
          </cell>
          <cell r="Q14">
            <v>13198822.779999999</v>
          </cell>
          <cell r="R14">
            <v>5492291</v>
          </cell>
          <cell r="S14">
            <v>0</v>
          </cell>
          <cell r="T14">
            <v>13198823.085000001</v>
          </cell>
          <cell r="U14">
            <v>-0.30500000156462193</v>
          </cell>
          <cell r="V14">
            <v>-129641.125</v>
          </cell>
          <cell r="W14">
            <v>0</v>
          </cell>
          <cell r="X14">
            <v>0</v>
          </cell>
          <cell r="Y14">
            <v>129641</v>
          </cell>
          <cell r="Z14">
            <v>0</v>
          </cell>
        </row>
        <row r="15">
          <cell r="A15">
            <v>405</v>
          </cell>
          <cell r="B15" t="str">
            <v xml:space="preserve">ROGERS              </v>
          </cell>
          <cell r="C15">
            <v>51773037.319474444</v>
          </cell>
          <cell r="E15">
            <v>53789899.420000002</v>
          </cell>
          <cell r="G15">
            <v>2016862.100525558</v>
          </cell>
          <cell r="H15">
            <v>3.8955838887337495E-2</v>
          </cell>
          <cell r="I15">
            <v>2225430405</v>
          </cell>
          <cell r="J15">
            <v>55635760.125</v>
          </cell>
          <cell r="L15">
            <v>54523044.922499999</v>
          </cell>
          <cell r="M15">
            <v>733145.50249999762</v>
          </cell>
          <cell r="N15">
            <v>1.3446525291133379E-2</v>
          </cell>
          <cell r="O15">
            <v>0.98655347470886667</v>
          </cell>
          <cell r="P15">
            <v>0.96682240521468932</v>
          </cell>
          <cell r="Q15">
            <v>109730640.8</v>
          </cell>
          <cell r="R15">
            <v>55107226</v>
          </cell>
          <cell r="S15">
            <v>100370</v>
          </cell>
          <cell r="T15">
            <v>109730640.9225</v>
          </cell>
          <cell r="U15">
            <v>-0.12250000238418579</v>
          </cell>
          <cell r="V15">
            <v>-733145.50249999762</v>
          </cell>
          <cell r="W15">
            <v>0</v>
          </cell>
          <cell r="X15">
            <v>0</v>
          </cell>
          <cell r="Y15">
            <v>733146</v>
          </cell>
          <cell r="Z15">
            <v>0</v>
          </cell>
        </row>
        <row r="16">
          <cell r="A16">
            <v>406</v>
          </cell>
          <cell r="B16" t="str">
            <v xml:space="preserve">SILOAM SPRINGS      </v>
          </cell>
          <cell r="C16">
            <v>8855018.8340094015</v>
          </cell>
          <cell r="E16">
            <v>9185688.620000001</v>
          </cell>
          <cell r="G16">
            <v>330669.78599059954</v>
          </cell>
          <cell r="H16">
            <v>3.7342640618741395E-2</v>
          </cell>
          <cell r="I16">
            <v>382007683</v>
          </cell>
          <cell r="J16">
            <v>9550192.0750000011</v>
          </cell>
          <cell r="L16">
            <v>9359188.2335000001</v>
          </cell>
          <cell r="M16">
            <v>173499.61349999905</v>
          </cell>
          <cell r="N16">
            <v>1.8537891232807958E-2</v>
          </cell>
          <cell r="O16">
            <v>0.98146210876719209</v>
          </cell>
          <cell r="P16">
            <v>0.96183286659184808</v>
          </cell>
          <cell r="Q16">
            <v>30349691.900000002</v>
          </cell>
          <cell r="R16">
            <v>20987223</v>
          </cell>
          <cell r="S16">
            <v>3281</v>
          </cell>
          <cell r="T16">
            <v>30349692.2335</v>
          </cell>
          <cell r="U16">
            <v>-0.33349999785423279</v>
          </cell>
          <cell r="V16">
            <v>-173499.61349999905</v>
          </cell>
          <cell r="W16">
            <v>0</v>
          </cell>
          <cell r="X16">
            <v>0</v>
          </cell>
          <cell r="Y16">
            <v>173500</v>
          </cell>
          <cell r="Z16">
            <v>0</v>
          </cell>
        </row>
        <row r="17">
          <cell r="A17">
            <v>407</v>
          </cell>
          <cell r="B17" t="str">
            <v xml:space="preserve">PEA RIDGE           </v>
          </cell>
          <cell r="C17">
            <v>2762290.0067959893</v>
          </cell>
          <cell r="E17">
            <v>2981127.9</v>
          </cell>
          <cell r="G17">
            <v>218837.89320401056</v>
          </cell>
          <cell r="H17">
            <v>7.9223359120732958E-2</v>
          </cell>
          <cell r="I17">
            <v>123319310</v>
          </cell>
          <cell r="J17">
            <v>3082982.75</v>
          </cell>
          <cell r="L17">
            <v>3021323.0949999997</v>
          </cell>
          <cell r="M17">
            <v>40195.194999999832</v>
          </cell>
          <cell r="N17">
            <v>1.3303838661452337E-2</v>
          </cell>
          <cell r="O17">
            <v>0.98669616133854765</v>
          </cell>
          <cell r="P17">
            <v>0.96696223811177662</v>
          </cell>
          <cell r="Q17">
            <v>15535325.52</v>
          </cell>
          <cell r="R17">
            <v>12514002</v>
          </cell>
          <cell r="S17">
            <v>0</v>
          </cell>
          <cell r="T17">
            <v>15535325.095000001</v>
          </cell>
          <cell r="U17">
            <v>0.42499999888241291</v>
          </cell>
          <cell r="V17">
            <v>-40195.194999999832</v>
          </cell>
          <cell r="W17">
            <v>0</v>
          </cell>
          <cell r="X17">
            <v>0</v>
          </cell>
          <cell r="Y17">
            <v>40195</v>
          </cell>
          <cell r="Z17">
            <v>0</v>
          </cell>
        </row>
        <row r="18">
          <cell r="A18">
            <v>501</v>
          </cell>
          <cell r="B18" t="str">
            <v xml:space="preserve">ALPENA              </v>
          </cell>
          <cell r="C18">
            <v>788436.08820288</v>
          </cell>
          <cell r="E18">
            <v>790789.92377296009</v>
          </cell>
          <cell r="G18">
            <v>2353.8355700800894</v>
          </cell>
          <cell r="H18">
            <v>2.9854487957867316E-3</v>
          </cell>
          <cell r="I18">
            <v>32858258</v>
          </cell>
          <cell r="J18">
            <v>821456.45000000007</v>
          </cell>
          <cell r="L18">
            <v>805027.321</v>
          </cell>
          <cell r="M18">
            <v>14237.39722703991</v>
          </cell>
          <cell r="N18">
            <v>1.76856075013135E-2</v>
          </cell>
          <cell r="O18">
            <v>0.98231439249868646</v>
          </cell>
          <cell r="P18">
            <v>0.96266810464871266</v>
          </cell>
          <cell r="Q18">
            <v>3463032.1</v>
          </cell>
          <cell r="R18">
            <v>2658005</v>
          </cell>
          <cell r="S18">
            <v>0</v>
          </cell>
          <cell r="T18">
            <v>3463032.321</v>
          </cell>
          <cell r="U18">
            <v>-0.22099999990314245</v>
          </cell>
          <cell r="V18">
            <v>-14237.39722703991</v>
          </cell>
          <cell r="W18">
            <v>0</v>
          </cell>
          <cell r="X18">
            <v>0</v>
          </cell>
          <cell r="Y18">
            <v>14237</v>
          </cell>
          <cell r="Z18">
            <v>0</v>
          </cell>
        </row>
        <row r="19">
          <cell r="A19">
            <v>502</v>
          </cell>
          <cell r="B19" t="str">
            <v xml:space="preserve">BERGMAN             </v>
          </cell>
          <cell r="C19">
            <v>1384636.4609375002</v>
          </cell>
          <cell r="E19">
            <v>1393772.78125</v>
          </cell>
          <cell r="G19">
            <v>9136.3203124997672</v>
          </cell>
          <cell r="H19">
            <v>6.5983531202939791E-3</v>
          </cell>
          <cell r="I19">
            <v>58775897</v>
          </cell>
          <cell r="J19">
            <v>1469397.425</v>
          </cell>
          <cell r="L19">
            <v>1440009.4765000001</v>
          </cell>
          <cell r="M19">
            <v>46236.695250000106</v>
          </cell>
          <cell r="N19">
            <v>3.2108604842226607E-2</v>
          </cell>
          <cell r="O19">
            <v>0.96789139515777345</v>
          </cell>
          <cell r="P19">
            <v>0.94853356725461802</v>
          </cell>
          <cell r="Q19">
            <v>7502803.4399999995</v>
          </cell>
          <cell r="R19">
            <v>6062794</v>
          </cell>
          <cell r="S19">
            <v>0</v>
          </cell>
          <cell r="T19">
            <v>7502803.4764999999</v>
          </cell>
          <cell r="U19">
            <v>-3.6500000394880772E-2</v>
          </cell>
          <cell r="V19">
            <v>-46236.695250000106</v>
          </cell>
          <cell r="W19">
            <v>0</v>
          </cell>
          <cell r="X19">
            <v>0</v>
          </cell>
          <cell r="Y19">
            <v>46237</v>
          </cell>
          <cell r="Z19">
            <v>0</v>
          </cell>
        </row>
        <row r="20">
          <cell r="A20">
            <v>503</v>
          </cell>
          <cell r="B20" t="str">
            <v xml:space="preserve">HARRISON            </v>
          </cell>
          <cell r="C20">
            <v>8332946.5430038478</v>
          </cell>
          <cell r="E20">
            <v>8604751.4474798515</v>
          </cell>
          <cell r="G20">
            <v>271804.90447600372</v>
          </cell>
          <cell r="H20">
            <v>3.2618102501114077E-2</v>
          </cell>
          <cell r="I20">
            <v>366155288</v>
          </cell>
          <cell r="J20">
            <v>9153882.2000000011</v>
          </cell>
          <cell r="L20">
            <v>8970804.5560000017</v>
          </cell>
          <cell r="M20">
            <v>366053.10852015018</v>
          </cell>
          <cell r="N20">
            <v>4.0804936305888023E-2</v>
          </cell>
          <cell r="O20">
            <v>0.959195063694112</v>
          </cell>
          <cell r="P20">
            <v>0.94001116242022975</v>
          </cell>
          <cell r="Q20">
            <v>19018780</v>
          </cell>
          <cell r="R20">
            <v>10047975</v>
          </cell>
          <cell r="S20">
            <v>0</v>
          </cell>
          <cell r="T20">
            <v>19018779.556000002</v>
          </cell>
          <cell r="U20">
            <v>0.4439999982714653</v>
          </cell>
          <cell r="V20">
            <v>-366053.10852015018</v>
          </cell>
          <cell r="W20">
            <v>0</v>
          </cell>
          <cell r="X20">
            <v>0</v>
          </cell>
          <cell r="Y20">
            <v>366053</v>
          </cell>
          <cell r="Z20">
            <v>0</v>
          </cell>
        </row>
        <row r="21">
          <cell r="A21">
            <v>504</v>
          </cell>
          <cell r="B21" t="str">
            <v xml:space="preserve">OMAHA               </v>
          </cell>
          <cell r="C21">
            <v>832097.53975047998</v>
          </cell>
          <cell r="E21">
            <v>857368.01</v>
          </cell>
          <cell r="G21">
            <v>25270.470249520033</v>
          </cell>
          <cell r="H21">
            <v>3.036960096901363E-2</v>
          </cell>
          <cell r="I21">
            <v>35219029</v>
          </cell>
          <cell r="J21">
            <v>880475.72500000009</v>
          </cell>
          <cell r="L21">
            <v>862866.21050000004</v>
          </cell>
          <cell r="M21">
            <v>5498.2005000000354</v>
          </cell>
          <cell r="N21">
            <v>6.3720197095376184E-3</v>
          </cell>
          <cell r="O21">
            <v>0.9936279802904624</v>
          </cell>
          <cell r="P21">
            <v>0.97375542068465304</v>
          </cell>
          <cell r="Q21">
            <v>2720597.8800000004</v>
          </cell>
          <cell r="R21">
            <v>1856529</v>
          </cell>
          <cell r="S21">
            <v>1203</v>
          </cell>
          <cell r="T21">
            <v>2720598.2105</v>
          </cell>
          <cell r="U21">
            <v>-0.33049999969080091</v>
          </cell>
          <cell r="V21">
            <v>-5498.2005000000354</v>
          </cell>
          <cell r="W21">
            <v>0</v>
          </cell>
          <cell r="X21">
            <v>0</v>
          </cell>
          <cell r="Y21">
            <v>5498</v>
          </cell>
          <cell r="Z21">
            <v>0</v>
          </cell>
        </row>
        <row r="22">
          <cell r="A22">
            <v>505</v>
          </cell>
          <cell r="B22" t="str">
            <v xml:space="preserve">VALLEY SPRINGS      </v>
          </cell>
          <cell r="C22">
            <v>1534611.9220298899</v>
          </cell>
          <cell r="E22">
            <v>1386138.1945511401</v>
          </cell>
          <cell r="G22">
            <v>-148473.72747874982</v>
          </cell>
          <cell r="H22">
            <v>-9.675001565370217E-2</v>
          </cell>
          <cell r="I22">
            <v>58274420</v>
          </cell>
          <cell r="J22">
            <v>1456860.5</v>
          </cell>
          <cell r="L22">
            <v>1427723.29</v>
          </cell>
          <cell r="M22">
            <v>41585.095448859967</v>
          </cell>
          <cell r="N22">
            <v>2.9126859343213463E-2</v>
          </cell>
          <cell r="O22">
            <v>0.97087314065678654</v>
          </cell>
          <cell r="P22">
            <v>0.95145567784365082</v>
          </cell>
          <cell r="Q22">
            <v>5991056.0599999996</v>
          </cell>
          <cell r="R22">
            <v>4563333</v>
          </cell>
          <cell r="S22">
            <v>0</v>
          </cell>
          <cell r="T22">
            <v>5991056.29</v>
          </cell>
          <cell r="U22">
            <v>-0.23000000044703484</v>
          </cell>
          <cell r="V22">
            <v>-41585.095448859967</v>
          </cell>
          <cell r="W22">
            <v>0</v>
          </cell>
          <cell r="X22">
            <v>0</v>
          </cell>
          <cell r="Y22">
            <v>41585</v>
          </cell>
          <cell r="Z22">
            <v>0</v>
          </cell>
        </row>
        <row r="23">
          <cell r="A23">
            <v>506</v>
          </cell>
          <cell r="B23" t="str">
            <v xml:space="preserve">LEAD HILL           </v>
          </cell>
          <cell r="C23">
            <v>921225.71460405982</v>
          </cell>
          <cell r="E23">
            <v>953385.78173598018</v>
          </cell>
          <cell r="G23">
            <v>32160.067131920368</v>
          </cell>
          <cell r="H23">
            <v>3.491008405659049E-2</v>
          </cell>
          <cell r="I23">
            <v>40223030</v>
          </cell>
          <cell r="J23">
            <v>1005575.75</v>
          </cell>
          <cell r="L23">
            <v>985464.23499999999</v>
          </cell>
          <cell r="M23">
            <v>32078.453264019801</v>
          </cell>
          <cell r="N23">
            <v>3.2551615903158373E-2</v>
          </cell>
          <cell r="O23">
            <v>0.96744838409684164</v>
          </cell>
          <cell r="P23">
            <v>0.94809941641490481</v>
          </cell>
          <cell r="Q23">
            <v>2372926.16</v>
          </cell>
          <cell r="R23">
            <v>1380480</v>
          </cell>
          <cell r="S23">
            <v>6982</v>
          </cell>
          <cell r="T23">
            <v>2372926.2350000003</v>
          </cell>
          <cell r="U23">
            <v>-7.5000000186264515E-2</v>
          </cell>
          <cell r="V23">
            <v>-32078.453264019801</v>
          </cell>
          <cell r="W23">
            <v>0</v>
          </cell>
          <cell r="X23">
            <v>0</v>
          </cell>
          <cell r="Y23">
            <v>32078</v>
          </cell>
          <cell r="Z23">
            <v>0</v>
          </cell>
        </row>
        <row r="24">
          <cell r="A24">
            <v>601</v>
          </cell>
          <cell r="B24" t="str">
            <v xml:space="preserve">HERMITAGE           </v>
          </cell>
          <cell r="C24">
            <v>792918.9516547001</v>
          </cell>
          <cell r="E24">
            <v>812377.03</v>
          </cell>
          <cell r="G24">
            <v>19458.078345299931</v>
          </cell>
          <cell r="H24">
            <v>2.4539807384719347E-2</v>
          </cell>
          <cell r="I24">
            <v>34139854</v>
          </cell>
          <cell r="J24">
            <v>853496.35000000009</v>
          </cell>
          <cell r="L24">
            <v>836426.42300000007</v>
          </cell>
          <cell r="M24">
            <v>24049.39300000004</v>
          </cell>
          <cell r="N24">
            <v>2.8752550539642669E-2</v>
          </cell>
          <cell r="O24">
            <v>0.97124744946035735</v>
          </cell>
          <cell r="P24">
            <v>0.95182250047115013</v>
          </cell>
          <cell r="Q24">
            <v>2926084.92</v>
          </cell>
          <cell r="R24">
            <v>2074394</v>
          </cell>
          <cell r="S24">
            <v>15264</v>
          </cell>
          <cell r="T24">
            <v>2926084.4230000004</v>
          </cell>
          <cell r="U24">
            <v>0.49699999950826168</v>
          </cell>
          <cell r="V24">
            <v>-24049.39300000004</v>
          </cell>
          <cell r="W24">
            <v>0</v>
          </cell>
          <cell r="X24">
            <v>0</v>
          </cell>
          <cell r="Y24">
            <v>24049</v>
          </cell>
          <cell r="Z24">
            <v>0</v>
          </cell>
        </row>
        <row r="25">
          <cell r="A25">
            <v>602</v>
          </cell>
          <cell r="B25" t="str">
            <v xml:space="preserve">WARREN              </v>
          </cell>
          <cell r="C25">
            <v>2243565.4715303602</v>
          </cell>
          <cell r="E25">
            <v>2292137.0699999998</v>
          </cell>
          <cell r="G25">
            <v>48571.598469639663</v>
          </cell>
          <cell r="H25">
            <v>2.1649289528648544E-2</v>
          </cell>
          <cell r="I25">
            <v>95196600</v>
          </cell>
          <cell r="J25">
            <v>2379915</v>
          </cell>
          <cell r="L25">
            <v>2332316.7000000002</v>
          </cell>
          <cell r="M25">
            <v>40179.630000000354</v>
          </cell>
          <cell r="N25">
            <v>1.722734738382671E-2</v>
          </cell>
          <cell r="O25">
            <v>0.9827726526161733</v>
          </cell>
          <cell r="P25">
            <v>0.96311719956384989</v>
          </cell>
          <cell r="Q25">
            <v>10937623.18</v>
          </cell>
          <cell r="R25">
            <v>8598431</v>
          </cell>
          <cell r="S25">
            <v>6875</v>
          </cell>
          <cell r="T25">
            <v>10937622.700000001</v>
          </cell>
          <cell r="U25">
            <v>0.47999999858438969</v>
          </cell>
          <cell r="V25">
            <v>-40179.630000000354</v>
          </cell>
          <cell r="W25">
            <v>0</v>
          </cell>
          <cell r="X25">
            <v>0</v>
          </cell>
          <cell r="Y25">
            <v>40180</v>
          </cell>
          <cell r="Z25">
            <v>0</v>
          </cell>
        </row>
        <row r="26">
          <cell r="A26">
            <v>701</v>
          </cell>
          <cell r="B26" t="str">
            <v xml:space="preserve">HAMPTON             </v>
          </cell>
          <cell r="C26">
            <v>2127982.3653622996</v>
          </cell>
          <cell r="E26">
            <v>2103216.31</v>
          </cell>
          <cell r="G26">
            <v>-24766.05536229955</v>
          </cell>
          <cell r="H26">
            <v>-1.1638280356746756E-2</v>
          </cell>
          <cell r="I26">
            <v>92173969</v>
          </cell>
          <cell r="J26">
            <v>2304349.2250000001</v>
          </cell>
          <cell r="L26">
            <v>2258262.2404999998</v>
          </cell>
          <cell r="M26">
            <v>155045.93049999978</v>
          </cell>
          <cell r="N26">
            <v>6.8657185919059255E-2</v>
          </cell>
          <cell r="O26">
            <v>0.93134281408094077</v>
          </cell>
          <cell r="P26">
            <v>0.9127159577993218</v>
          </cell>
          <cell r="Q26">
            <v>3768034.38</v>
          </cell>
          <cell r="R26">
            <v>1502343</v>
          </cell>
          <cell r="S26">
            <v>7429</v>
          </cell>
          <cell r="T26">
            <v>3768034.2404999998</v>
          </cell>
          <cell r="U26">
            <v>0.13950000004842877</v>
          </cell>
          <cell r="V26">
            <v>-155045.93049999978</v>
          </cell>
          <cell r="W26">
            <v>0</v>
          </cell>
          <cell r="X26">
            <v>0</v>
          </cell>
          <cell r="Y26">
            <v>155046</v>
          </cell>
          <cell r="Z26">
            <v>0</v>
          </cell>
        </row>
        <row r="27">
          <cell r="A27">
            <v>801</v>
          </cell>
          <cell r="B27" t="str">
            <v xml:space="preserve">BERRYVILLE          </v>
          </cell>
          <cell r="C27">
            <v>3859437.8643977493</v>
          </cell>
          <cell r="E27">
            <v>4038447.07</v>
          </cell>
          <cell r="G27">
            <v>179009.20560225053</v>
          </cell>
          <cell r="H27">
            <v>4.6382196550839985E-2</v>
          </cell>
          <cell r="I27">
            <v>166223669</v>
          </cell>
          <cell r="J27">
            <v>4155591.7250000001</v>
          </cell>
          <cell r="L27">
            <v>4072479.8905000002</v>
          </cell>
          <cell r="M27">
            <v>34032.82050000038</v>
          </cell>
          <cell r="N27">
            <v>8.3567804912652345E-3</v>
          </cell>
          <cell r="O27">
            <v>0.9916432195087348</v>
          </cell>
          <cell r="P27">
            <v>0.97181035511856007</v>
          </cell>
          <cell r="Q27">
            <v>13018881.26</v>
          </cell>
          <cell r="R27">
            <v>8931254</v>
          </cell>
          <cell r="S27">
            <v>15147</v>
          </cell>
          <cell r="T27">
            <v>13018880.890500002</v>
          </cell>
          <cell r="U27">
            <v>0.36949999816715717</v>
          </cell>
          <cell r="V27">
            <v>-34032.82050000038</v>
          </cell>
          <cell r="W27">
            <v>0</v>
          </cell>
          <cell r="X27">
            <v>0</v>
          </cell>
          <cell r="Y27">
            <v>34033</v>
          </cell>
          <cell r="Z27">
            <v>0</v>
          </cell>
        </row>
        <row r="28">
          <cell r="A28">
            <v>802</v>
          </cell>
          <cell r="B28" t="str">
            <v xml:space="preserve">EUREKA SPRINGS      </v>
          </cell>
          <cell r="C28">
            <v>5471873.5680426396</v>
          </cell>
          <cell r="E28">
            <v>5707421.71</v>
          </cell>
          <cell r="G28">
            <v>235548.14195736032</v>
          </cell>
          <cell r="H28">
            <v>4.3047073187697744E-2</v>
          </cell>
          <cell r="I28">
            <v>235601351</v>
          </cell>
          <cell r="J28">
            <v>5890033.7750000004</v>
          </cell>
          <cell r="L28">
            <v>5772233.0995000005</v>
          </cell>
          <cell r="M28">
            <v>64811.389500000514</v>
          </cell>
          <cell r="N28">
            <v>1.1228131016679589E-2</v>
          </cell>
          <cell r="O28">
            <v>0.98877186898332037</v>
          </cell>
          <cell r="P28">
            <v>0.96899643160365401</v>
          </cell>
          <cell r="Q28">
            <v>4432147.72</v>
          </cell>
          <cell r="R28">
            <v>0</v>
          </cell>
          <cell r="S28">
            <v>4001</v>
          </cell>
          <cell r="T28">
            <v>5776234.0995000005</v>
          </cell>
          <cell r="U28">
            <v>-1344086.3795000007</v>
          </cell>
          <cell r="V28">
            <v>-64811.389500000514</v>
          </cell>
          <cell r="W28">
            <v>1344086.3795000007</v>
          </cell>
          <cell r="X28">
            <v>0</v>
          </cell>
          <cell r="Y28">
            <v>0</v>
          </cell>
          <cell r="Z28">
            <v>0</v>
          </cell>
        </row>
        <row r="29">
          <cell r="A29">
            <v>803</v>
          </cell>
          <cell r="B29" t="str">
            <v xml:space="preserve">GREEN FOREST        </v>
          </cell>
          <cell r="C29">
            <v>2002364.1073750397</v>
          </cell>
          <cell r="E29">
            <v>2092203.3822049599</v>
          </cell>
          <cell r="G29">
            <v>89839.274829920148</v>
          </cell>
          <cell r="H29">
            <v>4.4866602681813549E-2</v>
          </cell>
          <cell r="I29">
            <v>114010738</v>
          </cell>
          <cell r="J29">
            <v>2850268.45</v>
          </cell>
          <cell r="L29">
            <v>2793263.0810000002</v>
          </cell>
          <cell r="M29">
            <v>701059.69879504037</v>
          </cell>
          <cell r="N29">
            <v>0.25098233802741488</v>
          </cell>
          <cell r="O29">
            <v>0.74901766197258512</v>
          </cell>
          <cell r="P29">
            <v>0.73403730873313344</v>
          </cell>
          <cell r="Q29">
            <v>9584342.2400000002</v>
          </cell>
          <cell r="R29">
            <v>6624692</v>
          </cell>
          <cell r="S29">
            <v>166387</v>
          </cell>
          <cell r="T29">
            <v>9584342.0810000002</v>
          </cell>
          <cell r="U29">
            <v>0.15899999998509884</v>
          </cell>
          <cell r="V29">
            <v>-701059.69879504037</v>
          </cell>
          <cell r="W29">
            <v>0</v>
          </cell>
          <cell r="X29">
            <v>0</v>
          </cell>
          <cell r="Y29">
            <v>701060</v>
          </cell>
          <cell r="Z29">
            <v>0</v>
          </cell>
        </row>
        <row r="30">
          <cell r="A30">
            <v>901</v>
          </cell>
          <cell r="B30" t="str">
            <v xml:space="preserve">DERMOTT             </v>
          </cell>
          <cell r="C30">
            <v>921296.49882178009</v>
          </cell>
          <cell r="E30">
            <v>960247.49</v>
          </cell>
          <cell r="G30">
            <v>38950.991178219905</v>
          </cell>
          <cell r="H30">
            <v>4.2278453492478503E-2</v>
          </cell>
          <cell r="I30">
            <v>40828978</v>
          </cell>
          <cell r="J30">
            <v>1020724.4500000001</v>
          </cell>
          <cell r="L30">
            <v>1000309.961</v>
          </cell>
          <cell r="M30">
            <v>40062.47100000002</v>
          </cell>
          <cell r="N30">
            <v>4.0050057044268519E-2</v>
          </cell>
          <cell r="O30">
            <v>0.95994994295573144</v>
          </cell>
          <cell r="P30">
            <v>0.94075094409661675</v>
          </cell>
          <cell r="Q30">
            <v>2369768.06</v>
          </cell>
          <cell r="R30">
            <v>1369458</v>
          </cell>
          <cell r="S30">
            <v>0</v>
          </cell>
          <cell r="T30">
            <v>2369767.9610000001</v>
          </cell>
          <cell r="U30">
            <v>9.8999999929219484E-2</v>
          </cell>
          <cell r="V30">
            <v>-40062.47100000002</v>
          </cell>
          <cell r="W30">
            <v>0</v>
          </cell>
          <cell r="X30">
            <v>0</v>
          </cell>
          <cell r="Y30">
            <v>40062</v>
          </cell>
          <cell r="Z30">
            <v>0</v>
          </cell>
        </row>
        <row r="31">
          <cell r="A31">
            <v>903</v>
          </cell>
          <cell r="B31" t="str">
            <v xml:space="preserve">LAKESIDE </v>
          </cell>
          <cell r="C31">
            <v>3130701.3644054001</v>
          </cell>
          <cell r="E31">
            <v>2991865.5</v>
          </cell>
          <cell r="G31">
            <v>-138835.86440540012</v>
          </cell>
          <cell r="H31">
            <v>-4.4346569105536061E-2</v>
          </cell>
          <cell r="I31">
            <v>135983272</v>
          </cell>
          <cell r="J31">
            <v>3399581.8000000003</v>
          </cell>
          <cell r="L31">
            <v>3331590.1640000003</v>
          </cell>
          <cell r="M31">
            <v>339724.66400000034</v>
          </cell>
          <cell r="N31">
            <v>0.10197072487214856</v>
          </cell>
          <cell r="O31">
            <v>0.89802927512785147</v>
          </cell>
          <cell r="P31">
            <v>0.88006868962529439</v>
          </cell>
          <cell r="Q31">
            <v>6604429.2600000007</v>
          </cell>
          <cell r="R31">
            <v>3272839</v>
          </cell>
          <cell r="S31">
            <v>0</v>
          </cell>
          <cell r="T31">
            <v>6604429.1640000008</v>
          </cell>
          <cell r="U31">
            <v>9.5999999903142452E-2</v>
          </cell>
          <cell r="V31">
            <v>-339724.66400000034</v>
          </cell>
          <cell r="W31">
            <v>0</v>
          </cell>
          <cell r="X31">
            <v>0</v>
          </cell>
          <cell r="Y31">
            <v>339725</v>
          </cell>
          <cell r="Z31">
            <v>0</v>
          </cell>
        </row>
        <row r="32">
          <cell r="A32">
            <v>1002</v>
          </cell>
          <cell r="B32" t="str">
            <v xml:space="preserve">ARKADELPHIA         </v>
          </cell>
          <cell r="C32">
            <v>5040048.7787598008</v>
          </cell>
          <cell r="E32">
            <v>5147135.54</v>
          </cell>
          <cell r="G32">
            <v>107086.76124019921</v>
          </cell>
          <cell r="H32">
            <v>2.1247167624943091E-2</v>
          </cell>
          <cell r="I32">
            <v>216928252</v>
          </cell>
          <cell r="J32">
            <v>5423206.3000000007</v>
          </cell>
          <cell r="L32">
            <v>5314742.1740000006</v>
          </cell>
          <cell r="M32">
            <v>167606.63400000054</v>
          </cell>
          <cell r="N32">
            <v>3.1536174006698017E-2</v>
          </cell>
          <cell r="O32">
            <v>0.96846382599330194</v>
          </cell>
          <cell r="P32">
            <v>0.94909454947343597</v>
          </cell>
          <cell r="Q32">
            <v>12306834.979999999</v>
          </cell>
          <cell r="R32">
            <v>6992093</v>
          </cell>
          <cell r="S32">
            <v>0</v>
          </cell>
          <cell r="T32">
            <v>12306835.174000001</v>
          </cell>
          <cell r="U32">
            <v>-0.1940000019967556</v>
          </cell>
          <cell r="V32">
            <v>-167606.63400000054</v>
          </cell>
          <cell r="W32">
            <v>0</v>
          </cell>
          <cell r="X32">
            <v>0</v>
          </cell>
          <cell r="Y32">
            <v>167607</v>
          </cell>
          <cell r="Z32">
            <v>0</v>
          </cell>
        </row>
        <row r="33">
          <cell r="A33">
            <v>1003</v>
          </cell>
          <cell r="B33" t="str">
            <v xml:space="preserve">GURDON              </v>
          </cell>
          <cell r="C33">
            <v>1527203.2309226398</v>
          </cell>
          <cell r="E33">
            <v>1616907.44</v>
          </cell>
          <cell r="G33">
            <v>89704.209077360108</v>
          </cell>
          <cell r="H33">
            <v>5.8737571569414823E-2</v>
          </cell>
          <cell r="I33">
            <v>65431271</v>
          </cell>
          <cell r="J33">
            <v>1635781.7750000001</v>
          </cell>
          <cell r="L33">
            <v>1603066.1395</v>
          </cell>
          <cell r="M33">
            <v>-13841.300499999896</v>
          </cell>
          <cell r="N33">
            <v>-8.6342666462389563E-3</v>
          </cell>
          <cell r="O33">
            <v>1.0086342666462389</v>
          </cell>
          <cell r="P33">
            <v>0.98846158131331407</v>
          </cell>
          <cell r="Q33">
            <v>4667180.54</v>
          </cell>
          <cell r="R33">
            <v>2989808</v>
          </cell>
          <cell r="S33">
            <v>74306</v>
          </cell>
          <cell r="T33">
            <v>4667180.1394999996</v>
          </cell>
          <cell r="U33">
            <v>0.40050000045448542</v>
          </cell>
          <cell r="V33">
            <v>13841.300499999896</v>
          </cell>
          <cell r="W33">
            <v>0</v>
          </cell>
          <cell r="X33">
            <v>0</v>
          </cell>
          <cell r="Y33">
            <v>-13841</v>
          </cell>
          <cell r="Z33">
            <v>-13841</v>
          </cell>
        </row>
        <row r="34">
          <cell r="A34">
            <v>1101</v>
          </cell>
          <cell r="B34" t="str">
            <v>CORNING</v>
          </cell>
          <cell r="C34">
            <v>2705712.6717390795</v>
          </cell>
          <cell r="E34">
            <v>2793142.75</v>
          </cell>
          <cell r="G34">
            <v>87430.078260920476</v>
          </cell>
          <cell r="H34">
            <v>3.2313142180291209E-2</v>
          </cell>
          <cell r="I34">
            <v>117327530</v>
          </cell>
          <cell r="J34">
            <v>2933188.25</v>
          </cell>
          <cell r="L34">
            <v>2874524.4849999999</v>
          </cell>
          <cell r="M34">
            <v>81381.73499999987</v>
          </cell>
          <cell r="N34">
            <v>2.8311373037408612E-2</v>
          </cell>
          <cell r="O34">
            <v>0.9716886269625914</v>
          </cell>
          <cell r="P34">
            <v>0.95225485442333957</v>
          </cell>
          <cell r="Q34">
            <v>5987336.5199999996</v>
          </cell>
          <cell r="R34">
            <v>3070286</v>
          </cell>
          <cell r="S34">
            <v>42526</v>
          </cell>
          <cell r="T34">
            <v>5987336.4849999994</v>
          </cell>
          <cell r="U34">
            <v>3.5000000149011612E-2</v>
          </cell>
          <cell r="V34">
            <v>-81381.73499999987</v>
          </cell>
          <cell r="W34">
            <v>0</v>
          </cell>
          <cell r="X34">
            <v>0</v>
          </cell>
          <cell r="Y34">
            <v>81382</v>
          </cell>
          <cell r="Z34">
            <v>0</v>
          </cell>
        </row>
        <row r="35">
          <cell r="A35">
            <v>1104</v>
          </cell>
          <cell r="B35" t="str">
            <v xml:space="preserve">PIGGOTT             </v>
          </cell>
          <cell r="C35">
            <v>1722616.5065563999</v>
          </cell>
          <cell r="E35">
            <v>1785113.57</v>
          </cell>
          <cell r="G35">
            <v>62497.0634436002</v>
          </cell>
          <cell r="H35">
            <v>3.628031149459672E-2</v>
          </cell>
          <cell r="I35">
            <v>74969212</v>
          </cell>
          <cell r="J35">
            <v>1874230.3</v>
          </cell>
          <cell r="L35">
            <v>1836745.6939999999</v>
          </cell>
          <cell r="M35">
            <v>51632.123999999836</v>
          </cell>
          <cell r="N35">
            <v>2.8110654713204866E-2</v>
          </cell>
          <cell r="O35">
            <v>0.97188934528679516</v>
          </cell>
          <cell r="P35">
            <v>0.9524515583810591</v>
          </cell>
          <cell r="Q35">
            <v>5706897.2399999993</v>
          </cell>
          <cell r="R35">
            <v>3870152</v>
          </cell>
          <cell r="S35">
            <v>0</v>
          </cell>
          <cell r="T35">
            <v>5706897.6940000001</v>
          </cell>
          <cell r="U35">
            <v>-0.45400000084191561</v>
          </cell>
          <cell r="V35">
            <v>-51632.123999999836</v>
          </cell>
          <cell r="W35">
            <v>0</v>
          </cell>
          <cell r="X35">
            <v>0</v>
          </cell>
          <cell r="Y35">
            <v>51632</v>
          </cell>
          <cell r="Z35">
            <v>0</v>
          </cell>
        </row>
        <row r="36">
          <cell r="A36">
            <v>1106</v>
          </cell>
          <cell r="B36" t="str">
            <v xml:space="preserve">RECTOR         </v>
          </cell>
          <cell r="C36">
            <v>1260632.8313710301</v>
          </cell>
          <cell r="E36">
            <v>1308935.73</v>
          </cell>
          <cell r="G36">
            <v>48302.89862896991</v>
          </cell>
          <cell r="H36">
            <v>3.8316389536227603E-2</v>
          </cell>
          <cell r="I36">
            <v>54913042</v>
          </cell>
          <cell r="J36">
            <v>1372826.05</v>
          </cell>
          <cell r="L36">
            <v>1345369.5290000001</v>
          </cell>
          <cell r="M36">
            <v>36433.799000000115</v>
          </cell>
          <cell r="N36">
            <v>2.7080886116902767E-2</v>
          </cell>
          <cell r="O36">
            <v>0.97291911388309726</v>
          </cell>
          <cell r="P36">
            <v>0.95346073160543532</v>
          </cell>
          <cell r="Q36">
            <v>3836951.14</v>
          </cell>
          <cell r="R36">
            <v>2483806</v>
          </cell>
          <cell r="S36">
            <v>7776</v>
          </cell>
          <cell r="T36">
            <v>3836951.5290000001</v>
          </cell>
          <cell r="U36">
            <v>-0.38899999996647239</v>
          </cell>
          <cell r="V36">
            <v>-36433.799000000115</v>
          </cell>
          <cell r="W36">
            <v>0</v>
          </cell>
          <cell r="X36">
            <v>0</v>
          </cell>
          <cell r="Y36">
            <v>36434</v>
          </cell>
          <cell r="Z36">
            <v>0</v>
          </cell>
        </row>
        <row r="37">
          <cell r="A37">
            <v>1201</v>
          </cell>
          <cell r="B37" t="str">
            <v>CONCORD</v>
          </cell>
          <cell r="C37">
            <v>1763881.9240630004</v>
          </cell>
          <cell r="E37">
            <v>2241763.5</v>
          </cell>
          <cell r="G37">
            <v>477881.57593699964</v>
          </cell>
          <cell r="H37">
            <v>0.27092605770131539</v>
          </cell>
          <cell r="I37">
            <v>70972258</v>
          </cell>
          <cell r="J37">
            <v>1774306.4500000002</v>
          </cell>
          <cell r="L37">
            <v>1738820.3210000002</v>
          </cell>
          <cell r="M37">
            <v>-502943.17899999977</v>
          </cell>
          <cell r="N37">
            <v>-0.28924390457477273</v>
          </cell>
          <cell r="O37">
            <v>1.2892439045747728</v>
          </cell>
          <cell r="P37">
            <v>1.2634590264832772</v>
          </cell>
          <cell r="Q37">
            <v>3027845.92</v>
          </cell>
          <cell r="R37">
            <v>1288822</v>
          </cell>
          <cell r="S37">
            <v>204</v>
          </cell>
          <cell r="T37">
            <v>3027846.3210000005</v>
          </cell>
          <cell r="U37">
            <v>-0.4010000005364418</v>
          </cell>
          <cell r="V37">
            <v>502943.17899999977</v>
          </cell>
          <cell r="W37">
            <v>0</v>
          </cell>
          <cell r="X37">
            <v>0</v>
          </cell>
          <cell r="Y37">
            <v>-502943</v>
          </cell>
          <cell r="Z37">
            <v>-502943</v>
          </cell>
        </row>
        <row r="38">
          <cell r="A38">
            <v>1202</v>
          </cell>
          <cell r="B38" t="str">
            <v xml:space="preserve">HEBER SPRINGS       </v>
          </cell>
          <cell r="C38">
            <v>7261828.5942047983</v>
          </cell>
          <cell r="E38">
            <v>8035578.5390023496</v>
          </cell>
          <cell r="G38">
            <v>773749.94479755126</v>
          </cell>
          <cell r="H38">
            <v>0.10655029029672108</v>
          </cell>
          <cell r="I38">
            <v>309742449</v>
          </cell>
          <cell r="J38">
            <v>7743561.2250000006</v>
          </cell>
          <cell r="L38">
            <v>7588690.0005000001</v>
          </cell>
          <cell r="M38">
            <v>-446888.53850234952</v>
          </cell>
          <cell r="N38">
            <v>-5.8888759255273981E-2</v>
          </cell>
          <cell r="O38">
            <v>1.058888759255274</v>
          </cell>
          <cell r="P38">
            <v>1.0377109840701684</v>
          </cell>
          <cell r="Q38">
            <v>10582021.119999999</v>
          </cell>
          <cell r="R38">
            <v>2965189</v>
          </cell>
          <cell r="S38">
            <v>28142</v>
          </cell>
          <cell r="T38">
            <v>10582021.000500001</v>
          </cell>
          <cell r="U38">
            <v>0.11949999816715717</v>
          </cell>
          <cell r="V38">
            <v>446888.53850234952</v>
          </cell>
          <cell r="W38">
            <v>0</v>
          </cell>
          <cell r="X38">
            <v>0</v>
          </cell>
          <cell r="Y38">
            <v>-446889</v>
          </cell>
          <cell r="Z38">
            <v>-446889</v>
          </cell>
        </row>
        <row r="39">
          <cell r="A39">
            <v>1203</v>
          </cell>
          <cell r="B39" t="str">
            <v xml:space="preserve">QUITMAN             </v>
          </cell>
          <cell r="C39">
            <v>3550619.6482096603</v>
          </cell>
          <cell r="E39">
            <v>4302583.5725203399</v>
          </cell>
          <cell r="G39">
            <v>751963.92431067955</v>
          </cell>
          <cell r="H39">
            <v>0.21178385713317521</v>
          </cell>
          <cell r="I39">
            <v>133458062</v>
          </cell>
          <cell r="J39">
            <v>3336451.5500000003</v>
          </cell>
          <cell r="L39">
            <v>3269722.5190000003</v>
          </cell>
          <cell r="M39">
            <v>-1032861.0535203395</v>
          </cell>
          <cell r="N39">
            <v>-0.31588645443718749</v>
          </cell>
          <cell r="O39">
            <v>1.3158864544371875</v>
          </cell>
          <cell r="P39">
            <v>1.2895687253484438</v>
          </cell>
          <cell r="Q39">
            <v>5020887.7399999993</v>
          </cell>
          <cell r="R39">
            <v>1748238</v>
          </cell>
          <cell r="S39">
            <v>2927</v>
          </cell>
          <cell r="T39">
            <v>5020887.5190000003</v>
          </cell>
          <cell r="U39">
            <v>0.22099999897181988</v>
          </cell>
          <cell r="V39">
            <v>1032861.0535203395</v>
          </cell>
          <cell r="W39">
            <v>0</v>
          </cell>
          <cell r="X39">
            <v>0</v>
          </cell>
          <cell r="Y39">
            <v>-1032861</v>
          </cell>
          <cell r="Z39">
            <v>-1032861</v>
          </cell>
        </row>
        <row r="40">
          <cell r="A40">
            <v>1204</v>
          </cell>
          <cell r="B40" t="str">
            <v xml:space="preserve">WEST SIDE     </v>
          </cell>
          <cell r="C40">
            <v>4164132.7867968003</v>
          </cell>
          <cell r="E40">
            <v>4370329.5814571194</v>
          </cell>
          <cell r="G40">
            <v>206196.79466031911</v>
          </cell>
          <cell r="H40">
            <v>4.9517343758610791E-2</v>
          </cell>
          <cell r="I40">
            <v>172255551</v>
          </cell>
          <cell r="J40">
            <v>4306388.7750000004</v>
          </cell>
          <cell r="L40">
            <v>4220260.9994999999</v>
          </cell>
          <cell r="M40">
            <v>-150068.58195711952</v>
          </cell>
          <cell r="N40">
            <v>-3.5559076079630873E-2</v>
          </cell>
          <cell r="O40">
            <v>1.0355590760796309</v>
          </cell>
          <cell r="P40">
            <v>1.0148478945580381</v>
          </cell>
          <cell r="Q40">
            <v>3144344.72</v>
          </cell>
          <cell r="R40">
            <v>0</v>
          </cell>
          <cell r="S40">
            <v>765640</v>
          </cell>
          <cell r="T40">
            <v>4985900.9994999999</v>
          </cell>
          <cell r="U40">
            <v>-1841556.2794999997</v>
          </cell>
          <cell r="V40">
            <v>150068.58195711952</v>
          </cell>
          <cell r="W40">
            <v>1841556.2794999997</v>
          </cell>
          <cell r="X40">
            <v>1</v>
          </cell>
          <cell r="Y40">
            <v>0</v>
          </cell>
          <cell r="Z40">
            <v>0</v>
          </cell>
        </row>
        <row r="41">
          <cell r="A41">
            <v>1304</v>
          </cell>
          <cell r="B41" t="str">
            <v xml:space="preserve">WOODLAWN            </v>
          </cell>
          <cell r="C41">
            <v>721414.90708980011</v>
          </cell>
          <cell r="E41">
            <v>712352.19</v>
          </cell>
          <cell r="G41">
            <v>-9062.7170898001641</v>
          </cell>
          <cell r="H41">
            <v>-1.2562420045295872E-2</v>
          </cell>
          <cell r="I41">
            <v>31067699</v>
          </cell>
          <cell r="J41">
            <v>776692.47500000009</v>
          </cell>
          <cell r="L41">
            <v>761158.62550000008</v>
          </cell>
          <cell r="M41">
            <v>48806.435500000138</v>
          </cell>
          <cell r="N41">
            <v>6.4121240783338043E-2</v>
          </cell>
          <cell r="O41">
            <v>0.93587875921666197</v>
          </cell>
          <cell r="P41">
            <v>0.91716118403232871</v>
          </cell>
          <cell r="Q41">
            <v>3940887.7199999997</v>
          </cell>
          <cell r="R41">
            <v>3179729</v>
          </cell>
          <cell r="S41">
            <v>0</v>
          </cell>
          <cell r="T41">
            <v>3940887.6255000001</v>
          </cell>
          <cell r="U41">
            <v>9.4499999657273293E-2</v>
          </cell>
          <cell r="V41">
            <v>-48806.435500000138</v>
          </cell>
          <cell r="W41">
            <v>0</v>
          </cell>
          <cell r="X41">
            <v>0</v>
          </cell>
          <cell r="Y41">
            <v>48806</v>
          </cell>
          <cell r="Z41">
            <v>0</v>
          </cell>
        </row>
        <row r="42">
          <cell r="A42">
            <v>1305</v>
          </cell>
          <cell r="B42" t="str">
            <v>CLEVELAND COUNTY</v>
          </cell>
          <cell r="C42">
            <v>1488547.8625941598</v>
          </cell>
          <cell r="E42">
            <v>1454816.18</v>
          </cell>
          <cell r="G42">
            <v>-33731.682594159851</v>
          </cell>
          <cell r="H42">
            <v>-2.2660798111908957E-2</v>
          </cell>
          <cell r="I42">
            <v>63085334</v>
          </cell>
          <cell r="J42">
            <v>1577133.35</v>
          </cell>
          <cell r="L42">
            <v>1545590.683</v>
          </cell>
          <cell r="M42">
            <v>90774.503000000026</v>
          </cell>
          <cell r="N42">
            <v>5.8731269538844673E-2</v>
          </cell>
          <cell r="O42">
            <v>0.94126873046115533</v>
          </cell>
          <cell r="P42">
            <v>0.92244335585193216</v>
          </cell>
          <cell r="Q42">
            <v>5456424.8200000003</v>
          </cell>
          <cell r="R42">
            <v>3910834</v>
          </cell>
          <cell r="S42">
            <v>0</v>
          </cell>
          <cell r="T42">
            <v>5456424.6830000002</v>
          </cell>
          <cell r="U42">
            <v>0.13700000010430813</v>
          </cell>
          <cell r="V42">
            <v>-90774.503000000026</v>
          </cell>
          <cell r="W42">
            <v>0</v>
          </cell>
          <cell r="X42">
            <v>0</v>
          </cell>
          <cell r="Y42">
            <v>90775</v>
          </cell>
          <cell r="Z42">
            <v>0</v>
          </cell>
        </row>
        <row r="43">
          <cell r="A43">
            <v>1402</v>
          </cell>
          <cell r="B43" t="str">
            <v>MAGNOLIA</v>
          </cell>
          <cell r="C43">
            <v>7098872.35497176</v>
          </cell>
          <cell r="E43">
            <v>7341034.1600000001</v>
          </cell>
          <cell r="G43">
            <v>242161.8050282402</v>
          </cell>
          <cell r="H43">
            <v>3.4112714374789396E-2</v>
          </cell>
          <cell r="I43">
            <v>305724462</v>
          </cell>
          <cell r="J43">
            <v>7643111.5500000007</v>
          </cell>
          <cell r="L43">
            <v>7490249.3190000001</v>
          </cell>
          <cell r="M43">
            <v>149215.15899999999</v>
          </cell>
          <cell r="N43">
            <v>1.9921253972347244E-2</v>
          </cell>
          <cell r="O43">
            <v>0.98007874602765277</v>
          </cell>
          <cell r="P43">
            <v>0.96047717110709963</v>
          </cell>
          <cell r="Q43">
            <v>18544433.379999999</v>
          </cell>
          <cell r="R43">
            <v>10888405</v>
          </cell>
          <cell r="S43">
            <v>165779</v>
          </cell>
          <cell r="T43">
            <v>18544433.318999998</v>
          </cell>
          <cell r="U43">
            <v>6.1000000685453415E-2</v>
          </cell>
          <cell r="V43">
            <v>-149215.15899999999</v>
          </cell>
          <cell r="W43">
            <v>0</v>
          </cell>
          <cell r="X43">
            <v>0</v>
          </cell>
          <cell r="Y43">
            <v>149215</v>
          </cell>
          <cell r="Z43">
            <v>0</v>
          </cell>
        </row>
        <row r="44">
          <cell r="A44">
            <v>1408</v>
          </cell>
          <cell r="B44" t="str">
            <v>EMERSON-TAYLOR-BRADLEY</v>
          </cell>
          <cell r="C44">
            <v>3013598.3860494797</v>
          </cell>
          <cell r="E44">
            <v>2250183.83</v>
          </cell>
          <cell r="G44">
            <v>-763414.55604947964</v>
          </cell>
          <cell r="H44">
            <v>-0.253323256205429</v>
          </cell>
          <cell r="I44">
            <v>132324095</v>
          </cell>
          <cell r="J44">
            <v>3308102.375</v>
          </cell>
          <cell r="L44">
            <v>3241940.3275000001</v>
          </cell>
          <cell r="M44">
            <v>991756.49750000006</v>
          </cell>
          <cell r="N44">
            <v>0.3059144824743848</v>
          </cell>
          <cell r="O44">
            <v>0.6940855175256152</v>
          </cell>
          <cell r="P44">
            <v>0.68020380717510298</v>
          </cell>
          <cell r="Q44">
            <v>7249313.2800000003</v>
          </cell>
          <cell r="R44">
            <v>3930121</v>
          </cell>
          <cell r="S44">
            <v>77252</v>
          </cell>
          <cell r="T44">
            <v>7249313.3275000006</v>
          </cell>
          <cell r="U44">
            <v>-4.7500000335276127E-2</v>
          </cell>
          <cell r="V44">
            <v>-991756.49750000006</v>
          </cell>
          <cell r="W44">
            <v>0</v>
          </cell>
          <cell r="X44">
            <v>0</v>
          </cell>
          <cell r="Y44">
            <v>991756</v>
          </cell>
          <cell r="Z44">
            <v>0</v>
          </cell>
        </row>
        <row r="45">
          <cell r="A45">
            <v>1503</v>
          </cell>
          <cell r="B45" t="str">
            <v xml:space="preserve">NEMO VISTA          </v>
          </cell>
          <cell r="C45">
            <v>2288817.6689365203</v>
          </cell>
          <cell r="E45">
            <v>2077447.03</v>
          </cell>
          <cell r="G45">
            <v>-211370.63893652032</v>
          </cell>
          <cell r="H45">
            <v>-9.2349269146778254E-2</v>
          </cell>
          <cell r="I45">
            <v>86677953</v>
          </cell>
          <cell r="J45">
            <v>2166948.8250000002</v>
          </cell>
          <cell r="L45">
            <v>2123609.8485000003</v>
          </cell>
          <cell r="M45">
            <v>46162.818500000285</v>
          </cell>
          <cell r="N45">
            <v>2.1737899987894257E-2</v>
          </cell>
          <cell r="O45">
            <v>0.97826210001210578</v>
          </cell>
          <cell r="P45">
            <v>0.95869685801186366</v>
          </cell>
          <cell r="Q45">
            <v>3205331.14</v>
          </cell>
          <cell r="R45">
            <v>1079997</v>
          </cell>
          <cell r="S45">
            <v>1724</v>
          </cell>
          <cell r="T45">
            <v>3205330.8485000003</v>
          </cell>
          <cell r="U45">
            <v>0.29149999981746078</v>
          </cell>
          <cell r="V45">
            <v>-46162.818500000285</v>
          </cell>
          <cell r="W45">
            <v>0</v>
          </cell>
          <cell r="X45">
            <v>0</v>
          </cell>
          <cell r="Y45">
            <v>46163</v>
          </cell>
          <cell r="Z45">
            <v>0</v>
          </cell>
        </row>
        <row r="46">
          <cell r="A46">
            <v>1505</v>
          </cell>
          <cell r="B46" t="str">
            <v xml:space="preserve">WONDERVIEW          </v>
          </cell>
          <cell r="C46">
            <v>1769347.4819153599</v>
          </cell>
          <cell r="E46">
            <v>1693065.1500000001</v>
          </cell>
          <cell r="G46">
            <v>-76282.331915359711</v>
          </cell>
          <cell r="H46">
            <v>-4.3113256550817429E-2</v>
          </cell>
          <cell r="I46">
            <v>70656338</v>
          </cell>
          <cell r="J46">
            <v>1766408.4500000002</v>
          </cell>
          <cell r="L46">
            <v>1731080.2810000002</v>
          </cell>
          <cell r="M46">
            <v>38015.131000000052</v>
          </cell>
          <cell r="N46">
            <v>2.1960351242658542E-2</v>
          </cell>
          <cell r="O46">
            <v>0.97803964875734151</v>
          </cell>
          <cell r="P46">
            <v>0.95847885578219461</v>
          </cell>
          <cell r="Q46">
            <v>3042794.26</v>
          </cell>
          <cell r="R46">
            <v>1295983</v>
          </cell>
          <cell r="S46">
            <v>15731</v>
          </cell>
          <cell r="T46">
            <v>3042794.2810000004</v>
          </cell>
          <cell r="U46">
            <v>-2.1000000648200512E-2</v>
          </cell>
          <cell r="V46">
            <v>-38015.131000000052</v>
          </cell>
          <cell r="W46">
            <v>0</v>
          </cell>
          <cell r="X46">
            <v>0</v>
          </cell>
          <cell r="Y46">
            <v>38015</v>
          </cell>
          <cell r="Z46">
            <v>0</v>
          </cell>
        </row>
        <row r="47">
          <cell r="A47">
            <v>1507</v>
          </cell>
          <cell r="B47" t="str">
            <v>SO CONWAY COUNTY</v>
          </cell>
          <cell r="C47">
            <v>6279816.3635810418</v>
          </cell>
          <cell r="E47">
            <v>6402752.6799999997</v>
          </cell>
          <cell r="G47">
            <v>122936.3164189579</v>
          </cell>
          <cell r="H47">
            <v>1.9576419006758012E-2</v>
          </cell>
          <cell r="I47">
            <v>268983902</v>
          </cell>
          <cell r="J47">
            <v>6724597.5500000007</v>
          </cell>
          <cell r="L47">
            <v>6590105.5990000004</v>
          </cell>
          <cell r="M47">
            <v>187352.91900000069</v>
          </cell>
          <cell r="N47">
            <v>2.8429425930356883E-2</v>
          </cell>
          <cell r="O47">
            <v>0.97157057406964309</v>
          </cell>
          <cell r="P47">
            <v>0.95213916258825015</v>
          </cell>
          <cell r="Q47">
            <v>15924403.439999999</v>
          </cell>
          <cell r="R47">
            <v>9333560</v>
          </cell>
          <cell r="S47">
            <v>738</v>
          </cell>
          <cell r="T47">
            <v>15924403.598999999</v>
          </cell>
          <cell r="U47">
            <v>-0.15899999998509884</v>
          </cell>
          <cell r="V47">
            <v>-187352.91900000069</v>
          </cell>
          <cell r="W47">
            <v>0</v>
          </cell>
          <cell r="X47">
            <v>0</v>
          </cell>
          <cell r="Y47">
            <v>187353</v>
          </cell>
          <cell r="Z47">
            <v>0</v>
          </cell>
        </row>
        <row r="48">
          <cell r="A48">
            <v>1601</v>
          </cell>
          <cell r="B48" t="str">
            <v xml:space="preserve">BAY                 </v>
          </cell>
          <cell r="C48">
            <v>975932.07324480009</v>
          </cell>
          <cell r="E48">
            <v>1051972.8799999999</v>
          </cell>
          <cell r="G48">
            <v>76040.806755199796</v>
          </cell>
          <cell r="H48">
            <v>7.7916085391453199E-2</v>
          </cell>
          <cell r="I48">
            <v>42424840</v>
          </cell>
          <cell r="J48">
            <v>1060621</v>
          </cell>
          <cell r="L48">
            <v>1039408.58</v>
          </cell>
          <cell r="M48">
            <v>-12564.29999999993</v>
          </cell>
          <cell r="N48">
            <v>-1.2087931773662991E-2</v>
          </cell>
          <cell r="O48">
            <v>1.0120879317736631</v>
          </cell>
          <cell r="P48">
            <v>0.99184617313818968</v>
          </cell>
          <cell r="Q48">
            <v>4308420.38</v>
          </cell>
          <cell r="R48">
            <v>3268946</v>
          </cell>
          <cell r="S48">
            <v>66</v>
          </cell>
          <cell r="T48">
            <v>4308420.58</v>
          </cell>
          <cell r="U48">
            <v>-0.20000000018626451</v>
          </cell>
          <cell r="V48">
            <v>12564.29999999993</v>
          </cell>
          <cell r="W48">
            <v>0</v>
          </cell>
          <cell r="X48">
            <v>0</v>
          </cell>
          <cell r="Y48">
            <v>-12564</v>
          </cell>
          <cell r="Z48">
            <v>-12564</v>
          </cell>
        </row>
        <row r="49">
          <cell r="A49">
            <v>1602</v>
          </cell>
          <cell r="B49" t="str">
            <v xml:space="preserve">WESTSIDE CONSOLIDATED      </v>
          </cell>
          <cell r="C49">
            <v>3302192.7929318398</v>
          </cell>
          <cell r="E49">
            <v>3464428.7199999997</v>
          </cell>
          <cell r="G49">
            <v>162235.92706815992</v>
          </cell>
          <cell r="H49">
            <v>4.9129756268445894E-2</v>
          </cell>
          <cell r="I49">
            <v>140545922</v>
          </cell>
          <cell r="J49">
            <v>3513648.0500000003</v>
          </cell>
          <cell r="L49">
            <v>3443375.0890000002</v>
          </cell>
          <cell r="M49">
            <v>-21053.630999999586</v>
          </cell>
          <cell r="N49">
            <v>-6.1142426996281226E-3</v>
          </cell>
          <cell r="O49">
            <v>1.0061142426996281</v>
          </cell>
          <cell r="P49">
            <v>0.98599195784563554</v>
          </cell>
          <cell r="Q49">
            <v>12163106.34</v>
          </cell>
          <cell r="R49">
            <v>8719511</v>
          </cell>
          <cell r="S49">
            <v>220</v>
          </cell>
          <cell r="T49">
            <v>12163106.089000002</v>
          </cell>
          <cell r="U49">
            <v>0.25099999830126762</v>
          </cell>
          <cell r="V49">
            <v>21053.630999999586</v>
          </cell>
          <cell r="W49">
            <v>0</v>
          </cell>
          <cell r="X49">
            <v>0</v>
          </cell>
          <cell r="Y49">
            <v>-21054</v>
          </cell>
          <cell r="Z49">
            <v>-21054</v>
          </cell>
        </row>
        <row r="50">
          <cell r="A50">
            <v>1603</v>
          </cell>
          <cell r="B50" t="str">
            <v xml:space="preserve">BROOKLAND           </v>
          </cell>
          <cell r="C50">
            <v>4307288.3992596399</v>
          </cell>
          <cell r="E50">
            <v>4604927.76</v>
          </cell>
          <cell r="G50">
            <v>297639.36074035987</v>
          </cell>
          <cell r="H50">
            <v>6.9101330849246065E-2</v>
          </cell>
          <cell r="I50">
            <v>202871723</v>
          </cell>
          <cell r="J50">
            <v>5071793.0750000002</v>
          </cell>
          <cell r="L50">
            <v>4970357.2135000005</v>
          </cell>
          <cell r="M50">
            <v>365429.45350000076</v>
          </cell>
          <cell r="N50">
            <v>7.3521768718645991E-2</v>
          </cell>
          <cell r="O50">
            <v>0.92647823128135398</v>
          </cell>
          <cell r="P50">
            <v>0.90794866665572704</v>
          </cell>
          <cell r="Q50">
            <v>18654615.98</v>
          </cell>
          <cell r="R50">
            <v>13683953</v>
          </cell>
          <cell r="S50">
            <v>306</v>
          </cell>
          <cell r="T50">
            <v>18654616.213500001</v>
          </cell>
          <cell r="U50">
            <v>-0.23350000008940697</v>
          </cell>
          <cell r="V50">
            <v>-365429.45350000076</v>
          </cell>
          <cell r="W50">
            <v>0</v>
          </cell>
          <cell r="X50">
            <v>0</v>
          </cell>
          <cell r="Y50">
            <v>365429</v>
          </cell>
          <cell r="Z50">
            <v>0</v>
          </cell>
        </row>
        <row r="51">
          <cell r="A51">
            <v>1605</v>
          </cell>
          <cell r="B51" t="str">
            <v>BUFFALO ISLAND CENTRAL</v>
          </cell>
          <cell r="C51">
            <v>1759861.0937499998</v>
          </cell>
          <cell r="E51">
            <v>1807479.26</v>
          </cell>
          <cell r="G51">
            <v>47618.166250000242</v>
          </cell>
          <cell r="H51">
            <v>2.7057911797193652E-2</v>
          </cell>
          <cell r="I51">
            <v>73334233</v>
          </cell>
          <cell r="J51">
            <v>1833355.8250000002</v>
          </cell>
          <cell r="L51">
            <v>1796688.7085000002</v>
          </cell>
          <cell r="M51">
            <v>-10790.551499999827</v>
          </cell>
          <cell r="N51">
            <v>-6.0057991398011984E-3</v>
          </cell>
          <cell r="O51">
            <v>1.0060057991398013</v>
          </cell>
          <cell r="P51">
            <v>0.9858856831570052</v>
          </cell>
          <cell r="Q51">
            <v>5044538.3999999994</v>
          </cell>
          <cell r="R51">
            <v>3234066</v>
          </cell>
          <cell r="S51">
            <v>13784</v>
          </cell>
          <cell r="T51">
            <v>5044538.7084999997</v>
          </cell>
          <cell r="U51">
            <v>-0.30850000027567148</v>
          </cell>
          <cell r="V51">
            <v>10790.551499999827</v>
          </cell>
          <cell r="W51">
            <v>0</v>
          </cell>
          <cell r="X51">
            <v>0</v>
          </cell>
          <cell r="Y51">
            <v>-10791</v>
          </cell>
          <cell r="Z51">
            <v>-10791</v>
          </cell>
        </row>
        <row r="52">
          <cell r="A52">
            <v>1608</v>
          </cell>
          <cell r="B52" t="str">
            <v xml:space="preserve">JONESBORO           </v>
          </cell>
          <cell r="C52">
            <v>15604804.608814849</v>
          </cell>
          <cell r="E52">
            <v>15936837.689999999</v>
          </cell>
          <cell r="G52">
            <v>332033.08118515089</v>
          </cell>
          <cell r="H52">
            <v>2.1277618625073453E-2</v>
          </cell>
          <cell r="I52">
            <v>651159440</v>
          </cell>
          <cell r="J52">
            <v>16278986</v>
          </cell>
          <cell r="L52">
            <v>15953406.279999999</v>
          </cell>
          <cell r="M52">
            <v>16568.589999999851</v>
          </cell>
          <cell r="N52">
            <v>1.0385612770841973E-3</v>
          </cell>
          <cell r="O52">
            <v>0.99896143872291576</v>
          </cell>
          <cell r="P52">
            <v>0.97898220994845742</v>
          </cell>
          <cell r="Q52">
            <v>44759189.859999999</v>
          </cell>
          <cell r="R52">
            <v>28790934</v>
          </cell>
          <cell r="S52">
            <v>14850</v>
          </cell>
          <cell r="T52">
            <v>44759190.280000001</v>
          </cell>
          <cell r="U52">
            <v>-0.42000000178813934</v>
          </cell>
          <cell r="V52">
            <v>-16568.589999999851</v>
          </cell>
          <cell r="W52">
            <v>0</v>
          </cell>
          <cell r="X52">
            <v>0</v>
          </cell>
          <cell r="Y52">
            <v>16569</v>
          </cell>
          <cell r="Z52">
            <v>0</v>
          </cell>
        </row>
        <row r="53">
          <cell r="A53">
            <v>1611</v>
          </cell>
          <cell r="B53" t="str">
            <v xml:space="preserve">NETTLETON           </v>
          </cell>
          <cell r="C53">
            <v>14120681.825420039</v>
          </cell>
          <cell r="E53">
            <v>15087280.609999999</v>
          </cell>
          <cell r="G53">
            <v>966598.78457996063</v>
          </cell>
          <cell r="H53">
            <v>6.8452699135242212E-2</v>
          </cell>
          <cell r="I53">
            <v>621511456</v>
          </cell>
          <cell r="J53">
            <v>15537786.4</v>
          </cell>
          <cell r="L53">
            <v>15227030.672</v>
          </cell>
          <cell r="M53">
            <v>139750.06200000085</v>
          </cell>
          <cell r="N53">
            <v>9.1777619031777596E-3</v>
          </cell>
          <cell r="O53">
            <v>0.99082223809682224</v>
          </cell>
          <cell r="P53">
            <v>0.97100579333488579</v>
          </cell>
          <cell r="Q53">
            <v>24563070.18</v>
          </cell>
          <cell r="R53">
            <v>9334014</v>
          </cell>
          <cell r="S53">
            <v>2026</v>
          </cell>
          <cell r="T53">
            <v>24563070.671999998</v>
          </cell>
          <cell r="U53">
            <v>-0.49199999868869781</v>
          </cell>
          <cell r="V53">
            <v>-139750.06200000085</v>
          </cell>
          <cell r="W53">
            <v>0</v>
          </cell>
          <cell r="X53">
            <v>0</v>
          </cell>
          <cell r="Y53">
            <v>139750</v>
          </cell>
          <cell r="Z53">
            <v>0</v>
          </cell>
        </row>
        <row r="54">
          <cell r="A54">
            <v>1612</v>
          </cell>
          <cell r="B54" t="str">
            <v xml:space="preserve">VALLEY VIEW         </v>
          </cell>
          <cell r="C54">
            <v>6340393.8415661994</v>
          </cell>
          <cell r="E54">
            <v>6697651.9100000001</v>
          </cell>
          <cell r="G54">
            <v>357258.06843380071</v>
          </cell>
          <cell r="H54">
            <v>5.6346352823021334E-2</v>
          </cell>
          <cell r="I54">
            <v>271756346</v>
          </cell>
          <cell r="J54">
            <v>6793908.6500000004</v>
          </cell>
          <cell r="L54">
            <v>6658030.477</v>
          </cell>
          <cell r="M54">
            <v>-39621.433000000194</v>
          </cell>
          <cell r="N54">
            <v>-5.950923946183702E-3</v>
          </cell>
          <cell r="O54">
            <v>1.0059509239461837</v>
          </cell>
          <cell r="P54">
            <v>0.98583190546725996</v>
          </cell>
          <cell r="Q54">
            <v>20042776.379999999</v>
          </cell>
          <cell r="R54">
            <v>13384444</v>
          </cell>
          <cell r="S54">
            <v>302</v>
          </cell>
          <cell r="T54">
            <v>20042776.476999998</v>
          </cell>
          <cell r="U54">
            <v>-9.6999999135732651E-2</v>
          </cell>
          <cell r="V54">
            <v>39621.433000000194</v>
          </cell>
          <cell r="W54">
            <v>0</v>
          </cell>
          <cell r="X54">
            <v>0</v>
          </cell>
          <cell r="Y54">
            <v>-39621</v>
          </cell>
          <cell r="Z54">
            <v>-39621</v>
          </cell>
        </row>
        <row r="55">
          <cell r="A55">
            <v>1613</v>
          </cell>
          <cell r="B55" t="str">
            <v xml:space="preserve">RIVERSIDE           </v>
          </cell>
          <cell r="C55">
            <v>1213935.8821070998</v>
          </cell>
          <cell r="E55">
            <v>1277601.72</v>
          </cell>
          <cell r="G55">
            <v>63665.837892900221</v>
          </cell>
          <cell r="H55">
            <v>5.2445799511578559E-2</v>
          </cell>
          <cell r="I55">
            <v>51585928</v>
          </cell>
          <cell r="J55">
            <v>1289648.2000000002</v>
          </cell>
          <cell r="L55">
            <v>1263855.2360000003</v>
          </cell>
          <cell r="M55">
            <v>-13746.483999999706</v>
          </cell>
          <cell r="N55">
            <v>-1.0876628595143711E-2</v>
          </cell>
          <cell r="O55">
            <v>1.0108766285951436</v>
          </cell>
          <cell r="P55">
            <v>0.99065909602324087</v>
          </cell>
          <cell r="Q55">
            <v>5326100.5599999996</v>
          </cell>
          <cell r="R55">
            <v>4053589</v>
          </cell>
          <cell r="S55">
            <v>8656</v>
          </cell>
          <cell r="T55">
            <v>5326100.2360000005</v>
          </cell>
          <cell r="U55">
            <v>0.32399999909102917</v>
          </cell>
          <cell r="V55">
            <v>13746.483999999706</v>
          </cell>
          <cell r="W55">
            <v>0</v>
          </cell>
          <cell r="X55">
            <v>0</v>
          </cell>
          <cell r="Y55">
            <v>-13746</v>
          </cell>
          <cell r="Z55">
            <v>-13746</v>
          </cell>
        </row>
        <row r="56">
          <cell r="A56">
            <v>1701</v>
          </cell>
          <cell r="B56" t="str">
            <v xml:space="preserve">ALMA                </v>
          </cell>
          <cell r="C56">
            <v>4662966.3237434207</v>
          </cell>
          <cell r="E56">
            <v>4840524.74</v>
          </cell>
          <cell r="G56">
            <v>177558.41625657957</v>
          </cell>
          <cell r="H56">
            <v>3.8078425604848892E-2</v>
          </cell>
          <cell r="I56">
            <v>202312419</v>
          </cell>
          <cell r="J56">
            <v>5057810.4750000006</v>
          </cell>
          <cell r="L56">
            <v>4956654.2655000007</v>
          </cell>
          <cell r="M56">
            <v>116129.52550000045</v>
          </cell>
          <cell r="N56">
            <v>2.3429014669895668E-2</v>
          </cell>
          <cell r="O56">
            <v>0.97657098533010434</v>
          </cell>
          <cell r="P56">
            <v>0.95703956562350223</v>
          </cell>
          <cell r="Q56">
            <v>23011881.640000001</v>
          </cell>
          <cell r="R56">
            <v>18044611</v>
          </cell>
          <cell r="S56">
            <v>10616</v>
          </cell>
          <cell r="T56">
            <v>23011881.265500002</v>
          </cell>
          <cell r="U56">
            <v>0.37449999898672104</v>
          </cell>
          <cell r="V56">
            <v>-116129.52550000045</v>
          </cell>
          <cell r="W56">
            <v>0</v>
          </cell>
          <cell r="X56">
            <v>0</v>
          </cell>
          <cell r="Y56">
            <v>116130</v>
          </cell>
          <cell r="Z56">
            <v>0</v>
          </cell>
        </row>
        <row r="57">
          <cell r="A57">
            <v>1702</v>
          </cell>
          <cell r="B57" t="str">
            <v xml:space="preserve">CEDARVILLE          </v>
          </cell>
          <cell r="C57">
            <v>1122521.2260304003</v>
          </cell>
          <cell r="E57">
            <v>1165127.99</v>
          </cell>
          <cell r="G57">
            <v>42606.763969599735</v>
          </cell>
          <cell r="H57">
            <v>3.7956310296484184E-2</v>
          </cell>
          <cell r="I57">
            <v>49244693</v>
          </cell>
          <cell r="J57">
            <v>1231117.325</v>
          </cell>
          <cell r="L57">
            <v>1206494.9785</v>
          </cell>
          <cell r="M57">
            <v>41366.988499999978</v>
          </cell>
          <cell r="N57">
            <v>3.4286913113745696E-2</v>
          </cell>
          <cell r="O57">
            <v>0.96571308688625435</v>
          </cell>
          <cell r="P57">
            <v>0.94639882514852924</v>
          </cell>
          <cell r="Q57">
            <v>5347645.82</v>
          </cell>
          <cell r="R57">
            <v>4102998</v>
          </cell>
          <cell r="S57">
            <v>38153</v>
          </cell>
          <cell r="T57">
            <v>5347645.9785000002</v>
          </cell>
          <cell r="U57">
            <v>-0.15849999990314245</v>
          </cell>
          <cell r="V57">
            <v>-41366.988499999978</v>
          </cell>
          <cell r="W57">
            <v>0</v>
          </cell>
          <cell r="X57">
            <v>0</v>
          </cell>
          <cell r="Y57">
            <v>41367</v>
          </cell>
          <cell r="Z57">
            <v>0</v>
          </cell>
        </row>
        <row r="58">
          <cell r="A58">
            <v>1703</v>
          </cell>
          <cell r="B58" t="str">
            <v xml:space="preserve">MOUNTAINBURG        </v>
          </cell>
          <cell r="C58">
            <v>961959.4275361402</v>
          </cell>
          <cell r="E58">
            <v>1006121.58</v>
          </cell>
          <cell r="G58">
            <v>44162.152463859762</v>
          </cell>
          <cell r="H58">
            <v>4.5908539590876478E-2</v>
          </cell>
          <cell r="I58">
            <v>42672306</v>
          </cell>
          <cell r="J58">
            <v>1066807.6500000001</v>
          </cell>
          <cell r="L58">
            <v>1045471.4970000001</v>
          </cell>
          <cell r="M58">
            <v>39349.917000000132</v>
          </cell>
          <cell r="N58">
            <v>3.7638440754162547E-2</v>
          </cell>
          <cell r="O58">
            <v>0.96236155924583744</v>
          </cell>
          <cell r="P58">
            <v>0.94311432806092066</v>
          </cell>
          <cell r="Q58">
            <v>4318526.3</v>
          </cell>
          <cell r="R58">
            <v>3236366</v>
          </cell>
          <cell r="S58">
            <v>36689</v>
          </cell>
          <cell r="T58">
            <v>4318526.4970000004</v>
          </cell>
          <cell r="U58">
            <v>-0.19700000062584877</v>
          </cell>
          <cell r="V58">
            <v>-39349.917000000132</v>
          </cell>
          <cell r="W58">
            <v>0</v>
          </cell>
          <cell r="X58">
            <v>0</v>
          </cell>
          <cell r="Y58">
            <v>39350</v>
          </cell>
          <cell r="Z58">
            <v>0</v>
          </cell>
        </row>
        <row r="59">
          <cell r="A59">
            <v>1704</v>
          </cell>
          <cell r="B59" t="str">
            <v>MULBERRY/PLEASANT VIEW BI-COUNTY</v>
          </cell>
          <cell r="C59">
            <v>1302276.9534728797</v>
          </cell>
          <cell r="E59">
            <v>1293239.92</v>
          </cell>
          <cell r="G59">
            <v>-9037.0334728797898</v>
          </cell>
          <cell r="H59">
            <v>-6.9394098150781626E-3</v>
          </cell>
          <cell r="I59">
            <v>55280610</v>
          </cell>
          <cell r="J59">
            <v>1382015.25</v>
          </cell>
          <cell r="L59">
            <v>1354374.9450000001</v>
          </cell>
          <cell r="M59">
            <v>61135.02500000014</v>
          </cell>
          <cell r="N59">
            <v>4.5138921999181056E-2</v>
          </cell>
          <cell r="O59">
            <v>0.95486107800081899</v>
          </cell>
          <cell r="P59">
            <v>0.93576385644080262</v>
          </cell>
          <cell r="Q59">
            <v>2898995.44</v>
          </cell>
          <cell r="R59">
            <v>1530457</v>
          </cell>
          <cell r="S59">
            <v>14163</v>
          </cell>
          <cell r="T59">
            <v>2898994.9450000003</v>
          </cell>
          <cell r="U59">
            <v>0.49499999964609742</v>
          </cell>
          <cell r="V59">
            <v>-61135.02500000014</v>
          </cell>
          <cell r="W59">
            <v>0</v>
          </cell>
          <cell r="X59">
            <v>0</v>
          </cell>
          <cell r="Y59">
            <v>61135</v>
          </cell>
          <cell r="Z59">
            <v>0</v>
          </cell>
        </row>
        <row r="60">
          <cell r="A60">
            <v>1705</v>
          </cell>
          <cell r="B60" t="str">
            <v xml:space="preserve">VAN BUREN           </v>
          </cell>
          <cell r="C60">
            <v>10818428.396279758</v>
          </cell>
          <cell r="E60">
            <v>11203771.960000001</v>
          </cell>
          <cell r="G60">
            <v>385343.56372024305</v>
          </cell>
          <cell r="H60">
            <v>3.5619181419433807E-2</v>
          </cell>
          <cell r="I60">
            <v>465946613</v>
          </cell>
          <cell r="J60">
            <v>11648665.325000001</v>
          </cell>
          <cell r="L60">
            <v>11415692.0185</v>
          </cell>
          <cell r="M60">
            <v>211920.05849999934</v>
          </cell>
          <cell r="N60">
            <v>1.8563925704772583E-2</v>
          </cell>
          <cell r="O60">
            <v>0.98143607429522739</v>
          </cell>
          <cell r="P60">
            <v>0.96180735280932284</v>
          </cell>
          <cell r="Q60">
            <v>39506146.68</v>
          </cell>
          <cell r="R60">
            <v>28069774</v>
          </cell>
          <cell r="S60">
            <v>20681</v>
          </cell>
          <cell r="T60">
            <v>39506147.0185</v>
          </cell>
          <cell r="U60">
            <v>-0.3385000005364418</v>
          </cell>
          <cell r="V60">
            <v>-211920.05849999934</v>
          </cell>
          <cell r="W60">
            <v>0</v>
          </cell>
          <cell r="X60">
            <v>0</v>
          </cell>
          <cell r="Y60">
            <v>211920</v>
          </cell>
          <cell r="Z60">
            <v>0</v>
          </cell>
        </row>
        <row r="61">
          <cell r="A61">
            <v>1802</v>
          </cell>
          <cell r="B61" t="str">
            <v xml:space="preserve">EARLE               </v>
          </cell>
          <cell r="C61">
            <v>732255.96010559995</v>
          </cell>
          <cell r="E61">
            <v>749070.66</v>
          </cell>
          <cell r="G61">
            <v>16814.699894400081</v>
          </cell>
          <cell r="H61">
            <v>2.2962872015374516E-2</v>
          </cell>
          <cell r="I61">
            <v>31340665</v>
          </cell>
          <cell r="J61">
            <v>783516.625</v>
          </cell>
          <cell r="L61">
            <v>767846.29249999998</v>
          </cell>
          <cell r="M61">
            <v>18775.632499999949</v>
          </cell>
          <cell r="N61">
            <v>2.4452332040139333E-2</v>
          </cell>
          <cell r="O61">
            <v>0.9755476679598607</v>
          </cell>
          <cell r="P61">
            <v>0.95603671460066342</v>
          </cell>
          <cell r="Q61">
            <v>3328777.76</v>
          </cell>
          <cell r="R61">
            <v>2560931</v>
          </cell>
          <cell r="S61">
            <v>0</v>
          </cell>
          <cell r="T61">
            <v>3328777.2925</v>
          </cell>
          <cell r="U61">
            <v>0.46749999979510903</v>
          </cell>
          <cell r="V61">
            <v>-18775.632499999949</v>
          </cell>
          <cell r="W61">
            <v>0</v>
          </cell>
          <cell r="X61">
            <v>0</v>
          </cell>
          <cell r="Y61">
            <v>18776</v>
          </cell>
          <cell r="Z61">
            <v>0</v>
          </cell>
        </row>
        <row r="62">
          <cell r="A62">
            <v>1803</v>
          </cell>
          <cell r="B62" t="str">
            <v xml:space="preserve">WEST MEMPHIS        </v>
          </cell>
          <cell r="C62">
            <v>8878867.5361891706</v>
          </cell>
          <cell r="E62">
            <v>8686422.4000000004</v>
          </cell>
          <cell r="G62">
            <v>-192445.13618917018</v>
          </cell>
          <cell r="H62">
            <v>-2.1674513715266897E-2</v>
          </cell>
          <cell r="I62">
            <v>367841883</v>
          </cell>
          <cell r="J62">
            <v>9196047.0750000011</v>
          </cell>
          <cell r="L62">
            <v>9012126.1335000005</v>
          </cell>
          <cell r="M62">
            <v>325703.73350000009</v>
          </cell>
          <cell r="N62">
            <v>3.6140609737949587E-2</v>
          </cell>
          <cell r="O62">
            <v>0.96385939026205036</v>
          </cell>
          <cell r="P62">
            <v>0.94458220245680935</v>
          </cell>
          <cell r="Q62">
            <v>36108241.619999997</v>
          </cell>
          <cell r="R62">
            <v>27009919</v>
          </cell>
          <cell r="S62">
            <v>86196</v>
          </cell>
          <cell r="T62">
            <v>36108241.133500002</v>
          </cell>
          <cell r="U62">
            <v>0.48649999499320984</v>
          </cell>
          <cell r="V62">
            <v>-325703.73350000009</v>
          </cell>
          <cell r="W62">
            <v>0</v>
          </cell>
          <cell r="X62">
            <v>0</v>
          </cell>
          <cell r="Y62">
            <v>325704</v>
          </cell>
          <cell r="Z62">
            <v>0</v>
          </cell>
        </row>
        <row r="63">
          <cell r="A63">
            <v>1804</v>
          </cell>
          <cell r="B63" t="str">
            <v>MARION</v>
          </cell>
          <cell r="C63">
            <v>9703221.4990246799</v>
          </cell>
          <cell r="E63">
            <v>9959274.0999999996</v>
          </cell>
          <cell r="G63">
            <v>256052.60097531974</v>
          </cell>
          <cell r="H63">
            <v>2.6388411415843378E-2</v>
          </cell>
          <cell r="I63">
            <v>407637018</v>
          </cell>
          <cell r="J63">
            <v>10190925.450000001</v>
          </cell>
          <cell r="L63">
            <v>9987106.9410000015</v>
          </cell>
          <cell r="M63">
            <v>27832.841000001878</v>
          </cell>
          <cell r="N63">
            <v>2.7868772372647687E-3</v>
          </cell>
          <cell r="O63">
            <v>0.99721312276273522</v>
          </cell>
          <cell r="P63">
            <v>0.97726886030748061</v>
          </cell>
          <cell r="Q63">
            <v>27467960.739999998</v>
          </cell>
          <cell r="R63">
            <v>17255637</v>
          </cell>
          <cell r="S63">
            <v>225217</v>
          </cell>
          <cell r="T63">
            <v>27467960.941</v>
          </cell>
          <cell r="U63">
            <v>-0.20100000128149986</v>
          </cell>
          <cell r="V63">
            <v>-27832.841000001878</v>
          </cell>
          <cell r="W63">
            <v>0</v>
          </cell>
          <cell r="X63">
            <v>0</v>
          </cell>
          <cell r="Y63">
            <v>27833</v>
          </cell>
          <cell r="Z63">
            <v>0</v>
          </cell>
        </row>
        <row r="64">
          <cell r="A64">
            <v>1901</v>
          </cell>
          <cell r="B64" t="str">
            <v xml:space="preserve">CROSS COUNTY        </v>
          </cell>
          <cell r="C64">
            <v>1429224.0948542198</v>
          </cell>
          <cell r="E64">
            <v>1495936.4</v>
          </cell>
          <cell r="G64">
            <v>66712.30514578009</v>
          </cell>
          <cell r="H64">
            <v>4.667728831746621E-2</v>
          </cell>
          <cell r="I64">
            <v>62728028</v>
          </cell>
          <cell r="J64">
            <v>1568200.7000000002</v>
          </cell>
          <cell r="L64">
            <v>1536836.6860000002</v>
          </cell>
          <cell r="M64">
            <v>40900.286000000313</v>
          </cell>
          <cell r="N64">
            <v>2.6613293639191737E-2</v>
          </cell>
          <cell r="O64">
            <v>0.97338670636080826</v>
          </cell>
          <cell r="P64">
            <v>0.95391897223359212</v>
          </cell>
          <cell r="Q64">
            <v>4056053.1</v>
          </cell>
          <cell r="R64">
            <v>2518338</v>
          </cell>
          <cell r="S64">
            <v>878</v>
          </cell>
          <cell r="T64">
            <v>4056052.6860000002</v>
          </cell>
          <cell r="U64">
            <v>0.41399999987334013</v>
          </cell>
          <cell r="V64">
            <v>-40900.286000000313</v>
          </cell>
          <cell r="W64">
            <v>0</v>
          </cell>
          <cell r="X64">
            <v>0</v>
          </cell>
          <cell r="Y64">
            <v>40900</v>
          </cell>
          <cell r="Z64">
            <v>0</v>
          </cell>
        </row>
        <row r="65">
          <cell r="A65">
            <v>1905</v>
          </cell>
          <cell r="B65" t="str">
            <v>WYNNE</v>
          </cell>
          <cell r="C65">
            <v>4730511.6636324814</v>
          </cell>
          <cell r="E65">
            <v>4968873.6100000003</v>
          </cell>
          <cell r="G65">
            <v>238361.94636751898</v>
          </cell>
          <cell r="H65">
            <v>5.0388195467313317E-2</v>
          </cell>
          <cell r="I65">
            <v>206567685</v>
          </cell>
          <cell r="J65">
            <v>5164192.125</v>
          </cell>
          <cell r="L65">
            <v>5060908.2824999997</v>
          </cell>
          <cell r="M65">
            <v>92034.672499999404</v>
          </cell>
          <cell r="N65">
            <v>1.8185406129220719E-2</v>
          </cell>
          <cell r="O65">
            <v>0.9818145938707793</v>
          </cell>
          <cell r="P65">
            <v>0.96217830199336363</v>
          </cell>
          <cell r="Q65">
            <v>18484289.120000001</v>
          </cell>
          <cell r="R65">
            <v>13415087</v>
          </cell>
          <cell r="S65">
            <v>8294</v>
          </cell>
          <cell r="T65">
            <v>18484289.282499999</v>
          </cell>
          <cell r="U65">
            <v>-0.16249999776482582</v>
          </cell>
          <cell r="V65">
            <v>-92034.672499999404</v>
          </cell>
          <cell r="W65">
            <v>0</v>
          </cell>
          <cell r="X65">
            <v>0</v>
          </cell>
          <cell r="Y65">
            <v>92035</v>
          </cell>
          <cell r="Z65">
            <v>0</v>
          </cell>
        </row>
        <row r="66">
          <cell r="A66">
            <v>2002</v>
          </cell>
          <cell r="B66" t="str">
            <v xml:space="preserve">FORDYCE             </v>
          </cell>
          <cell r="C66">
            <v>1468552.8397130999</v>
          </cell>
          <cell r="E66">
            <v>1437334.5204117903</v>
          </cell>
          <cell r="G66">
            <v>-31218.31930130953</v>
          </cell>
          <cell r="H66">
            <v>-2.1257879496803408E-2</v>
          </cell>
          <cell r="I66">
            <v>64383230</v>
          </cell>
          <cell r="J66">
            <v>1609580.75</v>
          </cell>
          <cell r="L66">
            <v>1577389.135</v>
          </cell>
          <cell r="M66">
            <v>140054.61458820966</v>
          </cell>
          <cell r="N66">
            <v>8.8788879979327148E-2</v>
          </cell>
          <cell r="O66">
            <v>0.91121112002067284</v>
          </cell>
          <cell r="P66">
            <v>0.8929868976202594</v>
          </cell>
          <cell r="Q66">
            <v>5240059.88</v>
          </cell>
          <cell r="R66">
            <v>3656659</v>
          </cell>
          <cell r="S66">
            <v>6012</v>
          </cell>
          <cell r="T66">
            <v>5240060.1349999998</v>
          </cell>
          <cell r="U66">
            <v>-0.25499999988824129</v>
          </cell>
          <cell r="V66">
            <v>-140054.61458820966</v>
          </cell>
          <cell r="W66">
            <v>0</v>
          </cell>
          <cell r="X66">
            <v>0</v>
          </cell>
          <cell r="Y66">
            <v>140055</v>
          </cell>
          <cell r="Z66">
            <v>0</v>
          </cell>
        </row>
        <row r="67">
          <cell r="A67">
            <v>2104</v>
          </cell>
          <cell r="B67" t="str">
            <v>DUMAS</v>
          </cell>
          <cell r="C67">
            <v>2663627.3059624196</v>
          </cell>
          <cell r="E67">
            <v>2798612.76</v>
          </cell>
          <cell r="G67">
            <v>134985.45403758017</v>
          </cell>
          <cell r="H67">
            <v>5.0677305242899713E-2</v>
          </cell>
          <cell r="I67">
            <v>116484755</v>
          </cell>
          <cell r="J67">
            <v>2912118.875</v>
          </cell>
          <cell r="L67">
            <v>2853876.4975000001</v>
          </cell>
          <cell r="M67">
            <v>55263.737500000279</v>
          </cell>
          <cell r="N67">
            <v>1.9364446060791837E-2</v>
          </cell>
          <cell r="O67">
            <v>0.9806355539392082</v>
          </cell>
          <cell r="P67">
            <v>0.96102284286042405</v>
          </cell>
          <cell r="Q67">
            <v>8051189.96</v>
          </cell>
          <cell r="R67">
            <v>5194261</v>
          </cell>
          <cell r="S67">
            <v>3052</v>
          </cell>
          <cell r="T67">
            <v>8051189.4975000005</v>
          </cell>
          <cell r="U67">
            <v>0.46249999944120646</v>
          </cell>
          <cell r="V67">
            <v>-55263.737500000279</v>
          </cell>
          <cell r="W67">
            <v>0</v>
          </cell>
          <cell r="X67">
            <v>0</v>
          </cell>
          <cell r="Y67">
            <v>55264</v>
          </cell>
          <cell r="Z67">
            <v>0</v>
          </cell>
        </row>
        <row r="68">
          <cell r="A68">
            <v>2105</v>
          </cell>
          <cell r="B68" t="str">
            <v>MCGEHEE</v>
          </cell>
          <cell r="C68">
            <v>3529155.8938826001</v>
          </cell>
          <cell r="E68">
            <v>3685348.98</v>
          </cell>
          <cell r="G68">
            <v>156193.08611739986</v>
          </cell>
          <cell r="H68">
            <v>4.4257916287615183E-2</v>
          </cell>
          <cell r="I68">
            <v>152929056</v>
          </cell>
          <cell r="J68">
            <v>3823226.4000000004</v>
          </cell>
          <cell r="L68">
            <v>3746761.8720000004</v>
          </cell>
          <cell r="M68">
            <v>61412.892000000458</v>
          </cell>
          <cell r="N68">
            <v>1.6390924776657503E-2</v>
          </cell>
          <cell r="O68">
            <v>0.98360907522334251</v>
          </cell>
          <cell r="P68">
            <v>0.9639368937188757</v>
          </cell>
          <cell r="Q68">
            <v>7900653.8600000003</v>
          </cell>
          <cell r="R68">
            <v>4153892</v>
          </cell>
          <cell r="S68">
            <v>0</v>
          </cell>
          <cell r="T68">
            <v>7900653.8720000014</v>
          </cell>
          <cell r="U68">
            <v>-1.2000001035630703E-2</v>
          </cell>
          <cell r="V68">
            <v>-61412.892000000458</v>
          </cell>
          <cell r="W68">
            <v>0</v>
          </cell>
          <cell r="X68">
            <v>0</v>
          </cell>
          <cell r="Y68">
            <v>61413</v>
          </cell>
          <cell r="Z68">
            <v>0</v>
          </cell>
        </row>
        <row r="69">
          <cell r="A69">
            <v>2202</v>
          </cell>
          <cell r="B69" t="str">
            <v xml:space="preserve">DREW CENTRAL        </v>
          </cell>
          <cell r="C69">
            <v>2014223.8066647798</v>
          </cell>
          <cell r="E69">
            <v>2064335.76</v>
          </cell>
          <cell r="G69">
            <v>50111.953335220227</v>
          </cell>
          <cell r="H69">
            <v>2.4879039344787263E-2</v>
          </cell>
          <cell r="I69">
            <v>86211334</v>
          </cell>
          <cell r="J69">
            <v>2155283.35</v>
          </cell>
          <cell r="L69">
            <v>2112177.6830000002</v>
          </cell>
          <cell r="M69">
            <v>47841.923000000184</v>
          </cell>
          <cell r="N69">
            <v>2.2650520069906532E-2</v>
          </cell>
          <cell r="O69">
            <v>0.97734947993009347</v>
          </cell>
          <cell r="P69">
            <v>0.95780249033149167</v>
          </cell>
          <cell r="Q69">
            <v>7426517.7800000003</v>
          </cell>
          <cell r="R69">
            <v>5243359</v>
          </cell>
          <cell r="S69">
            <v>70981</v>
          </cell>
          <cell r="T69">
            <v>7426517.6830000002</v>
          </cell>
          <cell r="U69">
            <v>9.7000000067055225E-2</v>
          </cell>
          <cell r="V69">
            <v>-47841.923000000184</v>
          </cell>
          <cell r="W69">
            <v>0</v>
          </cell>
          <cell r="X69">
            <v>0</v>
          </cell>
          <cell r="Y69">
            <v>47842</v>
          </cell>
          <cell r="Z69">
            <v>0</v>
          </cell>
        </row>
        <row r="70">
          <cell r="A70">
            <v>2203</v>
          </cell>
          <cell r="B70" t="str">
            <v xml:space="preserve">MONTICELLO          </v>
          </cell>
          <cell r="C70">
            <v>3311304.3489114991</v>
          </cell>
          <cell r="E70">
            <v>3383151.57</v>
          </cell>
          <cell r="G70">
            <v>71847.221088500693</v>
          </cell>
          <cell r="H70">
            <v>2.1697558882534766E-2</v>
          </cell>
          <cell r="I70">
            <v>141056975</v>
          </cell>
          <cell r="J70">
            <v>3526424.375</v>
          </cell>
          <cell r="L70">
            <v>3455895.8874999997</v>
          </cell>
          <cell r="M70">
            <v>72744.317499999888</v>
          </cell>
          <cell r="N70">
            <v>2.1049337094649352E-2</v>
          </cell>
          <cell r="O70">
            <v>0.9789506629053506</v>
          </cell>
          <cell r="P70">
            <v>0.95937164964724353</v>
          </cell>
          <cell r="Q70">
            <v>12521445.42</v>
          </cell>
          <cell r="R70">
            <v>9065550</v>
          </cell>
          <cell r="S70">
            <v>0</v>
          </cell>
          <cell r="T70">
            <v>12521445.887499999</v>
          </cell>
          <cell r="U70">
            <v>-0.46749999932944775</v>
          </cell>
          <cell r="V70">
            <v>-72744.317499999888</v>
          </cell>
          <cell r="W70">
            <v>0</v>
          </cell>
          <cell r="X70">
            <v>0</v>
          </cell>
          <cell r="Y70">
            <v>72744</v>
          </cell>
          <cell r="Z70">
            <v>0</v>
          </cell>
        </row>
        <row r="71">
          <cell r="A71">
            <v>2301</v>
          </cell>
          <cell r="B71" t="str">
            <v xml:space="preserve">CONWAY              </v>
          </cell>
          <cell r="C71">
            <v>30478360.725963671</v>
          </cell>
          <cell r="E71">
            <v>31010064.530000001</v>
          </cell>
          <cell r="G71">
            <v>531703.80403633043</v>
          </cell>
          <cell r="H71">
            <v>1.7445288767889235E-2</v>
          </cell>
          <cell r="I71">
            <v>1271652226</v>
          </cell>
          <cell r="J71">
            <v>31791305.650000002</v>
          </cell>
          <cell r="L71">
            <v>31155479.537</v>
          </cell>
          <cell r="M71">
            <v>145415.00699999928</v>
          </cell>
          <cell r="N71">
            <v>4.6673974902971911E-3</v>
          </cell>
          <cell r="O71">
            <v>0.99533260250970279</v>
          </cell>
          <cell r="P71">
            <v>0.97542595045950875</v>
          </cell>
          <cell r="Q71">
            <v>70720035.100000009</v>
          </cell>
          <cell r="R71">
            <v>39563021</v>
          </cell>
          <cell r="S71">
            <v>1535</v>
          </cell>
          <cell r="T71">
            <v>70720035.537</v>
          </cell>
          <cell r="U71">
            <v>-0.43699999153614044</v>
          </cell>
          <cell r="V71">
            <v>-145415.00699999928</v>
          </cell>
          <cell r="W71">
            <v>0</v>
          </cell>
          <cell r="X71">
            <v>0</v>
          </cell>
          <cell r="Y71">
            <v>145415</v>
          </cell>
          <cell r="Z71">
            <v>0</v>
          </cell>
        </row>
        <row r="72">
          <cell r="A72">
            <v>2303</v>
          </cell>
          <cell r="B72" t="str">
            <v xml:space="preserve">GREENBRIER          </v>
          </cell>
          <cell r="C72">
            <v>6127007.2140513612</v>
          </cell>
          <cell r="E72">
            <v>6483065.9899999993</v>
          </cell>
          <cell r="G72">
            <v>356058.7759486381</v>
          </cell>
          <cell r="H72">
            <v>5.8113000933322119E-2</v>
          </cell>
          <cell r="I72">
            <v>263558652</v>
          </cell>
          <cell r="J72">
            <v>6588966.3000000007</v>
          </cell>
          <cell r="L72">
            <v>6457186.9740000004</v>
          </cell>
          <cell r="M72">
            <v>-25879.015999998897</v>
          </cell>
          <cell r="N72">
            <v>-4.0077848301747036E-3</v>
          </cell>
          <cell r="O72">
            <v>1.0040077848301747</v>
          </cell>
          <cell r="P72">
            <v>0.98392762913357112</v>
          </cell>
          <cell r="Q72">
            <v>24829192.739999998</v>
          </cell>
          <cell r="R72">
            <v>18371478</v>
          </cell>
          <cell r="S72">
            <v>528</v>
          </cell>
          <cell r="T72">
            <v>24829192.973999999</v>
          </cell>
          <cell r="U72">
            <v>-0.23400000110268593</v>
          </cell>
          <cell r="V72">
            <v>25879.015999998897</v>
          </cell>
          <cell r="W72">
            <v>0</v>
          </cell>
          <cell r="X72">
            <v>0</v>
          </cell>
          <cell r="Y72">
            <v>-25879</v>
          </cell>
          <cell r="Z72">
            <v>-25879</v>
          </cell>
        </row>
        <row r="73">
          <cell r="A73">
            <v>2304</v>
          </cell>
          <cell r="B73" t="str">
            <v xml:space="preserve">GUY-PERKINS         </v>
          </cell>
          <cell r="C73">
            <v>1453452.5829237399</v>
          </cell>
          <cell r="E73">
            <v>1359705.06</v>
          </cell>
          <cell r="G73">
            <v>-93747.52292373986</v>
          </cell>
          <cell r="H73">
            <v>-6.4499883948851616E-2</v>
          </cell>
          <cell r="I73">
            <v>48962959</v>
          </cell>
          <cell r="J73">
            <v>1224073.9750000001</v>
          </cell>
          <cell r="L73">
            <v>1199592.4955</v>
          </cell>
          <cell r="M73">
            <v>-160112.56450000009</v>
          </cell>
          <cell r="N73">
            <v>-0.13347246260761567</v>
          </cell>
          <cell r="O73">
            <v>1.1334724626076156</v>
          </cell>
          <cell r="P73">
            <v>1.1108030133554632</v>
          </cell>
          <cell r="Q73">
            <v>2316080.36</v>
          </cell>
          <cell r="R73">
            <v>1116485</v>
          </cell>
          <cell r="S73">
            <v>3</v>
          </cell>
          <cell r="T73">
            <v>2316080.4955000002</v>
          </cell>
          <cell r="U73">
            <v>-0.13550000032410026</v>
          </cell>
          <cell r="V73">
            <v>160112.56450000009</v>
          </cell>
          <cell r="W73">
            <v>0</v>
          </cell>
          <cell r="X73">
            <v>0</v>
          </cell>
          <cell r="Y73">
            <v>-160113</v>
          </cell>
          <cell r="Z73">
            <v>-160113</v>
          </cell>
        </row>
        <row r="74">
          <cell r="A74">
            <v>2305</v>
          </cell>
          <cell r="B74" t="str">
            <v xml:space="preserve">MAYFLOWER           </v>
          </cell>
          <cell r="C74">
            <v>2062880.0045365603</v>
          </cell>
          <cell r="E74">
            <v>2104837.75</v>
          </cell>
          <cell r="G74">
            <v>41957.745463439729</v>
          </cell>
          <cell r="H74">
            <v>2.033940189015784E-2</v>
          </cell>
          <cell r="I74">
            <v>87150362</v>
          </cell>
          <cell r="J74">
            <v>2178759.0500000003</v>
          </cell>
          <cell r="L74">
            <v>2135183.8690000004</v>
          </cell>
          <cell r="M74">
            <v>30346.119000000414</v>
          </cell>
          <cell r="N74">
            <v>1.4212414884069362E-2</v>
          </cell>
          <cell r="O74">
            <v>0.98578758511593068</v>
          </cell>
          <cell r="P74">
            <v>0.96607183341361214</v>
          </cell>
          <cell r="Q74">
            <v>7227978.5600000005</v>
          </cell>
          <cell r="R74">
            <v>5092707</v>
          </cell>
          <cell r="S74">
            <v>88</v>
          </cell>
          <cell r="T74">
            <v>7227978.8690000009</v>
          </cell>
          <cell r="U74">
            <v>-0.30900000035762787</v>
          </cell>
          <cell r="V74">
            <v>-30346.119000000414</v>
          </cell>
          <cell r="W74">
            <v>0</v>
          </cell>
          <cell r="X74">
            <v>0</v>
          </cell>
          <cell r="Y74">
            <v>30346</v>
          </cell>
          <cell r="Z74">
            <v>0</v>
          </cell>
        </row>
        <row r="75">
          <cell r="A75">
            <v>2306</v>
          </cell>
          <cell r="B75" t="str">
            <v xml:space="preserve">MOUNT VERNON/ENOLA     </v>
          </cell>
          <cell r="C75">
            <v>1109214.1293835</v>
          </cell>
          <cell r="E75">
            <v>1114528.5699999998</v>
          </cell>
          <cell r="G75">
            <v>5314.4406164998654</v>
          </cell>
          <cell r="H75">
            <v>4.791176451614104E-3</v>
          </cell>
          <cell r="I75">
            <v>44534016</v>
          </cell>
          <cell r="J75">
            <v>1113350.4000000001</v>
          </cell>
          <cell r="L75">
            <v>1091083.3920000002</v>
          </cell>
          <cell r="M75">
            <v>-23445.177999999607</v>
          </cell>
          <cell r="N75">
            <v>-2.1487979903189292E-2</v>
          </cell>
          <cell r="O75">
            <v>1.0214879799031893</v>
          </cell>
          <cell r="P75">
            <v>1.0010582203051255</v>
          </cell>
          <cell r="Q75">
            <v>3605567.68</v>
          </cell>
          <cell r="R75">
            <v>2514422</v>
          </cell>
          <cell r="S75">
            <v>62</v>
          </cell>
          <cell r="T75">
            <v>3605567.3920000005</v>
          </cell>
          <cell r="U75">
            <v>0.28799999970942736</v>
          </cell>
          <cell r="V75">
            <v>23445.177999999607</v>
          </cell>
          <cell r="W75">
            <v>0</v>
          </cell>
          <cell r="X75">
            <v>0</v>
          </cell>
          <cell r="Y75">
            <v>-23445</v>
          </cell>
          <cell r="Z75">
            <v>-23445</v>
          </cell>
        </row>
        <row r="76">
          <cell r="A76">
            <v>2307</v>
          </cell>
          <cell r="B76" t="str">
            <v xml:space="preserve">VILONIA             </v>
          </cell>
          <cell r="C76">
            <v>4468625.6606501387</v>
          </cell>
          <cell r="E76">
            <v>4578146.47</v>
          </cell>
          <cell r="G76">
            <v>109520.809349861</v>
          </cell>
          <cell r="H76">
            <v>2.4508835079715952E-2</v>
          </cell>
          <cell r="I76">
            <v>191388086</v>
          </cell>
          <cell r="J76">
            <v>4784702.1500000004</v>
          </cell>
          <cell r="L76">
            <v>4689008.1069999998</v>
          </cell>
          <cell r="M76">
            <v>110861.6370000001</v>
          </cell>
          <cell r="N76">
            <v>2.3642875949499847E-2</v>
          </cell>
          <cell r="O76">
            <v>0.97635712405050012</v>
          </cell>
          <cell r="P76">
            <v>0.95682998156949006</v>
          </cell>
          <cell r="Q76">
            <v>21268610.440000001</v>
          </cell>
          <cell r="R76">
            <v>16578935</v>
          </cell>
          <cell r="S76">
            <v>667</v>
          </cell>
          <cell r="T76">
            <v>21268610.107000001</v>
          </cell>
          <cell r="U76">
            <v>0.33300000056624413</v>
          </cell>
          <cell r="V76">
            <v>-110861.6370000001</v>
          </cell>
          <cell r="W76">
            <v>0</v>
          </cell>
          <cell r="X76">
            <v>0</v>
          </cell>
          <cell r="Y76">
            <v>110862</v>
          </cell>
          <cell r="Z76">
            <v>0</v>
          </cell>
        </row>
        <row r="77">
          <cell r="A77">
            <v>2402</v>
          </cell>
          <cell r="B77" t="str">
            <v xml:space="preserve">CHARLESTON          </v>
          </cell>
          <cell r="C77">
            <v>1407803.9305682802</v>
          </cell>
          <cell r="E77">
            <v>1459259.01416829</v>
          </cell>
          <cell r="G77">
            <v>51455.083600009792</v>
          </cell>
          <cell r="H77">
            <v>3.654989340684623E-2</v>
          </cell>
          <cell r="I77">
            <v>61021098</v>
          </cell>
          <cell r="J77">
            <v>1525527.4500000002</v>
          </cell>
          <cell r="L77">
            <v>1495016.9010000001</v>
          </cell>
          <cell r="M77">
            <v>35757.886831710115</v>
          </cell>
          <cell r="N77">
            <v>2.391804855703776E-2</v>
          </cell>
          <cell r="O77">
            <v>0.97608195144296228</v>
          </cell>
          <cell r="P77">
            <v>0.95656031241410289</v>
          </cell>
          <cell r="Q77">
            <v>6125099.8600000003</v>
          </cell>
          <cell r="R77">
            <v>4627276</v>
          </cell>
          <cell r="S77">
            <v>2807</v>
          </cell>
          <cell r="T77">
            <v>6125099.9010000005</v>
          </cell>
          <cell r="U77">
            <v>-4.1000000201165676E-2</v>
          </cell>
          <cell r="V77">
            <v>-35757.886831710115</v>
          </cell>
          <cell r="W77">
            <v>0</v>
          </cell>
          <cell r="X77">
            <v>0</v>
          </cell>
          <cell r="Y77">
            <v>35758</v>
          </cell>
          <cell r="Z77">
            <v>0</v>
          </cell>
        </row>
        <row r="78">
          <cell r="A78">
            <v>2403</v>
          </cell>
          <cell r="B78" t="str">
            <v xml:space="preserve">COUNTY LINE         </v>
          </cell>
          <cell r="C78">
            <v>1198520.5822263602</v>
          </cell>
          <cell r="E78">
            <v>1276856.54</v>
          </cell>
          <cell r="G78">
            <v>78335.957773639821</v>
          </cell>
          <cell r="H78">
            <v>6.5360544437312623E-2</v>
          </cell>
          <cell r="I78">
            <v>53782889</v>
          </cell>
          <cell r="J78">
            <v>1344572.2250000001</v>
          </cell>
          <cell r="L78">
            <v>1317680.7805000001</v>
          </cell>
          <cell r="M78">
            <v>40824.240500000073</v>
          </cell>
          <cell r="N78">
            <v>3.0981889623152219E-2</v>
          </cell>
          <cell r="O78">
            <v>0.96901811037684782</v>
          </cell>
          <cell r="P78">
            <v>0.94963774816931079</v>
          </cell>
          <cell r="Q78">
            <v>3441486.84</v>
          </cell>
          <cell r="R78">
            <v>2122615</v>
          </cell>
          <cell r="S78">
            <v>1191</v>
          </cell>
          <cell r="T78">
            <v>3441486.7805000003</v>
          </cell>
          <cell r="U78">
            <v>5.9499999508261681E-2</v>
          </cell>
          <cell r="V78">
            <v>-40824.240500000073</v>
          </cell>
          <cell r="W78">
            <v>0</v>
          </cell>
          <cell r="X78">
            <v>0</v>
          </cell>
          <cell r="Y78">
            <v>40824</v>
          </cell>
          <cell r="Z78">
            <v>0</v>
          </cell>
        </row>
        <row r="79">
          <cell r="A79">
            <v>2404</v>
          </cell>
          <cell r="B79" t="str">
            <v>OZARK</v>
          </cell>
          <cell r="C79">
            <v>4097312.952807541</v>
          </cell>
          <cell r="E79">
            <v>4426443.9000000004</v>
          </cell>
          <cell r="G79">
            <v>329130.94719245937</v>
          </cell>
          <cell r="H79">
            <v>8.0328486250222569E-2</v>
          </cell>
          <cell r="I79">
            <v>180431856</v>
          </cell>
          <cell r="J79">
            <v>4510796.4000000004</v>
          </cell>
          <cell r="L79">
            <v>4420580.4720000001</v>
          </cell>
          <cell r="M79">
            <v>-5863.4280000003055</v>
          </cell>
          <cell r="N79">
            <v>-1.3263932275725588E-3</v>
          </cell>
          <cell r="O79">
            <v>1.0013263932275727</v>
          </cell>
          <cell r="P79">
            <v>0.98129986536302105</v>
          </cell>
          <cell r="Q79">
            <v>12104435.859999999</v>
          </cell>
          <cell r="R79">
            <v>7627896</v>
          </cell>
          <cell r="S79">
            <v>55959</v>
          </cell>
          <cell r="T79">
            <v>12104435.471999999</v>
          </cell>
          <cell r="U79">
            <v>0.3880000002682209</v>
          </cell>
          <cell r="V79">
            <v>5863.4280000003055</v>
          </cell>
          <cell r="W79">
            <v>0</v>
          </cell>
          <cell r="X79">
            <v>0</v>
          </cell>
          <cell r="Y79">
            <v>-5863</v>
          </cell>
          <cell r="Z79">
            <v>-5863</v>
          </cell>
        </row>
        <row r="80">
          <cell r="A80">
            <v>2501</v>
          </cell>
          <cell r="B80" t="str">
            <v xml:space="preserve">MAMMOTH SPRING      </v>
          </cell>
          <cell r="C80">
            <v>975939.55466138001</v>
          </cell>
          <cell r="E80">
            <v>1060918.3599999999</v>
          </cell>
          <cell r="G80">
            <v>84978.805338619859</v>
          </cell>
          <cell r="H80">
            <v>8.7073840723778023E-2</v>
          </cell>
          <cell r="I80">
            <v>45123287</v>
          </cell>
          <cell r="J80">
            <v>1128082.175</v>
          </cell>
          <cell r="L80">
            <v>1105520.5315</v>
          </cell>
          <cell r="M80">
            <v>44602.171500000171</v>
          </cell>
          <cell r="N80">
            <v>4.0344950843638101E-2</v>
          </cell>
          <cell r="O80">
            <v>0.95965504915636191</v>
          </cell>
          <cell r="P80">
            <v>0.9404619481732347</v>
          </cell>
          <cell r="Q80">
            <v>3218946.06</v>
          </cell>
          <cell r="R80">
            <v>2111917</v>
          </cell>
          <cell r="S80">
            <v>1509</v>
          </cell>
          <cell r="T80">
            <v>3218946.5315</v>
          </cell>
          <cell r="U80">
            <v>-0.47149999998509884</v>
          </cell>
          <cell r="V80">
            <v>-44602.171500000171</v>
          </cell>
          <cell r="W80">
            <v>0</v>
          </cell>
          <cell r="X80">
            <v>0</v>
          </cell>
          <cell r="Y80">
            <v>44602</v>
          </cell>
          <cell r="Z80">
            <v>0</v>
          </cell>
        </row>
        <row r="81">
          <cell r="A81">
            <v>2502</v>
          </cell>
          <cell r="B81" t="str">
            <v xml:space="preserve">SALEM               </v>
          </cell>
          <cell r="C81">
            <v>1179141.20340203</v>
          </cell>
          <cell r="E81">
            <v>1196196.58</v>
          </cell>
          <cell r="G81">
            <v>17055.376597970026</v>
          </cell>
          <cell r="H81">
            <v>1.4464235961530528E-2</v>
          </cell>
          <cell r="I81">
            <v>51321750</v>
          </cell>
          <cell r="J81">
            <v>1283043.75</v>
          </cell>
          <cell r="L81">
            <v>1257382.875</v>
          </cell>
          <cell r="M81">
            <v>61186.294999999925</v>
          </cell>
          <cell r="N81">
            <v>4.866162583930525E-2</v>
          </cell>
          <cell r="O81">
            <v>0.95133837416069478</v>
          </cell>
          <cell r="P81">
            <v>0.93231160667748081</v>
          </cell>
          <cell r="Q81">
            <v>5851046.96</v>
          </cell>
          <cell r="R81">
            <v>4587610</v>
          </cell>
          <cell r="S81">
            <v>6054</v>
          </cell>
          <cell r="T81">
            <v>5851046.875</v>
          </cell>
          <cell r="U81">
            <v>8.4999999962747097E-2</v>
          </cell>
          <cell r="V81">
            <v>-61186.294999999925</v>
          </cell>
          <cell r="W81">
            <v>0</v>
          </cell>
          <cell r="X81">
            <v>0</v>
          </cell>
          <cell r="Y81">
            <v>61186</v>
          </cell>
          <cell r="Z81">
            <v>0</v>
          </cell>
        </row>
        <row r="82">
          <cell r="A82">
            <v>2503</v>
          </cell>
          <cell r="B82" t="str">
            <v xml:space="preserve">VIOLA               </v>
          </cell>
          <cell r="C82">
            <v>1011876.2904322001</v>
          </cell>
          <cell r="E82">
            <v>1034512.4400000001</v>
          </cell>
          <cell r="G82">
            <v>22636.149567799992</v>
          </cell>
          <cell r="H82">
            <v>2.237047135290765E-2</v>
          </cell>
          <cell r="I82">
            <v>44251343</v>
          </cell>
          <cell r="J82">
            <v>1106283.575</v>
          </cell>
          <cell r="L82">
            <v>1084157.9035</v>
          </cell>
          <cell r="M82">
            <v>49645.463499999954</v>
          </cell>
          <cell r="N82">
            <v>4.5791727699192993E-2</v>
          </cell>
          <cell r="O82">
            <v>0.95420827230080696</v>
          </cell>
          <cell r="P82">
            <v>0.93512410685479097</v>
          </cell>
          <cell r="Q82">
            <v>2510128.06</v>
          </cell>
          <cell r="R82">
            <v>1418664</v>
          </cell>
          <cell r="S82">
            <v>7306</v>
          </cell>
          <cell r="T82">
            <v>2510127.9035</v>
          </cell>
          <cell r="U82">
            <v>0.15650000004097819</v>
          </cell>
          <cell r="V82">
            <v>-49645.463499999954</v>
          </cell>
          <cell r="W82">
            <v>0</v>
          </cell>
          <cell r="X82">
            <v>0</v>
          </cell>
          <cell r="Y82">
            <v>49645</v>
          </cell>
          <cell r="Z82">
            <v>0</v>
          </cell>
        </row>
        <row r="83">
          <cell r="A83">
            <v>2601</v>
          </cell>
          <cell r="B83" t="str">
            <v xml:space="preserve">CUTTER-MORNING STAR </v>
          </cell>
          <cell r="C83">
            <v>1064576.74977071</v>
          </cell>
          <cell r="E83">
            <v>1121299.82</v>
          </cell>
          <cell r="G83">
            <v>56723.070229290053</v>
          </cell>
          <cell r="H83">
            <v>5.3282274144637432E-2</v>
          </cell>
          <cell r="I83">
            <v>45616868</v>
          </cell>
          <cell r="J83">
            <v>1140421.7</v>
          </cell>
          <cell r="L83">
            <v>1117613.2659999998</v>
          </cell>
          <cell r="M83">
            <v>-3686.5540000002366</v>
          </cell>
          <cell r="N83">
            <v>-3.2985954195001808E-3</v>
          </cell>
          <cell r="O83">
            <v>1.0032985954195002</v>
          </cell>
          <cell r="P83">
            <v>0.98323262351111007</v>
          </cell>
          <cell r="Q83">
            <v>4644722.9400000004</v>
          </cell>
          <cell r="R83">
            <v>3527046</v>
          </cell>
          <cell r="S83">
            <v>64</v>
          </cell>
          <cell r="T83">
            <v>4644723.2659999998</v>
          </cell>
          <cell r="U83">
            <v>-0.32599999941885471</v>
          </cell>
          <cell r="V83">
            <v>3686.5540000002366</v>
          </cell>
          <cell r="W83">
            <v>0</v>
          </cell>
          <cell r="X83">
            <v>0</v>
          </cell>
          <cell r="Y83">
            <v>-3687</v>
          </cell>
          <cell r="Z83">
            <v>-3687</v>
          </cell>
        </row>
        <row r="84">
          <cell r="A84">
            <v>2602</v>
          </cell>
          <cell r="B84" t="str">
            <v>FOUNTAIN LAKE</v>
          </cell>
          <cell r="C84">
            <v>9400252.0611782111</v>
          </cell>
          <cell r="E84">
            <v>9565659.6900000013</v>
          </cell>
          <cell r="G84">
            <v>165407.62882179022</v>
          </cell>
          <cell r="H84">
            <v>1.7596084418299983E-2</v>
          </cell>
          <cell r="I84">
            <v>397542659</v>
          </cell>
          <cell r="J84">
            <v>9938566.4749999996</v>
          </cell>
          <cell r="L84">
            <v>9739795.1454999987</v>
          </cell>
          <cell r="M84">
            <v>174135.45549999736</v>
          </cell>
          <cell r="N84">
            <v>1.7878759552807617E-2</v>
          </cell>
          <cell r="O84">
            <v>0.9821212404471924</v>
          </cell>
          <cell r="P84">
            <v>0.96247881563824844</v>
          </cell>
          <cell r="Q84">
            <v>9353309.6799999997</v>
          </cell>
          <cell r="R84">
            <v>0</v>
          </cell>
          <cell r="S84">
            <v>160</v>
          </cell>
          <cell r="T84">
            <v>9739955.1454999987</v>
          </cell>
          <cell r="U84">
            <v>-386645.465499999</v>
          </cell>
          <cell r="V84">
            <v>-174135.45549999736</v>
          </cell>
          <cell r="W84">
            <v>386645.465499999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2603</v>
          </cell>
          <cell r="B85" t="str">
            <v xml:space="preserve">HOT SPRINGS         </v>
          </cell>
          <cell r="C85">
            <v>15280111.240511043</v>
          </cell>
          <cell r="E85">
            <v>15578967.16</v>
          </cell>
          <cell r="G85">
            <v>298855.91948895715</v>
          </cell>
          <cell r="H85">
            <v>1.9558491085890937E-2</v>
          </cell>
          <cell r="I85">
            <v>642173562</v>
          </cell>
          <cell r="J85">
            <v>16054339.050000001</v>
          </cell>
          <cell r="L85">
            <v>15733252.269000001</v>
          </cell>
          <cell r="M85">
            <v>154285.1090000011</v>
          </cell>
          <cell r="N85">
            <v>9.8063074539265233E-3</v>
          </cell>
          <cell r="O85">
            <v>0.99019369254607348</v>
          </cell>
          <cell r="P85">
            <v>0.97038981869515206</v>
          </cell>
          <cell r="Q85">
            <v>24858738.52</v>
          </cell>
          <cell r="R85">
            <v>9124778</v>
          </cell>
          <cell r="S85">
            <v>708</v>
          </cell>
          <cell r="T85">
            <v>24858738.269000001</v>
          </cell>
          <cell r="U85">
            <v>0.25099999830126762</v>
          </cell>
          <cell r="V85">
            <v>-154285.1090000011</v>
          </cell>
          <cell r="W85">
            <v>0</v>
          </cell>
          <cell r="X85">
            <v>0</v>
          </cell>
          <cell r="Y85">
            <v>154285</v>
          </cell>
          <cell r="Z85">
            <v>0</v>
          </cell>
        </row>
        <row r="86">
          <cell r="A86">
            <v>2604</v>
          </cell>
          <cell r="B86" t="str">
            <v xml:space="preserve">JESSIEVILLE         </v>
          </cell>
          <cell r="C86">
            <v>3109406.9260166506</v>
          </cell>
          <cell r="E86">
            <v>3175528.28</v>
          </cell>
          <cell r="G86">
            <v>66121.353983349167</v>
          </cell>
          <cell r="H86">
            <v>2.1264940728762977E-2</v>
          </cell>
          <cell r="I86">
            <v>130835693</v>
          </cell>
          <cell r="J86">
            <v>3270892.3250000002</v>
          </cell>
          <cell r="L86">
            <v>3205474.4785000002</v>
          </cell>
          <cell r="M86">
            <v>29946.198500000406</v>
          </cell>
          <cell r="N86">
            <v>9.3422046255110767E-3</v>
          </cell>
          <cell r="O86">
            <v>0.99065779537448895</v>
          </cell>
          <cell r="P86">
            <v>0.97084463946699917</v>
          </cell>
          <cell r="Q86">
            <v>5847327.4199999999</v>
          </cell>
          <cell r="R86">
            <v>2584512</v>
          </cell>
          <cell r="S86">
            <v>57341</v>
          </cell>
          <cell r="T86">
            <v>5847327.4785000002</v>
          </cell>
          <cell r="U86">
            <v>-5.8500000275671482E-2</v>
          </cell>
          <cell r="V86">
            <v>-29946.198500000406</v>
          </cell>
          <cell r="W86">
            <v>0</v>
          </cell>
          <cell r="X86">
            <v>0</v>
          </cell>
          <cell r="Y86">
            <v>29946</v>
          </cell>
          <cell r="Z86">
            <v>0</v>
          </cell>
        </row>
        <row r="87">
          <cell r="A87">
            <v>2605</v>
          </cell>
          <cell r="B87" t="str">
            <v xml:space="preserve">LAKE HAMILTON       </v>
          </cell>
          <cell r="C87">
            <v>10730169.652325155</v>
          </cell>
          <cell r="E87">
            <v>11010581.08</v>
          </cell>
          <cell r="G87">
            <v>280411.42767484486</v>
          </cell>
          <cell r="H87">
            <v>2.6132991067301679E-2</v>
          </cell>
          <cell r="I87">
            <v>454618609</v>
          </cell>
          <cell r="J87">
            <v>11365465.225000001</v>
          </cell>
          <cell r="L87">
            <v>11138155.920500001</v>
          </cell>
          <cell r="M87">
            <v>127574.84050000086</v>
          </cell>
          <cell r="N87">
            <v>1.1453856581877867E-2</v>
          </cell>
          <cell r="O87">
            <v>0.98854614341812208</v>
          </cell>
          <cell r="P87">
            <v>0.96877522054975962</v>
          </cell>
          <cell r="Q87">
            <v>30522264.520000003</v>
          </cell>
          <cell r="R87">
            <v>19323383</v>
          </cell>
          <cell r="S87">
            <v>60726</v>
          </cell>
          <cell r="T87">
            <v>30522264.920500003</v>
          </cell>
          <cell r="U87">
            <v>-0.40049999952316284</v>
          </cell>
          <cell r="V87">
            <v>-127574.84050000086</v>
          </cell>
          <cell r="W87">
            <v>0</v>
          </cell>
          <cell r="X87">
            <v>0</v>
          </cell>
          <cell r="Y87">
            <v>127575</v>
          </cell>
          <cell r="Z87">
            <v>0</v>
          </cell>
        </row>
        <row r="88">
          <cell r="A88">
            <v>2606</v>
          </cell>
          <cell r="B88" t="str">
            <v xml:space="preserve">LAKESIDE       </v>
          </cell>
          <cell r="C88">
            <v>11683979.854382403</v>
          </cell>
          <cell r="E88">
            <v>11999330.560000001</v>
          </cell>
          <cell r="G88">
            <v>315350.70561759733</v>
          </cell>
          <cell r="H88">
            <v>2.6990007647036147E-2</v>
          </cell>
          <cell r="I88">
            <v>500117393</v>
          </cell>
          <cell r="J88">
            <v>12502934.825000001</v>
          </cell>
          <cell r="L88">
            <v>12252876.128500002</v>
          </cell>
          <cell r="M88">
            <v>253545.56850000098</v>
          </cell>
          <cell r="N88">
            <v>2.069273906313783E-2</v>
          </cell>
          <cell r="O88">
            <v>0.97930726093686216</v>
          </cell>
          <cell r="P88">
            <v>0.95972111571812491</v>
          </cell>
          <cell r="Q88">
            <v>24220591.780000001</v>
          </cell>
          <cell r="R88">
            <v>11967391</v>
          </cell>
          <cell r="S88">
            <v>325</v>
          </cell>
          <cell r="T88">
            <v>24220592.1285</v>
          </cell>
          <cell r="U88">
            <v>-0.34849999845027924</v>
          </cell>
          <cell r="V88">
            <v>-253545.56850000098</v>
          </cell>
          <cell r="W88">
            <v>0</v>
          </cell>
          <cell r="X88">
            <v>0</v>
          </cell>
          <cell r="Y88">
            <v>253546</v>
          </cell>
          <cell r="Z88">
            <v>0</v>
          </cell>
        </row>
        <row r="89">
          <cell r="A89">
            <v>2607</v>
          </cell>
          <cell r="B89" t="str">
            <v xml:space="preserve">MOUNTAIN PINE       </v>
          </cell>
          <cell r="C89">
            <v>1368090.5013617401</v>
          </cell>
          <cell r="E89">
            <v>1428025.17</v>
          </cell>
          <cell r="G89">
            <v>59934.668638259871</v>
          </cell>
          <cell r="H89">
            <v>4.380899405310059E-2</v>
          </cell>
          <cell r="I89">
            <v>58593785</v>
          </cell>
          <cell r="J89">
            <v>1464844.625</v>
          </cell>
          <cell r="L89">
            <v>1435547.7324999999</v>
          </cell>
          <cell r="M89">
            <v>7522.5625</v>
          </cell>
          <cell r="N89">
            <v>5.2402036725727619E-3</v>
          </cell>
          <cell r="O89">
            <v>0.99475979632742728</v>
          </cell>
          <cell r="P89">
            <v>0.97486460040087863</v>
          </cell>
          <cell r="Q89">
            <v>4031139.1999999997</v>
          </cell>
          <cell r="R89">
            <v>2570605</v>
          </cell>
          <cell r="S89">
            <v>24986</v>
          </cell>
          <cell r="T89">
            <v>4031138.7324999999</v>
          </cell>
          <cell r="U89">
            <v>0.46749999979510903</v>
          </cell>
          <cell r="V89">
            <v>-7522.5625</v>
          </cell>
          <cell r="W89">
            <v>0</v>
          </cell>
          <cell r="X89">
            <v>0</v>
          </cell>
          <cell r="Y89">
            <v>7523</v>
          </cell>
          <cell r="Z89">
            <v>0</v>
          </cell>
        </row>
        <row r="90">
          <cell r="A90">
            <v>2703</v>
          </cell>
          <cell r="B90" t="str">
            <v xml:space="preserve">POYEN               </v>
          </cell>
          <cell r="C90">
            <v>332492.13560639997</v>
          </cell>
          <cell r="E90">
            <v>329242.76</v>
          </cell>
          <cell r="G90">
            <v>-3249.3756063999608</v>
          </cell>
          <cell r="H90">
            <v>-9.7727893637957527E-3</v>
          </cell>
          <cell r="I90">
            <v>14126927</v>
          </cell>
          <cell r="J90">
            <v>353173.17500000005</v>
          </cell>
          <cell r="L90">
            <v>346109.71150000003</v>
          </cell>
          <cell r="M90">
            <v>16866.951500000025</v>
          </cell>
          <cell r="N90">
            <v>4.873296223587769E-2</v>
          </cell>
          <cell r="O90">
            <v>0.95126703776412236</v>
          </cell>
          <cell r="P90">
            <v>0.93224169700883985</v>
          </cell>
          <cell r="Q90">
            <v>4019208.6</v>
          </cell>
          <cell r="R90">
            <v>3673077</v>
          </cell>
          <cell r="S90">
            <v>22</v>
          </cell>
          <cell r="T90">
            <v>4019208.7115000002</v>
          </cell>
          <cell r="U90">
            <v>-0.111500000115484</v>
          </cell>
          <cell r="V90">
            <v>-16866.951500000025</v>
          </cell>
          <cell r="W90">
            <v>0</v>
          </cell>
          <cell r="X90">
            <v>0</v>
          </cell>
          <cell r="Y90">
            <v>16867</v>
          </cell>
          <cell r="Z90">
            <v>0</v>
          </cell>
        </row>
        <row r="91">
          <cell r="A91">
            <v>2705</v>
          </cell>
          <cell r="B91" t="str">
            <v xml:space="preserve">SHERIDAN            </v>
          </cell>
          <cell r="C91">
            <v>7831469.2586897993</v>
          </cell>
          <cell r="E91">
            <v>8014563.7300000004</v>
          </cell>
          <cell r="G91">
            <v>183094.4713102011</v>
          </cell>
          <cell r="H91">
            <v>2.337932580237603E-2</v>
          </cell>
          <cell r="I91">
            <v>337530776</v>
          </cell>
          <cell r="J91">
            <v>8438269.4000000004</v>
          </cell>
          <cell r="L91">
            <v>8269504.0120000001</v>
          </cell>
          <cell r="M91">
            <v>254940.28199999966</v>
          </cell>
          <cell r="N91">
            <v>3.0828968899471121E-2</v>
          </cell>
          <cell r="O91">
            <v>0.96917103110052882</v>
          </cell>
          <cell r="P91">
            <v>0.94978761047851823</v>
          </cell>
          <cell r="Q91">
            <v>29183861.740000002</v>
          </cell>
          <cell r="R91">
            <v>20914153</v>
          </cell>
          <cell r="S91">
            <v>205</v>
          </cell>
          <cell r="T91">
            <v>29183862.011999998</v>
          </cell>
          <cell r="U91">
            <v>-0.27199999615550041</v>
          </cell>
          <cell r="V91">
            <v>-254940.28199999966</v>
          </cell>
          <cell r="W91">
            <v>0</v>
          </cell>
          <cell r="X91">
            <v>0</v>
          </cell>
          <cell r="Y91">
            <v>254940</v>
          </cell>
          <cell r="Z91">
            <v>0</v>
          </cell>
        </row>
        <row r="92">
          <cell r="A92">
            <v>2803</v>
          </cell>
          <cell r="B92" t="str">
            <v xml:space="preserve">MARMADUKE           </v>
          </cell>
          <cell r="C92">
            <v>1288132.7475270799</v>
          </cell>
          <cell r="E92">
            <v>1337150.2808932797</v>
          </cell>
          <cell r="G92">
            <v>49017.533366199816</v>
          </cell>
          <cell r="H92">
            <v>3.805316917864425E-2</v>
          </cell>
          <cell r="I92">
            <v>55547875</v>
          </cell>
          <cell r="J92">
            <v>1388696.875</v>
          </cell>
          <cell r="L92">
            <v>1360922.9375</v>
          </cell>
          <cell r="M92">
            <v>23772.656606720295</v>
          </cell>
          <cell r="N92">
            <v>1.7468040218640443E-2</v>
          </cell>
          <cell r="O92">
            <v>0.98253195978135954</v>
          </cell>
          <cell r="P92">
            <v>0.96288132058573239</v>
          </cell>
          <cell r="Q92">
            <v>4887896.6399999997</v>
          </cell>
          <cell r="R92">
            <v>3520431</v>
          </cell>
          <cell r="S92">
            <v>6543</v>
          </cell>
          <cell r="T92">
            <v>4887896.9375</v>
          </cell>
          <cell r="U92">
            <v>-0.29750000033527613</v>
          </cell>
          <cell r="V92">
            <v>-23772.656606720295</v>
          </cell>
          <cell r="W92">
            <v>0</v>
          </cell>
          <cell r="X92">
            <v>0</v>
          </cell>
          <cell r="Y92">
            <v>23773</v>
          </cell>
          <cell r="Z92">
            <v>0</v>
          </cell>
        </row>
        <row r="93">
          <cell r="A93">
            <v>2807</v>
          </cell>
          <cell r="B93" t="str">
            <v>GREENE COUNTY TECH</v>
          </cell>
          <cell r="C93">
            <v>7405654.3535362408</v>
          </cell>
          <cell r="E93">
            <v>7617409.1505799992</v>
          </cell>
          <cell r="G93">
            <v>211754.79704375844</v>
          </cell>
          <cell r="H93">
            <v>2.8593664642563875E-2</v>
          </cell>
          <cell r="I93">
            <v>318745828</v>
          </cell>
          <cell r="J93">
            <v>7968645.7000000002</v>
          </cell>
          <cell r="L93">
            <v>7809272.7860000003</v>
          </cell>
          <cell r="M93">
            <v>191863.63542000111</v>
          </cell>
          <cell r="N93">
            <v>2.4568694253319312E-2</v>
          </cell>
          <cell r="O93">
            <v>0.97543130574668069</v>
          </cell>
          <cell r="P93">
            <v>0.95592267963174704</v>
          </cell>
          <cell r="Q93">
            <v>25224095.599999998</v>
          </cell>
          <cell r="R93">
            <v>17414817</v>
          </cell>
          <cell r="S93">
            <v>6</v>
          </cell>
          <cell r="T93">
            <v>25224095.786000002</v>
          </cell>
          <cell r="U93">
            <v>-0.18600000441074371</v>
          </cell>
          <cell r="V93">
            <v>-191863.63542000111</v>
          </cell>
          <cell r="W93">
            <v>0</v>
          </cell>
          <cell r="X93">
            <v>0</v>
          </cell>
          <cell r="Y93">
            <v>191864</v>
          </cell>
          <cell r="Z93">
            <v>0</v>
          </cell>
        </row>
        <row r="94">
          <cell r="A94">
            <v>2808</v>
          </cell>
          <cell r="B94" t="str">
            <v xml:space="preserve">PARAGOULD      </v>
          </cell>
          <cell r="C94">
            <v>6445532.1654428001</v>
          </cell>
          <cell r="E94">
            <v>6603062.6882320009</v>
          </cell>
          <cell r="G94">
            <v>157530.52278920077</v>
          </cell>
          <cell r="H94">
            <v>2.4440266334219529E-2</v>
          </cell>
          <cell r="I94">
            <v>271043726</v>
          </cell>
          <cell r="J94">
            <v>6776093.1500000004</v>
          </cell>
          <cell r="L94">
            <v>6640571.2870000005</v>
          </cell>
          <cell r="M94">
            <v>37508.59876799956</v>
          </cell>
          <cell r="N94">
            <v>5.6483993841657497E-3</v>
          </cell>
          <cell r="O94">
            <v>0.99435160061583427</v>
          </cell>
          <cell r="P94">
            <v>0.9744645686035176</v>
          </cell>
          <cell r="Q94">
            <v>21729622.859999999</v>
          </cell>
          <cell r="R94">
            <v>15037299</v>
          </cell>
          <cell r="S94">
            <v>51753</v>
          </cell>
          <cell r="T94">
            <v>21729623.287</v>
          </cell>
          <cell r="U94">
            <v>-0.42700000107288361</v>
          </cell>
          <cell r="V94">
            <v>-37508.59876799956</v>
          </cell>
          <cell r="W94">
            <v>0</v>
          </cell>
          <cell r="X94">
            <v>0</v>
          </cell>
          <cell r="Y94">
            <v>37509</v>
          </cell>
          <cell r="Z94">
            <v>0</v>
          </cell>
        </row>
        <row r="95">
          <cell r="A95">
            <v>2901</v>
          </cell>
          <cell r="B95" t="str">
            <v>BLEVINS</v>
          </cell>
          <cell r="C95">
            <v>848374.05792236002</v>
          </cell>
          <cell r="E95">
            <v>874402.38</v>
          </cell>
          <cell r="G95">
            <v>26028.322077639983</v>
          </cell>
          <cell r="H95">
            <v>3.0680242794531555E-2</v>
          </cell>
          <cell r="I95">
            <v>36574725</v>
          </cell>
          <cell r="J95">
            <v>914368.125</v>
          </cell>
          <cell r="L95">
            <v>896080.76249999995</v>
          </cell>
          <cell r="M95">
            <v>21678.382499999949</v>
          </cell>
          <cell r="N95">
            <v>2.4192442698489414E-2</v>
          </cell>
          <cell r="O95">
            <v>0.97580755730151059</v>
          </cell>
          <cell r="P95">
            <v>0.95629140615548036</v>
          </cell>
          <cell r="Q95">
            <v>3440363.96</v>
          </cell>
          <cell r="R95">
            <v>2544283</v>
          </cell>
          <cell r="S95">
            <v>0</v>
          </cell>
          <cell r="T95">
            <v>3440363.7624999997</v>
          </cell>
          <cell r="U95">
            <v>0.19750000024214387</v>
          </cell>
          <cell r="V95">
            <v>-21678.382499999949</v>
          </cell>
          <cell r="W95">
            <v>0</v>
          </cell>
          <cell r="X95">
            <v>0</v>
          </cell>
          <cell r="Y95">
            <v>21678</v>
          </cell>
          <cell r="Z95">
            <v>0</v>
          </cell>
        </row>
        <row r="96">
          <cell r="A96">
            <v>2903</v>
          </cell>
          <cell r="B96" t="str">
            <v xml:space="preserve">HOPE                </v>
          </cell>
          <cell r="C96">
            <v>4680447.8187802304</v>
          </cell>
          <cell r="E96">
            <v>4805456.18</v>
          </cell>
          <cell r="G96">
            <v>125008.36121976934</v>
          </cell>
          <cell r="H96">
            <v>2.6708632605233856E-2</v>
          </cell>
          <cell r="I96">
            <v>197277789</v>
          </cell>
          <cell r="J96">
            <v>4931944.7250000006</v>
          </cell>
          <cell r="L96">
            <v>4833305.8305000002</v>
          </cell>
          <cell r="M96">
            <v>27849.650500000454</v>
          </cell>
          <cell r="N96">
            <v>5.7620294425108701E-3</v>
          </cell>
          <cell r="O96">
            <v>0.99423797055748908</v>
          </cell>
          <cell r="P96">
            <v>0.97435321114633922</v>
          </cell>
          <cell r="Q96">
            <v>15793307.200000001</v>
          </cell>
          <cell r="R96">
            <v>10760552</v>
          </cell>
          <cell r="S96">
            <v>199449</v>
          </cell>
          <cell r="T96">
            <v>15793306.830499999</v>
          </cell>
          <cell r="U96">
            <v>0.36950000189244747</v>
          </cell>
          <cell r="V96">
            <v>-27849.650500000454</v>
          </cell>
          <cell r="W96">
            <v>0</v>
          </cell>
          <cell r="X96">
            <v>0</v>
          </cell>
          <cell r="Y96">
            <v>27850</v>
          </cell>
          <cell r="Z96">
            <v>0</v>
          </cell>
        </row>
        <row r="97">
          <cell r="A97">
            <v>2906</v>
          </cell>
          <cell r="B97" t="str">
            <v xml:space="preserve">SPRING HILL         </v>
          </cell>
          <cell r="C97">
            <v>414085.21291331993</v>
          </cell>
          <cell r="E97">
            <v>430235.29</v>
          </cell>
          <cell r="G97">
            <v>16150.077086680045</v>
          </cell>
          <cell r="H97">
            <v>3.9001820357349309E-2</v>
          </cell>
          <cell r="I97">
            <v>17958321</v>
          </cell>
          <cell r="J97">
            <v>448958.02500000002</v>
          </cell>
          <cell r="L97">
            <v>439978.86450000003</v>
          </cell>
          <cell r="M97">
            <v>9743.5745000000461</v>
          </cell>
          <cell r="N97">
            <v>2.2145551266588275E-2</v>
          </cell>
          <cell r="O97">
            <v>0.97785444873341176</v>
          </cell>
          <cell r="P97">
            <v>0.95829735975874353</v>
          </cell>
          <cell r="Q97">
            <v>4107144.14</v>
          </cell>
          <cell r="R97">
            <v>3667165</v>
          </cell>
          <cell r="S97">
            <v>0</v>
          </cell>
          <cell r="T97">
            <v>4107143.8645000001</v>
          </cell>
          <cell r="U97">
            <v>0.27549999998882413</v>
          </cell>
          <cell r="V97">
            <v>-9743.5745000000461</v>
          </cell>
          <cell r="W97">
            <v>0</v>
          </cell>
          <cell r="X97">
            <v>0</v>
          </cell>
          <cell r="Y97">
            <v>9744</v>
          </cell>
          <cell r="Z97">
            <v>0</v>
          </cell>
        </row>
        <row r="98">
          <cell r="A98">
            <v>3001</v>
          </cell>
          <cell r="B98" t="str">
            <v xml:space="preserve">BISMARCK            </v>
          </cell>
          <cell r="C98">
            <v>1686224.8582527598</v>
          </cell>
          <cell r="E98">
            <v>1717318.61</v>
          </cell>
          <cell r="G98">
            <v>31093.751747240312</v>
          </cell>
          <cell r="H98">
            <v>1.8439860849554297E-2</v>
          </cell>
          <cell r="I98">
            <v>71653459</v>
          </cell>
          <cell r="J98">
            <v>1791336.4750000001</v>
          </cell>
          <cell r="L98">
            <v>1755509.7455</v>
          </cell>
          <cell r="M98">
            <v>38191.135499999858</v>
          </cell>
          <cell r="N98">
            <v>2.1755011954731333E-2</v>
          </cell>
          <cell r="O98">
            <v>0.97824498804526872</v>
          </cell>
          <cell r="P98">
            <v>0.95868008828436324</v>
          </cell>
          <cell r="Q98">
            <v>6976313.0800000001</v>
          </cell>
          <cell r="R98">
            <v>5217932</v>
          </cell>
          <cell r="S98">
            <v>2871</v>
          </cell>
          <cell r="T98">
            <v>6976312.7455000002</v>
          </cell>
          <cell r="U98">
            <v>0.33449999988079071</v>
          </cell>
          <cell r="V98">
            <v>-38191.135499999858</v>
          </cell>
          <cell r="W98">
            <v>0</v>
          </cell>
          <cell r="X98">
            <v>0</v>
          </cell>
          <cell r="Y98">
            <v>38191</v>
          </cell>
          <cell r="Z98">
            <v>0</v>
          </cell>
        </row>
        <row r="99">
          <cell r="A99">
            <v>3002</v>
          </cell>
          <cell r="B99" t="str">
            <v xml:space="preserve">GLEN ROSE           </v>
          </cell>
          <cell r="C99">
            <v>1486207.0036844998</v>
          </cell>
          <cell r="E99">
            <v>1531723.85</v>
          </cell>
          <cell r="G99">
            <v>45516.846315500326</v>
          </cell>
          <cell r="H99">
            <v>3.062618208813319E-2</v>
          </cell>
          <cell r="I99">
            <v>63835624</v>
          </cell>
          <cell r="J99">
            <v>1595890.6</v>
          </cell>
          <cell r="L99">
            <v>1563972.7880000002</v>
          </cell>
          <cell r="M99">
            <v>32248.938000000082</v>
          </cell>
          <cell r="N99">
            <v>2.0619884340340632E-2</v>
          </cell>
          <cell r="O99">
            <v>0.97938011565965932</v>
          </cell>
          <cell r="P99">
            <v>0.9597925133464662</v>
          </cell>
          <cell r="Q99">
            <v>7221030.7400000002</v>
          </cell>
          <cell r="R99">
            <v>5655304</v>
          </cell>
          <cell r="S99">
            <v>1754</v>
          </cell>
          <cell r="T99">
            <v>7221030.7880000006</v>
          </cell>
          <cell r="U99">
            <v>-4.8000000417232513E-2</v>
          </cell>
          <cell r="V99">
            <v>-32248.938000000082</v>
          </cell>
          <cell r="W99">
            <v>0</v>
          </cell>
          <cell r="X99">
            <v>0</v>
          </cell>
          <cell r="Y99">
            <v>32249</v>
          </cell>
          <cell r="Z99">
            <v>0</v>
          </cell>
        </row>
        <row r="100">
          <cell r="A100">
            <v>3003</v>
          </cell>
          <cell r="B100" t="str">
            <v xml:space="preserve">MAGNET COVE         </v>
          </cell>
          <cell r="C100">
            <v>1658554.4167506697</v>
          </cell>
          <cell r="E100">
            <v>1691852.01</v>
          </cell>
          <cell r="G100">
            <v>33297.593249330297</v>
          </cell>
          <cell r="H100">
            <v>2.0076274201822539E-2</v>
          </cell>
          <cell r="I100">
            <v>71425935</v>
          </cell>
          <cell r="J100">
            <v>1785648.375</v>
          </cell>
          <cell r="L100">
            <v>1749935.4075</v>
          </cell>
          <cell r="M100">
            <v>58083.397499999963</v>
          </cell>
          <cell r="N100">
            <v>3.3191737964191094E-2</v>
          </cell>
          <cell r="O100">
            <v>0.96680826203580894</v>
          </cell>
          <cell r="P100">
            <v>0.9474720967950927</v>
          </cell>
          <cell r="Q100">
            <v>5166019.9800000004</v>
          </cell>
          <cell r="R100">
            <v>3195485</v>
          </cell>
          <cell r="S100">
            <v>220600</v>
          </cell>
          <cell r="T100">
            <v>5166020.4074999997</v>
          </cell>
          <cell r="U100">
            <v>-0.42749999929219484</v>
          </cell>
          <cell r="V100">
            <v>-58083.397499999963</v>
          </cell>
          <cell r="W100">
            <v>0</v>
          </cell>
          <cell r="X100">
            <v>0</v>
          </cell>
          <cell r="Y100">
            <v>58083</v>
          </cell>
          <cell r="Z100">
            <v>0</v>
          </cell>
        </row>
        <row r="101">
          <cell r="A101">
            <v>3004</v>
          </cell>
          <cell r="B101" t="str">
            <v>MALVERN</v>
          </cell>
          <cell r="C101">
            <v>5579513.2388227312</v>
          </cell>
          <cell r="E101">
            <v>5663141.6280713305</v>
          </cell>
          <cell r="G101">
            <v>83628.389248599298</v>
          </cell>
          <cell r="H101">
            <v>1.4988474024347822E-2</v>
          </cell>
          <cell r="I101">
            <v>237235177</v>
          </cell>
          <cell r="J101">
            <v>5930879.4250000007</v>
          </cell>
          <cell r="L101">
            <v>5812261.8365000002</v>
          </cell>
          <cell r="M101">
            <v>149120.20842866972</v>
          </cell>
          <cell r="N101">
            <v>2.5656140866232243E-2</v>
          </cell>
          <cell r="O101">
            <v>0.97434385913376775</v>
          </cell>
          <cell r="P101">
            <v>0.95485698195109237</v>
          </cell>
          <cell r="Q101">
            <v>13545090.9</v>
          </cell>
          <cell r="R101">
            <v>7726780</v>
          </cell>
          <cell r="S101">
            <v>6049</v>
          </cell>
          <cell r="T101">
            <v>13545090.8365</v>
          </cell>
          <cell r="U101">
            <v>6.3500000163912773E-2</v>
          </cell>
          <cell r="V101">
            <v>-149120.20842866972</v>
          </cell>
          <cell r="W101">
            <v>0</v>
          </cell>
          <cell r="X101">
            <v>0</v>
          </cell>
          <cell r="Y101">
            <v>149120</v>
          </cell>
          <cell r="Z101">
            <v>0</v>
          </cell>
        </row>
        <row r="102">
          <cell r="A102">
            <v>3005</v>
          </cell>
          <cell r="B102" t="str">
            <v xml:space="preserve">OUACHITA            </v>
          </cell>
          <cell r="C102">
            <v>645664.46164464997</v>
          </cell>
          <cell r="E102">
            <v>689418.2</v>
          </cell>
          <cell r="G102">
            <v>43753.738355349982</v>
          </cell>
          <cell r="H102">
            <v>6.776544312799801E-2</v>
          </cell>
          <cell r="I102">
            <v>28804127</v>
          </cell>
          <cell r="J102">
            <v>720103.17500000005</v>
          </cell>
          <cell r="L102">
            <v>705701.1115</v>
          </cell>
          <cell r="M102">
            <v>16282.911500000046</v>
          </cell>
          <cell r="N102">
            <v>2.3073382250156829E-2</v>
          </cell>
          <cell r="O102">
            <v>0.97692661774984313</v>
          </cell>
          <cell r="P102">
            <v>0.95738808539484621</v>
          </cell>
          <cell r="Q102">
            <v>3626902.4</v>
          </cell>
          <cell r="R102">
            <v>2920379</v>
          </cell>
          <cell r="S102">
            <v>822</v>
          </cell>
          <cell r="T102">
            <v>3626902.1114999996</v>
          </cell>
          <cell r="U102">
            <v>0.28850000025704503</v>
          </cell>
          <cell r="V102">
            <v>-16282.911500000046</v>
          </cell>
          <cell r="W102">
            <v>0</v>
          </cell>
          <cell r="X102">
            <v>0</v>
          </cell>
          <cell r="Y102">
            <v>16283</v>
          </cell>
          <cell r="Z102">
            <v>0</v>
          </cell>
        </row>
        <row r="103">
          <cell r="A103">
            <v>3102</v>
          </cell>
          <cell r="B103" t="str">
            <v xml:space="preserve">DIERKS              </v>
          </cell>
          <cell r="C103">
            <v>998817.35419760016</v>
          </cell>
          <cell r="E103">
            <v>903903.26</v>
          </cell>
          <cell r="G103">
            <v>-94914.094197600149</v>
          </cell>
          <cell r="H103">
            <v>-9.5026476861577336E-2</v>
          </cell>
          <cell r="I103">
            <v>38552567</v>
          </cell>
          <cell r="J103">
            <v>963814.17500000005</v>
          </cell>
          <cell r="L103">
            <v>944537.89150000003</v>
          </cell>
          <cell r="M103">
            <v>40634.631500000018</v>
          </cell>
          <cell r="N103">
            <v>4.3020647308779796E-2</v>
          </cell>
          <cell r="O103">
            <v>0.95697935269122025</v>
          </cell>
          <cell r="P103">
            <v>0.93783976563739579</v>
          </cell>
          <cell r="Q103">
            <v>3784316.14</v>
          </cell>
          <cell r="R103">
            <v>2504541</v>
          </cell>
          <cell r="S103">
            <v>335237</v>
          </cell>
          <cell r="T103">
            <v>3784315.8914999999</v>
          </cell>
          <cell r="U103">
            <v>0.24850000021979213</v>
          </cell>
          <cell r="V103">
            <v>-40634.631500000018</v>
          </cell>
          <cell r="W103">
            <v>0</v>
          </cell>
          <cell r="X103">
            <v>0</v>
          </cell>
          <cell r="Y103">
            <v>40635</v>
          </cell>
          <cell r="Z103">
            <v>0</v>
          </cell>
        </row>
        <row r="104">
          <cell r="A104">
            <v>3104</v>
          </cell>
          <cell r="B104" t="str">
            <v>MINERAL SPRINGS</v>
          </cell>
          <cell r="C104">
            <v>4612090.9900065009</v>
          </cell>
          <cell r="E104">
            <v>4597297.51</v>
          </cell>
          <cell r="G104">
            <v>-14793.480006501079</v>
          </cell>
          <cell r="H104">
            <v>-3.2075429644722224E-3</v>
          </cell>
          <cell r="I104">
            <v>191065651</v>
          </cell>
          <cell r="J104">
            <v>4776641.2750000004</v>
          </cell>
          <cell r="L104">
            <v>4681108.4495000001</v>
          </cell>
          <cell r="M104">
            <v>83810.939500000328</v>
          </cell>
          <cell r="N104">
            <v>1.7904079857186894E-2</v>
          </cell>
          <cell r="O104">
            <v>0.98209592014281311</v>
          </cell>
          <cell r="P104">
            <v>0.96245400173995677</v>
          </cell>
          <cell r="Q104">
            <v>2885099.8000000003</v>
          </cell>
          <cell r="R104">
            <v>0</v>
          </cell>
          <cell r="S104">
            <v>116367</v>
          </cell>
          <cell r="T104">
            <v>4797475.4495000001</v>
          </cell>
          <cell r="U104">
            <v>-1912375.6494999998</v>
          </cell>
          <cell r="V104">
            <v>-83810.939500000328</v>
          </cell>
          <cell r="W104">
            <v>1912375.6494999998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3105</v>
          </cell>
          <cell r="B105" t="str">
            <v xml:space="preserve">NASHVILLE           </v>
          </cell>
          <cell r="C105">
            <v>3337686.1478333198</v>
          </cell>
          <cell r="E105">
            <v>3433820.33</v>
          </cell>
          <cell r="G105">
            <v>96134.182166680228</v>
          </cell>
          <cell r="H105">
            <v>2.8802642881532267E-2</v>
          </cell>
          <cell r="I105">
            <v>146763534</v>
          </cell>
          <cell r="J105">
            <v>3669088.35</v>
          </cell>
          <cell r="L105">
            <v>3595706.5830000001</v>
          </cell>
          <cell r="M105">
            <v>161886.25300000003</v>
          </cell>
          <cell r="N105">
            <v>4.5022097677651363E-2</v>
          </cell>
          <cell r="O105">
            <v>0.95497790232234858</v>
          </cell>
          <cell r="P105">
            <v>0.93587834427590166</v>
          </cell>
          <cell r="Q105">
            <v>13402976.4</v>
          </cell>
          <cell r="R105">
            <v>9731253</v>
          </cell>
          <cell r="S105">
            <v>76017</v>
          </cell>
          <cell r="T105">
            <v>13402976.583000001</v>
          </cell>
          <cell r="U105">
            <v>-0.1830000001937151</v>
          </cell>
          <cell r="V105">
            <v>-161886.25300000003</v>
          </cell>
          <cell r="W105">
            <v>0</v>
          </cell>
          <cell r="X105">
            <v>0</v>
          </cell>
          <cell r="Y105">
            <v>161886</v>
          </cell>
          <cell r="Z105">
            <v>0</v>
          </cell>
        </row>
        <row r="106">
          <cell r="A106">
            <v>3201</v>
          </cell>
          <cell r="B106" t="str">
            <v xml:space="preserve">BATESVILLE          </v>
          </cell>
          <cell r="C106">
            <v>6993425.3884410299</v>
          </cell>
          <cell r="E106">
            <v>7074318.0199999996</v>
          </cell>
          <cell r="G106">
            <v>80892.631558969617</v>
          </cell>
          <cell r="H106">
            <v>1.1566954255731633E-2</v>
          </cell>
          <cell r="I106">
            <v>292745273</v>
          </cell>
          <cell r="J106">
            <v>7318631.8250000002</v>
          </cell>
          <cell r="L106">
            <v>7172259.1885000002</v>
          </cell>
          <cell r="M106">
            <v>97941.168500000611</v>
          </cell>
          <cell r="N106">
            <v>1.3655553421304053E-2</v>
          </cell>
          <cell r="O106">
            <v>0.98634444657869591</v>
          </cell>
          <cell r="P106">
            <v>0.96661755764712198</v>
          </cell>
          <cell r="Q106">
            <v>22017571.400000002</v>
          </cell>
          <cell r="R106">
            <v>14821941</v>
          </cell>
          <cell r="S106">
            <v>23371</v>
          </cell>
          <cell r="T106">
            <v>22017571.188500002</v>
          </cell>
          <cell r="U106">
            <v>0.21150000020861626</v>
          </cell>
          <cell r="V106">
            <v>-97941.168500000611</v>
          </cell>
          <cell r="W106">
            <v>0</v>
          </cell>
          <cell r="X106">
            <v>0</v>
          </cell>
          <cell r="Y106">
            <v>97941</v>
          </cell>
          <cell r="Z106">
            <v>0</v>
          </cell>
        </row>
        <row r="107">
          <cell r="A107">
            <v>3209</v>
          </cell>
          <cell r="B107" t="str">
            <v>SOUTHSIDE</v>
          </cell>
          <cell r="C107">
            <v>1734886.5241905006</v>
          </cell>
          <cell r="E107">
            <v>1716879.85</v>
          </cell>
          <cell r="G107">
            <v>-18006.674190500518</v>
          </cell>
          <cell r="H107">
            <v>-1.0379165403283333E-2</v>
          </cell>
          <cell r="I107">
            <v>71993098</v>
          </cell>
          <cell r="J107">
            <v>1799827.4500000002</v>
          </cell>
          <cell r="L107">
            <v>1763830.9010000001</v>
          </cell>
          <cell r="M107">
            <v>46951.050999999978</v>
          </cell>
          <cell r="N107">
            <v>2.6618793770639342E-2</v>
          </cell>
          <cell r="O107">
            <v>0.97338120622936064</v>
          </cell>
          <cell r="P107">
            <v>0.95391358210477339</v>
          </cell>
          <cell r="Q107">
            <v>14022525.439999999</v>
          </cell>
          <cell r="R107">
            <v>12256904</v>
          </cell>
          <cell r="S107">
            <v>1791</v>
          </cell>
          <cell r="T107">
            <v>14022525.900999999</v>
          </cell>
          <cell r="U107">
            <v>-0.4609999991953373</v>
          </cell>
          <cell r="V107">
            <v>-46951.050999999978</v>
          </cell>
          <cell r="W107">
            <v>0</v>
          </cell>
          <cell r="X107">
            <v>0</v>
          </cell>
          <cell r="Y107">
            <v>46951</v>
          </cell>
          <cell r="Z107">
            <v>0</v>
          </cell>
        </row>
        <row r="108">
          <cell r="A108">
            <v>3211</v>
          </cell>
          <cell r="B108" t="str">
            <v xml:space="preserve">MIDLAND             </v>
          </cell>
          <cell r="C108">
            <v>1274374.3293348402</v>
          </cell>
          <cell r="E108">
            <v>1363387.50716252</v>
          </cell>
          <cell r="G108">
            <v>89013.177827679785</v>
          </cell>
          <cell r="H108">
            <v>6.9848533338034383E-2</v>
          </cell>
          <cell r="I108">
            <v>53123307</v>
          </cell>
          <cell r="J108">
            <v>1328082.675</v>
          </cell>
          <cell r="L108">
            <v>1301521.0215</v>
          </cell>
          <cell r="M108">
            <v>-61866.485662519932</v>
          </cell>
          <cell r="N108">
            <v>-4.7533988802746306E-2</v>
          </cell>
          <cell r="O108">
            <v>1.0475339888027464</v>
          </cell>
          <cell r="P108">
            <v>1.0265833090266914</v>
          </cell>
          <cell r="Q108">
            <v>3403028.1999999997</v>
          </cell>
          <cell r="R108">
            <v>2100925</v>
          </cell>
          <cell r="S108">
            <v>582</v>
          </cell>
          <cell r="T108">
            <v>3403028.0214999998</v>
          </cell>
          <cell r="U108">
            <v>0.1784999999217689</v>
          </cell>
          <cell r="V108">
            <v>61866.485662519932</v>
          </cell>
          <cell r="W108">
            <v>0</v>
          </cell>
          <cell r="X108">
            <v>0</v>
          </cell>
          <cell r="Y108">
            <v>-61866</v>
          </cell>
          <cell r="Z108">
            <v>-61866</v>
          </cell>
        </row>
        <row r="109">
          <cell r="A109">
            <v>3212</v>
          </cell>
          <cell r="B109" t="str">
            <v>CEDAR RIDGE</v>
          </cell>
          <cell r="C109">
            <v>3847308.2189295003</v>
          </cell>
          <cell r="E109">
            <v>3878231.84</v>
          </cell>
          <cell r="G109">
            <v>30923.621070499532</v>
          </cell>
          <cell r="H109">
            <v>8.0377290590728703E-3</v>
          </cell>
          <cell r="I109">
            <v>160713106</v>
          </cell>
          <cell r="J109">
            <v>4017827.6500000004</v>
          </cell>
          <cell r="L109">
            <v>3937471.0970000001</v>
          </cell>
          <cell r="M109">
            <v>59239.257000000216</v>
          </cell>
          <cell r="N109">
            <v>1.504500110366149E-2</v>
          </cell>
          <cell r="O109">
            <v>0.98495499889633853</v>
          </cell>
          <cell r="P109">
            <v>0.96525589891841168</v>
          </cell>
          <cell r="Q109">
            <v>4921021.6000000006</v>
          </cell>
          <cell r="R109">
            <v>981187</v>
          </cell>
          <cell r="S109">
            <v>2364</v>
          </cell>
          <cell r="T109">
            <v>4921022.0970000001</v>
          </cell>
          <cell r="U109">
            <v>-0.49699999950826168</v>
          </cell>
          <cell r="V109">
            <v>-59239.257000000216</v>
          </cell>
          <cell r="W109">
            <v>0</v>
          </cell>
          <cell r="X109">
            <v>0</v>
          </cell>
          <cell r="Y109">
            <v>59239</v>
          </cell>
          <cell r="Z109">
            <v>0</v>
          </cell>
        </row>
        <row r="110">
          <cell r="A110">
            <v>3301</v>
          </cell>
          <cell r="B110" t="str">
            <v xml:space="preserve">CALICO ROCK         </v>
          </cell>
          <cell r="C110">
            <v>853533.23484121007</v>
          </cell>
          <cell r="E110">
            <v>898534.3</v>
          </cell>
          <cell r="G110">
            <v>45001.065158789977</v>
          </cell>
          <cell r="H110">
            <v>5.2723272301355553E-2</v>
          </cell>
          <cell r="I110">
            <v>37894573</v>
          </cell>
          <cell r="J110">
            <v>947364.32500000007</v>
          </cell>
          <cell r="L110">
            <v>928417.03850000002</v>
          </cell>
          <cell r="M110">
            <v>29882.738499999978</v>
          </cell>
          <cell r="N110">
            <v>3.218676226394996E-2</v>
          </cell>
          <cell r="O110">
            <v>0.96781323773604999</v>
          </cell>
          <cell r="P110">
            <v>0.94845697298132903</v>
          </cell>
          <cell r="Q110">
            <v>2576728.8800000004</v>
          </cell>
          <cell r="R110">
            <v>1625262</v>
          </cell>
          <cell r="S110">
            <v>23050</v>
          </cell>
          <cell r="T110">
            <v>2576729.0384999998</v>
          </cell>
          <cell r="U110">
            <v>-0.15849999943748116</v>
          </cell>
          <cell r="V110">
            <v>-29882.738499999978</v>
          </cell>
          <cell r="W110">
            <v>0</v>
          </cell>
          <cell r="X110">
            <v>0</v>
          </cell>
          <cell r="Y110">
            <v>29883</v>
          </cell>
          <cell r="Z110">
            <v>0</v>
          </cell>
        </row>
        <row r="111">
          <cell r="A111">
            <v>3302</v>
          </cell>
          <cell r="B111" t="str">
            <v>MELBOURNE</v>
          </cell>
          <cell r="C111">
            <v>2059385.5097197203</v>
          </cell>
          <cell r="E111">
            <v>2072529.84</v>
          </cell>
          <cell r="G111">
            <v>13144.330280279741</v>
          </cell>
          <cell r="H111">
            <v>6.3826467741188815E-3</v>
          </cell>
          <cell r="I111">
            <v>88795383</v>
          </cell>
          <cell r="J111">
            <v>2219884.5750000002</v>
          </cell>
          <cell r="L111">
            <v>2175486.8835</v>
          </cell>
          <cell r="M111">
            <v>102957.04349999991</v>
          </cell>
          <cell r="N111">
            <v>4.7325977591903011E-2</v>
          </cell>
          <cell r="O111">
            <v>0.95267402240809695</v>
          </cell>
          <cell r="P111">
            <v>0.93362054195993494</v>
          </cell>
          <cell r="Q111">
            <v>5901085.2999999998</v>
          </cell>
          <cell r="R111">
            <v>3725040</v>
          </cell>
          <cell r="S111">
            <v>558</v>
          </cell>
          <cell r="T111">
            <v>5901084.8834999995</v>
          </cell>
          <cell r="U111">
            <v>0.41650000028312206</v>
          </cell>
          <cell r="V111">
            <v>-102957.04349999991</v>
          </cell>
          <cell r="W111">
            <v>0</v>
          </cell>
          <cell r="X111">
            <v>0</v>
          </cell>
          <cell r="Y111">
            <v>102957</v>
          </cell>
          <cell r="Z111">
            <v>0</v>
          </cell>
        </row>
        <row r="112">
          <cell r="A112">
            <v>3306</v>
          </cell>
          <cell r="B112" t="str">
            <v>IZARD COUNTY CONSOLIDATED</v>
          </cell>
          <cell r="C112">
            <v>1291746.5066150399</v>
          </cell>
          <cell r="E112">
            <v>1316894.5900000001</v>
          </cell>
          <cell r="G112">
            <v>25148.083384960191</v>
          </cell>
          <cell r="H112">
            <v>1.9468280545894057E-2</v>
          </cell>
          <cell r="I112">
            <v>56374415</v>
          </cell>
          <cell r="J112">
            <v>1409360.375</v>
          </cell>
          <cell r="L112">
            <v>1381173.1675</v>
          </cell>
          <cell r="M112">
            <v>64278.577499999898</v>
          </cell>
          <cell r="N112">
            <v>4.6539115450923284E-2</v>
          </cell>
          <cell r="O112">
            <v>0.95346088454907674</v>
          </cell>
          <cell r="P112">
            <v>0.93439166685809516</v>
          </cell>
          <cell r="Q112">
            <v>3709153.36</v>
          </cell>
          <cell r="R112">
            <v>2327629</v>
          </cell>
          <cell r="S112">
            <v>351</v>
          </cell>
          <cell r="T112">
            <v>3709153.1674999995</v>
          </cell>
          <cell r="U112">
            <v>0.19250000035390258</v>
          </cell>
          <cell r="V112">
            <v>-64278.577499999898</v>
          </cell>
          <cell r="W112">
            <v>0</v>
          </cell>
          <cell r="X112">
            <v>0</v>
          </cell>
          <cell r="Y112">
            <v>64279</v>
          </cell>
          <cell r="Z112">
            <v>0</v>
          </cell>
        </row>
        <row r="113">
          <cell r="A113">
            <v>3403</v>
          </cell>
          <cell r="B113" t="str">
            <v xml:space="preserve">NEWPORT             </v>
          </cell>
          <cell r="C113">
            <v>3702636.2232104805</v>
          </cell>
          <cell r="E113">
            <v>3883485.01</v>
          </cell>
          <cell r="G113">
            <v>180848.78678951925</v>
          </cell>
          <cell r="H113">
            <v>4.884325002165861E-2</v>
          </cell>
          <cell r="I113">
            <v>163278889</v>
          </cell>
          <cell r="J113">
            <v>4081972.2250000001</v>
          </cell>
          <cell r="L113">
            <v>4000332.7804999999</v>
          </cell>
          <cell r="M113">
            <v>116847.7705000001</v>
          </cell>
          <cell r="N113">
            <v>2.9209512535953407E-2</v>
          </cell>
          <cell r="O113">
            <v>0.97079048746404661</v>
          </cell>
          <cell r="P113">
            <v>0.95137467771476558</v>
          </cell>
          <cell r="Q113">
            <v>7901917.1000000006</v>
          </cell>
          <cell r="R113">
            <v>3887851</v>
          </cell>
          <cell r="S113">
            <v>13733</v>
          </cell>
          <cell r="T113">
            <v>7901916.7805000003</v>
          </cell>
          <cell r="U113">
            <v>0.31950000021606684</v>
          </cell>
          <cell r="V113">
            <v>-116847.7705000001</v>
          </cell>
          <cell r="W113">
            <v>0</v>
          </cell>
          <cell r="X113">
            <v>0</v>
          </cell>
          <cell r="Y113">
            <v>116848</v>
          </cell>
          <cell r="Z113">
            <v>0</v>
          </cell>
        </row>
        <row r="114">
          <cell r="A114">
            <v>3405</v>
          </cell>
          <cell r="B114" t="str">
            <v>JACKSON COUNTY</v>
          </cell>
          <cell r="C114">
            <v>1654570.13441664</v>
          </cell>
          <cell r="E114">
            <v>1725819.6300000001</v>
          </cell>
          <cell r="G114">
            <v>71249.495583360083</v>
          </cell>
          <cell r="H114">
            <v>4.3062239612152116E-2</v>
          </cell>
          <cell r="I114">
            <v>72432254</v>
          </cell>
          <cell r="J114">
            <v>1810806.35</v>
          </cell>
          <cell r="L114">
            <v>1774590.223</v>
          </cell>
          <cell r="M114">
            <v>48770.592999999877</v>
          </cell>
          <cell r="N114">
            <v>2.7482735094500672E-2</v>
          </cell>
          <cell r="O114">
            <v>0.97251726490549928</v>
          </cell>
          <cell r="P114">
            <v>0.95306691960738932</v>
          </cell>
          <cell r="Q114">
            <v>5985231.1200000001</v>
          </cell>
          <cell r="R114">
            <v>4210641</v>
          </cell>
          <cell r="S114">
            <v>0</v>
          </cell>
          <cell r="T114">
            <v>5985231.2230000002</v>
          </cell>
          <cell r="U114">
            <v>-0.10300000011920929</v>
          </cell>
          <cell r="V114">
            <v>-48770.592999999877</v>
          </cell>
          <cell r="W114">
            <v>0</v>
          </cell>
          <cell r="X114">
            <v>0</v>
          </cell>
          <cell r="Y114">
            <v>48771</v>
          </cell>
          <cell r="Z114">
            <v>0</v>
          </cell>
        </row>
        <row r="115">
          <cell r="A115">
            <v>3502</v>
          </cell>
          <cell r="B115" t="str">
            <v>DOLLARWAY</v>
          </cell>
          <cell r="C115">
            <v>2937301.3069925001</v>
          </cell>
          <cell r="E115">
            <v>3055046.4</v>
          </cell>
          <cell r="G115">
            <v>117745.09300749982</v>
          </cell>
          <cell r="H115">
            <v>4.0086147351379116E-2</v>
          </cell>
          <cell r="I115">
            <v>126849500</v>
          </cell>
          <cell r="J115">
            <v>3171237.5</v>
          </cell>
          <cell r="L115">
            <v>3107812.75</v>
          </cell>
          <cell r="M115">
            <v>52766.350000000093</v>
          </cell>
          <cell r="N115">
            <v>1.6978613013284051E-2</v>
          </cell>
          <cell r="O115">
            <v>0.98302138698671593</v>
          </cell>
          <cell r="P115">
            <v>0.96336095924698162</v>
          </cell>
          <cell r="Q115">
            <v>6507089.6000000006</v>
          </cell>
          <cell r="R115">
            <v>3391202</v>
          </cell>
          <cell r="S115">
            <v>8075</v>
          </cell>
          <cell r="T115">
            <v>6507089.75</v>
          </cell>
          <cell r="U115">
            <v>-0.14999999944120646</v>
          </cell>
          <cell r="V115">
            <v>-52766.350000000093</v>
          </cell>
          <cell r="W115">
            <v>0</v>
          </cell>
          <cell r="X115">
            <v>0</v>
          </cell>
          <cell r="Y115">
            <v>52766</v>
          </cell>
          <cell r="Z115">
            <v>0</v>
          </cell>
        </row>
        <row r="116">
          <cell r="A116">
            <v>3505</v>
          </cell>
          <cell r="B116" t="str">
            <v xml:space="preserve">PINE BLUFF          </v>
          </cell>
          <cell r="C116">
            <v>8682982.8481632005</v>
          </cell>
          <cell r="E116">
            <v>8916953.6899999995</v>
          </cell>
          <cell r="G116">
            <v>233970.84183679894</v>
          </cell>
          <cell r="H116">
            <v>2.6945906254587749E-2</v>
          </cell>
          <cell r="I116">
            <v>373656685</v>
          </cell>
          <cell r="J116">
            <v>9341417.125</v>
          </cell>
          <cell r="L116">
            <v>9154588.7825000007</v>
          </cell>
          <cell r="M116">
            <v>237635.09250000119</v>
          </cell>
          <cell r="N116">
            <v>2.5958030245363584E-2</v>
          </cell>
          <cell r="O116">
            <v>0.97404196975463642</v>
          </cell>
          <cell r="P116">
            <v>0.95456113035954371</v>
          </cell>
          <cell r="Q116">
            <v>20328759.879999999</v>
          </cell>
          <cell r="R116">
            <v>11163568</v>
          </cell>
          <cell r="S116">
            <v>10603</v>
          </cell>
          <cell r="T116">
            <v>20328759.782499999</v>
          </cell>
          <cell r="U116">
            <v>9.7500000149011612E-2</v>
          </cell>
          <cell r="V116">
            <v>-237635.09250000119</v>
          </cell>
          <cell r="W116">
            <v>0</v>
          </cell>
          <cell r="X116">
            <v>0</v>
          </cell>
          <cell r="Y116">
            <v>237635</v>
          </cell>
          <cell r="Z116">
            <v>0</v>
          </cell>
        </row>
        <row r="117">
          <cell r="A117">
            <v>3509</v>
          </cell>
          <cell r="B117" t="str">
            <v xml:space="preserve">WATSON CHAPEL       </v>
          </cell>
          <cell r="C117">
            <v>2704928.9193322207</v>
          </cell>
          <cell r="E117">
            <v>2834313.39</v>
          </cell>
          <cell r="G117">
            <v>129384.47066777945</v>
          </cell>
          <cell r="H117">
            <v>4.783285421774456E-2</v>
          </cell>
          <cell r="I117">
            <v>119574171</v>
          </cell>
          <cell r="J117">
            <v>2989354.2750000004</v>
          </cell>
          <cell r="L117">
            <v>2929567.1895000003</v>
          </cell>
          <cell r="M117">
            <v>95253.799500000197</v>
          </cell>
          <cell r="N117">
            <v>3.2514632141363346E-2</v>
          </cell>
          <cell r="O117">
            <v>0.9674853678586367</v>
          </cell>
          <cell r="P117">
            <v>0.94813566050146392</v>
          </cell>
          <cell r="Q117">
            <v>15537009.84</v>
          </cell>
          <cell r="R117">
            <v>12604455</v>
          </cell>
          <cell r="S117">
            <v>2988</v>
          </cell>
          <cell r="T117">
            <v>15537010.1895</v>
          </cell>
          <cell r="U117">
            <v>-0.34950000047683716</v>
          </cell>
          <cell r="V117">
            <v>-95253.799500000197</v>
          </cell>
          <cell r="W117">
            <v>0</v>
          </cell>
          <cell r="X117">
            <v>0</v>
          </cell>
          <cell r="Y117">
            <v>95254</v>
          </cell>
          <cell r="Z117">
            <v>0</v>
          </cell>
        </row>
        <row r="118">
          <cell r="A118">
            <v>3510</v>
          </cell>
          <cell r="B118" t="str">
            <v xml:space="preserve">WHITE HALL          </v>
          </cell>
          <cell r="C118">
            <v>7105344.4052365487</v>
          </cell>
          <cell r="E118">
            <v>7955761.3099999996</v>
          </cell>
          <cell r="G118">
            <v>850416.90476345085</v>
          </cell>
          <cell r="H118">
            <v>0.11968693651734945</v>
          </cell>
          <cell r="I118">
            <v>312688141</v>
          </cell>
          <cell r="J118">
            <v>7817203.5250000004</v>
          </cell>
          <cell r="L118">
            <v>7660859.4545</v>
          </cell>
          <cell r="M118">
            <v>-294901.8554999996</v>
          </cell>
          <cell r="N118">
            <v>-3.8494617640684403E-2</v>
          </cell>
          <cell r="O118">
            <v>1.0384946176406844</v>
          </cell>
          <cell r="P118">
            <v>1.0177247252878707</v>
          </cell>
          <cell r="Q118">
            <v>20886901.420000002</v>
          </cell>
          <cell r="R118">
            <v>13225843</v>
          </cell>
          <cell r="S118">
            <v>199</v>
          </cell>
          <cell r="T118">
            <v>20886901.454500001</v>
          </cell>
          <cell r="U118">
            <v>-3.4499999135732651E-2</v>
          </cell>
          <cell r="V118">
            <v>294901.8554999996</v>
          </cell>
          <cell r="W118">
            <v>0</v>
          </cell>
          <cell r="X118">
            <v>0</v>
          </cell>
          <cell r="Y118">
            <v>-294902</v>
          </cell>
          <cell r="Z118">
            <v>-294902</v>
          </cell>
        </row>
        <row r="119">
          <cell r="A119">
            <v>3601</v>
          </cell>
          <cell r="B119" t="str">
            <v xml:space="preserve">CLARKSVILLE         </v>
          </cell>
          <cell r="C119">
            <v>4685825.9137426801</v>
          </cell>
          <cell r="E119">
            <v>4938213.57</v>
          </cell>
          <cell r="G119">
            <v>252387.6562573202</v>
          </cell>
          <cell r="H119">
            <v>5.386193616734946E-2</v>
          </cell>
          <cell r="I119">
            <v>197063496</v>
          </cell>
          <cell r="J119">
            <v>4926587.4000000004</v>
          </cell>
          <cell r="L119">
            <v>4828055.6520000007</v>
          </cell>
          <cell r="M119">
            <v>-110157.9179999996</v>
          </cell>
          <cell r="N119">
            <v>-2.2816207173247303E-2</v>
          </cell>
          <cell r="O119">
            <v>1.0228162071732474</v>
          </cell>
          <cell r="P119">
            <v>1.0023598830297824</v>
          </cell>
          <cell r="Q119">
            <v>17806490.68</v>
          </cell>
          <cell r="R119">
            <v>12960933</v>
          </cell>
          <cell r="S119">
            <v>17502</v>
          </cell>
          <cell r="T119">
            <v>17806490.652000003</v>
          </cell>
          <cell r="U119">
            <v>2.7999997138977051E-2</v>
          </cell>
          <cell r="V119">
            <v>110157.9179999996</v>
          </cell>
          <cell r="W119">
            <v>0</v>
          </cell>
          <cell r="X119">
            <v>0</v>
          </cell>
          <cell r="Y119">
            <v>-110158</v>
          </cell>
          <cell r="Z119">
            <v>-110158</v>
          </cell>
        </row>
        <row r="120">
          <cell r="A120">
            <v>3604</v>
          </cell>
          <cell r="B120" t="str">
            <v xml:space="preserve">LAMAR               </v>
          </cell>
          <cell r="C120">
            <v>1980455.78455595</v>
          </cell>
          <cell r="E120">
            <v>2205461.5599999996</v>
          </cell>
          <cell r="G120">
            <v>225005.77544404962</v>
          </cell>
          <cell r="H120">
            <v>0.11361312744202443</v>
          </cell>
          <cell r="I120">
            <v>87337619</v>
          </cell>
          <cell r="J120">
            <v>2183440.4750000001</v>
          </cell>
          <cell r="L120">
            <v>2139771.6655000001</v>
          </cell>
          <cell r="M120">
            <v>-65689.894499999471</v>
          </cell>
          <cell r="N120">
            <v>-3.0699487968334098E-2</v>
          </cell>
          <cell r="O120">
            <v>1.030699487968334</v>
          </cell>
          <cell r="P120">
            <v>1.0100854982089675</v>
          </cell>
          <cell r="Q120">
            <v>9378153.4000000004</v>
          </cell>
          <cell r="R120">
            <v>7145965</v>
          </cell>
          <cell r="S120">
            <v>92417</v>
          </cell>
          <cell r="T120">
            <v>9378153.6655000001</v>
          </cell>
          <cell r="U120">
            <v>-0.26549999974668026</v>
          </cell>
          <cell r="V120">
            <v>65689.894499999471</v>
          </cell>
          <cell r="W120">
            <v>0</v>
          </cell>
          <cell r="X120">
            <v>0</v>
          </cell>
          <cell r="Y120">
            <v>-65690</v>
          </cell>
          <cell r="Z120">
            <v>-65690</v>
          </cell>
        </row>
        <row r="121">
          <cell r="A121">
            <v>3606</v>
          </cell>
          <cell r="B121" t="str">
            <v xml:space="preserve">WESTSIDE   </v>
          </cell>
          <cell r="C121">
            <v>1008302.3623632801</v>
          </cell>
          <cell r="E121">
            <v>1058565.51</v>
          </cell>
          <cell r="G121">
            <v>50263.147636719863</v>
          </cell>
          <cell r="H121">
            <v>4.9849280843607319E-2</v>
          </cell>
          <cell r="I121">
            <v>42224343</v>
          </cell>
          <cell r="J121">
            <v>1055608.575</v>
          </cell>
          <cell r="L121">
            <v>1034496.4034999999</v>
          </cell>
          <cell r="M121">
            <v>-24069.106500000111</v>
          </cell>
          <cell r="N121">
            <v>-2.3266496063753705E-2</v>
          </cell>
          <cell r="O121">
            <v>1.0232664960637536</v>
          </cell>
          <cell r="P121">
            <v>1.0028011661424785</v>
          </cell>
          <cell r="Q121">
            <v>4300139.1399999997</v>
          </cell>
          <cell r="R121">
            <v>3259801</v>
          </cell>
          <cell r="S121">
            <v>5842</v>
          </cell>
          <cell r="T121">
            <v>4300139.4035</v>
          </cell>
          <cell r="U121">
            <v>-0.26350000035017729</v>
          </cell>
          <cell r="V121">
            <v>24069.106500000111</v>
          </cell>
          <cell r="W121">
            <v>0</v>
          </cell>
          <cell r="X121">
            <v>0</v>
          </cell>
          <cell r="Y121">
            <v>-24069</v>
          </cell>
          <cell r="Z121">
            <v>-24069</v>
          </cell>
        </row>
        <row r="122">
          <cell r="A122">
            <v>3704</v>
          </cell>
          <cell r="B122" t="str">
            <v>LAFAYETTE COUNTY</v>
          </cell>
          <cell r="C122">
            <v>1625226.9427075498</v>
          </cell>
          <cell r="E122">
            <v>1603592.32</v>
          </cell>
          <cell r="G122">
            <v>-21634.622707549715</v>
          </cell>
          <cell r="H122">
            <v>-1.3311754893447358E-2</v>
          </cell>
          <cell r="I122">
            <v>71598807</v>
          </cell>
          <cell r="J122">
            <v>1789970.175</v>
          </cell>
          <cell r="L122">
            <v>1754170.7715</v>
          </cell>
          <cell r="M122">
            <v>150578.45149999997</v>
          </cell>
          <cell r="N122">
            <v>8.5840246540671516E-2</v>
          </cell>
          <cell r="O122">
            <v>0.91415975345932843</v>
          </cell>
          <cell r="P122">
            <v>0.89587655839014191</v>
          </cell>
          <cell r="Q122">
            <v>3619533.5</v>
          </cell>
          <cell r="R122">
            <v>1815879</v>
          </cell>
          <cell r="S122">
            <v>49484</v>
          </cell>
          <cell r="T122">
            <v>3619533.7714999998</v>
          </cell>
          <cell r="U122">
            <v>-0.27149999979883432</v>
          </cell>
          <cell r="V122">
            <v>-150578.45149999997</v>
          </cell>
          <cell r="W122">
            <v>0</v>
          </cell>
          <cell r="X122">
            <v>0</v>
          </cell>
          <cell r="Y122">
            <v>150578</v>
          </cell>
          <cell r="Z122">
            <v>0</v>
          </cell>
        </row>
        <row r="123">
          <cell r="A123">
            <v>3804</v>
          </cell>
          <cell r="B123" t="str">
            <v xml:space="preserve">HOXIE               </v>
          </cell>
          <cell r="C123">
            <v>1251954.8511577798</v>
          </cell>
          <cell r="E123">
            <v>1320206.8799999999</v>
          </cell>
          <cell r="G123">
            <v>68252.028842220083</v>
          </cell>
          <cell r="H123">
            <v>5.4516365968870314E-2</v>
          </cell>
          <cell r="I123">
            <v>55008534</v>
          </cell>
          <cell r="J123">
            <v>1375213.35</v>
          </cell>
          <cell r="L123">
            <v>1347709.0830000001</v>
          </cell>
          <cell r="M123">
            <v>27502.203000000212</v>
          </cell>
          <cell r="N123">
            <v>2.0406631777520053E-2</v>
          </cell>
          <cell r="O123">
            <v>0.97959336822248</v>
          </cell>
          <cell r="P123">
            <v>0.96000150085803038</v>
          </cell>
          <cell r="Q123">
            <v>5630751.9400000004</v>
          </cell>
          <cell r="R123">
            <v>4280884</v>
          </cell>
          <cell r="S123">
            <v>2159</v>
          </cell>
          <cell r="T123">
            <v>5630752.0829999996</v>
          </cell>
          <cell r="U123">
            <v>-0.14299999922513962</v>
          </cell>
          <cell r="V123">
            <v>-27502.203000000212</v>
          </cell>
          <cell r="W123">
            <v>0</v>
          </cell>
          <cell r="X123">
            <v>0</v>
          </cell>
          <cell r="Y123">
            <v>27502</v>
          </cell>
          <cell r="Z123">
            <v>0</v>
          </cell>
        </row>
        <row r="124">
          <cell r="A124">
            <v>3806</v>
          </cell>
          <cell r="B124" t="str">
            <v xml:space="preserve">SLOAN-HENDRIX       </v>
          </cell>
          <cell r="C124">
            <v>1063241.817393</v>
          </cell>
          <cell r="E124">
            <v>1150059.44</v>
          </cell>
          <cell r="G124">
            <v>86817.622606999939</v>
          </cell>
          <cell r="H124">
            <v>8.1653694565805471E-2</v>
          </cell>
          <cell r="I124">
            <v>48353817</v>
          </cell>
          <cell r="J124">
            <v>1208845.425</v>
          </cell>
          <cell r="L124">
            <v>1184668.5164999999</v>
          </cell>
          <cell r="M124">
            <v>34609.076499999966</v>
          </cell>
          <cell r="N124">
            <v>2.921414388748126E-2</v>
          </cell>
          <cell r="O124">
            <v>0.97078585611251877</v>
          </cell>
          <cell r="P124">
            <v>0.95137013899026823</v>
          </cell>
          <cell r="Q124">
            <v>4819330.78</v>
          </cell>
          <cell r="R124">
            <v>3628521</v>
          </cell>
          <cell r="S124">
            <v>6141</v>
          </cell>
          <cell r="T124">
            <v>4819330.5164999999</v>
          </cell>
          <cell r="U124">
            <v>0.26350000035017729</v>
          </cell>
          <cell r="V124">
            <v>-34609.076499999966</v>
          </cell>
          <cell r="W124">
            <v>0</v>
          </cell>
          <cell r="X124">
            <v>0</v>
          </cell>
          <cell r="Y124">
            <v>34609</v>
          </cell>
          <cell r="Z124">
            <v>0</v>
          </cell>
        </row>
        <row r="125">
          <cell r="A125">
            <v>3809</v>
          </cell>
          <cell r="B125" t="str">
            <v>HILLCREST</v>
          </cell>
          <cell r="C125">
            <v>1072774.7046538999</v>
          </cell>
          <cell r="E125">
            <v>1110778.75</v>
          </cell>
          <cell r="G125">
            <v>38004.045346100116</v>
          </cell>
          <cell r="H125">
            <v>3.5425933498647359E-2</v>
          </cell>
          <cell r="I125">
            <v>46557987</v>
          </cell>
          <cell r="J125">
            <v>1163949.675</v>
          </cell>
          <cell r="L125">
            <v>1140670.6814999999</v>
          </cell>
          <cell r="M125">
            <v>29891.931499999948</v>
          </cell>
          <cell r="N125">
            <v>2.6205575355624629E-2</v>
          </cell>
          <cell r="O125">
            <v>0.97379442464437538</v>
          </cell>
          <cell r="P125">
            <v>0.95431853615148776</v>
          </cell>
          <cell r="Q125">
            <v>2959139.6999999997</v>
          </cell>
          <cell r="R125">
            <v>1817419</v>
          </cell>
          <cell r="S125">
            <v>1050</v>
          </cell>
          <cell r="T125">
            <v>2959139.6814999999</v>
          </cell>
          <cell r="U125">
            <v>1.8499999772757292E-2</v>
          </cell>
          <cell r="V125">
            <v>-29891.931499999948</v>
          </cell>
          <cell r="W125">
            <v>0</v>
          </cell>
          <cell r="X125">
            <v>0</v>
          </cell>
          <cell r="Y125">
            <v>29892</v>
          </cell>
          <cell r="Z125">
            <v>0</v>
          </cell>
        </row>
        <row r="126">
          <cell r="A126">
            <v>3810</v>
          </cell>
          <cell r="B126" t="str">
            <v>LAWRENCE COUNTY</v>
          </cell>
          <cell r="C126">
            <v>2363575.4662214005</v>
          </cell>
          <cell r="E126">
            <v>2534827.46</v>
          </cell>
          <cell r="G126">
            <v>171251.99377859943</v>
          </cell>
          <cell r="H126">
            <v>7.2454633340892E-2</v>
          </cell>
          <cell r="I126">
            <v>106483244</v>
          </cell>
          <cell r="J126">
            <v>2662081.1</v>
          </cell>
          <cell r="L126">
            <v>2608839.4780000001</v>
          </cell>
          <cell r="M126">
            <v>74012.018000000156</v>
          </cell>
          <cell r="N126">
            <v>2.8369709452855864E-2</v>
          </cell>
          <cell r="O126">
            <v>0.97163029054714412</v>
          </cell>
          <cell r="P126">
            <v>0.95219768473620126</v>
          </cell>
          <cell r="Q126">
            <v>6603587.1000000006</v>
          </cell>
          <cell r="R126">
            <v>3992400</v>
          </cell>
          <cell r="S126">
            <v>2348</v>
          </cell>
          <cell r="T126">
            <v>6603587.4780000001</v>
          </cell>
          <cell r="U126">
            <v>-0.37799999956041574</v>
          </cell>
          <cell r="V126">
            <v>-74012.018000000156</v>
          </cell>
          <cell r="W126">
            <v>0</v>
          </cell>
          <cell r="X126">
            <v>0</v>
          </cell>
          <cell r="Y126">
            <v>74012</v>
          </cell>
          <cell r="Z126">
            <v>0</v>
          </cell>
        </row>
        <row r="127">
          <cell r="A127">
            <v>3904</v>
          </cell>
          <cell r="B127" t="str">
            <v xml:space="preserve">LEE COUNTY          </v>
          </cell>
          <cell r="C127">
            <v>3240864.8417164804</v>
          </cell>
          <cell r="E127">
            <v>3300165.46</v>
          </cell>
          <cell r="G127">
            <v>59300.618283519521</v>
          </cell>
          <cell r="H127">
            <v>1.8297775803606715E-2</v>
          </cell>
          <cell r="I127">
            <v>142262353</v>
          </cell>
          <cell r="J127">
            <v>3556558.8250000002</v>
          </cell>
          <cell r="L127">
            <v>3485427.6485000001</v>
          </cell>
          <cell r="M127">
            <v>185262.18850000016</v>
          </cell>
          <cell r="N127">
            <v>5.3153359410495926E-2</v>
          </cell>
          <cell r="O127">
            <v>0.94684664058950407</v>
          </cell>
          <cell r="P127">
            <v>0.92790970777771398</v>
          </cell>
          <cell r="Q127">
            <v>4348703.7</v>
          </cell>
          <cell r="R127">
            <v>772747</v>
          </cell>
          <cell r="S127">
            <v>90529</v>
          </cell>
          <cell r="T127">
            <v>4348703.6485000001</v>
          </cell>
          <cell r="U127">
            <v>5.1500000059604645E-2</v>
          </cell>
          <cell r="V127">
            <v>-185262.18850000016</v>
          </cell>
          <cell r="W127">
            <v>0</v>
          </cell>
          <cell r="X127">
            <v>0</v>
          </cell>
          <cell r="Y127">
            <v>185262</v>
          </cell>
          <cell r="Z127">
            <v>0</v>
          </cell>
        </row>
        <row r="128">
          <cell r="A128">
            <v>4003</v>
          </cell>
          <cell r="B128" t="str">
            <v>STAR CITY</v>
          </cell>
          <cell r="C128">
            <v>2340766.9073513607</v>
          </cell>
          <cell r="E128">
            <v>2490787.77</v>
          </cell>
          <cell r="G128">
            <v>150020.86264863936</v>
          </cell>
          <cell r="H128">
            <v>6.4090474868508759E-2</v>
          </cell>
          <cell r="I128">
            <v>104703637</v>
          </cell>
          <cell r="J128">
            <v>2617590.9250000003</v>
          </cell>
          <cell r="L128">
            <v>2565239.1065000002</v>
          </cell>
          <cell r="M128">
            <v>74451.336500000209</v>
          </cell>
          <cell r="N128">
            <v>2.9023156676252784E-2</v>
          </cell>
          <cell r="O128">
            <v>0.97097684332374723</v>
          </cell>
          <cell r="P128">
            <v>0.95155730645727221</v>
          </cell>
          <cell r="Q128">
            <v>10187820.060000001</v>
          </cell>
          <cell r="R128">
            <v>7616470</v>
          </cell>
          <cell r="S128">
            <v>6111</v>
          </cell>
          <cell r="T128">
            <v>10187820.1065</v>
          </cell>
          <cell r="U128">
            <v>-4.6499999240040779E-2</v>
          </cell>
          <cell r="V128">
            <v>-74451.336500000209</v>
          </cell>
          <cell r="W128">
            <v>0</v>
          </cell>
          <cell r="X128">
            <v>0</v>
          </cell>
          <cell r="Y128">
            <v>74451</v>
          </cell>
          <cell r="Z128">
            <v>0</v>
          </cell>
        </row>
        <row r="129">
          <cell r="A129">
            <v>4101</v>
          </cell>
          <cell r="B129" t="str">
            <v xml:space="preserve">ASHDOWN             </v>
          </cell>
          <cell r="C129">
            <v>5628787.9159204001</v>
          </cell>
          <cell r="E129">
            <v>5696973.1800000006</v>
          </cell>
          <cell r="G129">
            <v>68185.264079600573</v>
          </cell>
          <cell r="H129">
            <v>1.2113667293583073E-2</v>
          </cell>
          <cell r="I129">
            <v>238955109</v>
          </cell>
          <cell r="J129">
            <v>5973877.7250000006</v>
          </cell>
          <cell r="L129">
            <v>5854400.1705</v>
          </cell>
          <cell r="M129">
            <v>157426.99049999937</v>
          </cell>
          <cell r="N129">
            <v>2.6890370646896554E-2</v>
          </cell>
          <cell r="O129">
            <v>0.97310962935310341</v>
          </cell>
          <cell r="P129">
            <v>0.95364743676604125</v>
          </cell>
          <cell r="Q129">
            <v>9790881.9799999986</v>
          </cell>
          <cell r="R129">
            <v>3928419</v>
          </cell>
          <cell r="S129">
            <v>8063</v>
          </cell>
          <cell r="T129">
            <v>9790882.1704999991</v>
          </cell>
          <cell r="U129">
            <v>-0.19050000049173832</v>
          </cell>
          <cell r="V129">
            <v>-157426.99049999937</v>
          </cell>
          <cell r="W129">
            <v>0</v>
          </cell>
          <cell r="X129">
            <v>0</v>
          </cell>
          <cell r="Y129">
            <v>157427</v>
          </cell>
          <cell r="Z129">
            <v>0</v>
          </cell>
        </row>
        <row r="130">
          <cell r="A130">
            <v>4102</v>
          </cell>
          <cell r="B130" t="str">
            <v xml:space="preserve">FOREMAN             </v>
          </cell>
          <cell r="C130">
            <v>1115168.0903030001</v>
          </cell>
          <cell r="E130">
            <v>1100431.26</v>
          </cell>
          <cell r="G130">
            <v>-14736.830303000053</v>
          </cell>
          <cell r="H130">
            <v>-1.3214895970522202E-2</v>
          </cell>
          <cell r="I130">
            <v>47270507</v>
          </cell>
          <cell r="J130">
            <v>1181762.675</v>
          </cell>
          <cell r="L130">
            <v>1158127.4214999999</v>
          </cell>
          <cell r="M130">
            <v>57696.161499999929</v>
          </cell>
          <cell r="N130">
            <v>4.981849184200491E-2</v>
          </cell>
          <cell r="O130">
            <v>0.95018150815799507</v>
          </cell>
          <cell r="P130">
            <v>0.93117787799483509</v>
          </cell>
          <cell r="Q130">
            <v>3557354.02</v>
          </cell>
          <cell r="R130">
            <v>2381495</v>
          </cell>
          <cell r="S130">
            <v>17732</v>
          </cell>
          <cell r="T130">
            <v>3557354.4215000002</v>
          </cell>
          <cell r="U130">
            <v>-0.4015000001527369</v>
          </cell>
          <cell r="V130">
            <v>-57696.161499999929</v>
          </cell>
          <cell r="W130">
            <v>0</v>
          </cell>
          <cell r="X130">
            <v>0</v>
          </cell>
          <cell r="Y130">
            <v>57696</v>
          </cell>
          <cell r="Z130">
            <v>0</v>
          </cell>
        </row>
        <row r="131">
          <cell r="A131">
            <v>4201</v>
          </cell>
          <cell r="B131" t="str">
            <v xml:space="preserve">BOONEVILLE          </v>
          </cell>
          <cell r="C131">
            <v>2147501.9800469703</v>
          </cell>
          <cell r="E131">
            <v>2197095.2668323498</v>
          </cell>
          <cell r="G131">
            <v>49593.286785379518</v>
          </cell>
          <cell r="H131">
            <v>2.3093476628270587E-2</v>
          </cell>
          <cell r="I131">
            <v>93655952</v>
          </cell>
          <cell r="J131">
            <v>2341398.8000000003</v>
          </cell>
          <cell r="L131">
            <v>2294570.824</v>
          </cell>
          <cell r="M131">
            <v>97475.5571676502</v>
          </cell>
          <cell r="N131">
            <v>4.2480953801080058E-2</v>
          </cell>
          <cell r="O131">
            <v>0.95751904619891992</v>
          </cell>
          <cell r="P131">
            <v>0.93836866527494145</v>
          </cell>
          <cell r="Q131">
            <v>8180321.1599999992</v>
          </cell>
          <cell r="R131">
            <v>5852706</v>
          </cell>
          <cell r="S131">
            <v>33044</v>
          </cell>
          <cell r="T131">
            <v>8180320.824</v>
          </cell>
          <cell r="U131">
            <v>0.3359999991953373</v>
          </cell>
          <cell r="V131">
            <v>-97475.5571676502</v>
          </cell>
          <cell r="W131">
            <v>0</v>
          </cell>
          <cell r="X131">
            <v>0</v>
          </cell>
          <cell r="Y131">
            <v>97476</v>
          </cell>
          <cell r="Z131">
            <v>0</v>
          </cell>
        </row>
        <row r="132">
          <cell r="A132">
            <v>4202</v>
          </cell>
          <cell r="B132" t="str">
            <v xml:space="preserve">MAGAZINE            </v>
          </cell>
          <cell r="C132">
            <v>756886.98795903986</v>
          </cell>
          <cell r="E132">
            <v>768824.22</v>
          </cell>
          <cell r="G132">
            <v>11937.232040960109</v>
          </cell>
          <cell r="H132">
            <v>1.5771485348359711E-2</v>
          </cell>
          <cell r="I132">
            <v>32885887</v>
          </cell>
          <cell r="J132">
            <v>822147.17500000005</v>
          </cell>
          <cell r="L132">
            <v>805704.23149999999</v>
          </cell>
          <cell r="M132">
            <v>36880.011500000022</v>
          </cell>
          <cell r="N132">
            <v>4.5773635110913556E-2</v>
          </cell>
          <cell r="O132">
            <v>0.95422636488908641</v>
          </cell>
          <cell r="P132">
            <v>0.93514183759130465</v>
          </cell>
          <cell r="Q132">
            <v>3567740.66</v>
          </cell>
          <cell r="R132">
            <v>2733817</v>
          </cell>
          <cell r="S132">
            <v>28219</v>
          </cell>
          <cell r="T132">
            <v>3567740.2314999998</v>
          </cell>
          <cell r="U132">
            <v>0.42850000038743019</v>
          </cell>
          <cell r="V132">
            <v>-36880.011500000022</v>
          </cell>
          <cell r="W132">
            <v>0</v>
          </cell>
          <cell r="X132">
            <v>0</v>
          </cell>
          <cell r="Y132">
            <v>36880</v>
          </cell>
          <cell r="Z132">
            <v>0</v>
          </cell>
        </row>
        <row r="133">
          <cell r="A133">
            <v>4203</v>
          </cell>
          <cell r="B133" t="str">
            <v xml:space="preserve">PARIS               </v>
          </cell>
          <cell r="C133">
            <v>2131057.7932122499</v>
          </cell>
          <cell r="E133">
            <v>2119816.6800000002</v>
          </cell>
          <cell r="G133">
            <v>-11241.113212249707</v>
          </cell>
          <cell r="H133">
            <v>-5.2748983383061688E-3</v>
          </cell>
          <cell r="I133">
            <v>90545226</v>
          </cell>
          <cell r="J133">
            <v>2263630.65</v>
          </cell>
          <cell r="L133">
            <v>2218358.037</v>
          </cell>
          <cell r="M133">
            <v>98541.356999999844</v>
          </cell>
          <cell r="N133">
            <v>4.4420853332252173E-2</v>
          </cell>
          <cell r="O133">
            <v>0.95557914666774779</v>
          </cell>
          <cell r="P133">
            <v>0.93646756373439288</v>
          </cell>
          <cell r="Q133">
            <v>7044106.96</v>
          </cell>
          <cell r="R133">
            <v>4770076</v>
          </cell>
          <cell r="S133">
            <v>55673</v>
          </cell>
          <cell r="T133">
            <v>7044107.0370000005</v>
          </cell>
          <cell r="U133">
            <v>-7.7000000514090061E-2</v>
          </cell>
          <cell r="V133">
            <v>-98541.356999999844</v>
          </cell>
          <cell r="W133">
            <v>0</v>
          </cell>
          <cell r="X133">
            <v>0</v>
          </cell>
          <cell r="Y133">
            <v>98541</v>
          </cell>
          <cell r="Z133">
            <v>0</v>
          </cell>
        </row>
        <row r="134">
          <cell r="A134">
            <v>4204</v>
          </cell>
          <cell r="B134" t="str">
            <v xml:space="preserve">SCRANTON            </v>
          </cell>
          <cell r="C134">
            <v>1000941.42011325</v>
          </cell>
          <cell r="E134">
            <v>1033695.39</v>
          </cell>
          <cell r="G134">
            <v>32753.969886749983</v>
          </cell>
          <cell r="H134">
            <v>3.2723163642327927E-2</v>
          </cell>
          <cell r="I134">
            <v>44011288</v>
          </cell>
          <cell r="J134">
            <v>1100282.2</v>
          </cell>
          <cell r="L134">
            <v>1078276.5559999999</v>
          </cell>
          <cell r="M134">
            <v>44581.165999999852</v>
          </cell>
          <cell r="N134">
            <v>4.1344834729022763E-2</v>
          </cell>
          <cell r="O134">
            <v>0.95865516527097727</v>
          </cell>
          <cell r="P134">
            <v>0.93948206196555761</v>
          </cell>
          <cell r="Q134">
            <v>3152064.52</v>
          </cell>
          <cell r="R134">
            <v>2069583</v>
          </cell>
          <cell r="S134">
            <v>4205</v>
          </cell>
          <cell r="T134">
            <v>3152064.5559999999</v>
          </cell>
          <cell r="U134">
            <v>-3.5999999847263098E-2</v>
          </cell>
          <cell r="V134">
            <v>-44581.165999999852</v>
          </cell>
          <cell r="W134">
            <v>0</v>
          </cell>
          <cell r="X134">
            <v>0</v>
          </cell>
          <cell r="Y134">
            <v>44581</v>
          </cell>
          <cell r="Z134">
            <v>0</v>
          </cell>
        </row>
        <row r="135">
          <cell r="A135">
            <v>4301</v>
          </cell>
          <cell r="B135" t="str">
            <v xml:space="preserve">LONOKE              </v>
          </cell>
          <cell r="C135">
            <v>3330080.2820919002</v>
          </cell>
          <cell r="E135">
            <v>2971521.41</v>
          </cell>
          <cell r="G135">
            <v>-358558.87209190009</v>
          </cell>
          <cell r="H135">
            <v>-0.10767274111081174</v>
          </cell>
          <cell r="I135">
            <v>138166894</v>
          </cell>
          <cell r="J135">
            <v>3454172.35</v>
          </cell>
          <cell r="L135">
            <v>3385088.9029999999</v>
          </cell>
          <cell r="M135">
            <v>413567.49299999978</v>
          </cell>
          <cell r="N135">
            <v>0.12217330322801268</v>
          </cell>
          <cell r="O135">
            <v>0.87782669677198732</v>
          </cell>
          <cell r="P135">
            <v>0.86027016283654756</v>
          </cell>
          <cell r="Q135">
            <v>11597946.799999999</v>
          </cell>
          <cell r="R135">
            <v>8212858</v>
          </cell>
          <cell r="S135">
            <v>0</v>
          </cell>
          <cell r="T135">
            <v>11597946.903000001</v>
          </cell>
          <cell r="U135">
            <v>-0.10300000198185444</v>
          </cell>
          <cell r="V135">
            <v>-413567.49299999978</v>
          </cell>
          <cell r="W135">
            <v>0</v>
          </cell>
          <cell r="X135">
            <v>0</v>
          </cell>
          <cell r="Y135">
            <v>413567</v>
          </cell>
          <cell r="Z135">
            <v>0</v>
          </cell>
        </row>
        <row r="136">
          <cell r="A136">
            <v>4302</v>
          </cell>
          <cell r="B136" t="str">
            <v xml:space="preserve">ENGLAND             </v>
          </cell>
          <cell r="C136">
            <v>1425298.1682937199</v>
          </cell>
          <cell r="E136">
            <v>1422179.11</v>
          </cell>
          <cell r="G136">
            <v>-3119.058293719776</v>
          </cell>
          <cell r="H136">
            <v>-2.1883549443227888E-3</v>
          </cell>
          <cell r="I136">
            <v>60010930</v>
          </cell>
          <cell r="J136">
            <v>1500273.25</v>
          </cell>
          <cell r="L136">
            <v>1470267.7849999999</v>
          </cell>
          <cell r="M136">
            <v>48088.674999999814</v>
          </cell>
          <cell r="N136">
            <v>3.2707426150944206E-2</v>
          </cell>
          <cell r="O136">
            <v>0.96729257384905576</v>
          </cell>
          <cell r="P136">
            <v>0.94794672237207467</v>
          </cell>
          <cell r="Q136">
            <v>4366038.16</v>
          </cell>
          <cell r="R136">
            <v>2891792</v>
          </cell>
          <cell r="S136">
            <v>3978</v>
          </cell>
          <cell r="T136">
            <v>4366037.7850000001</v>
          </cell>
          <cell r="U136">
            <v>0.375</v>
          </cell>
          <cell r="V136">
            <v>-48088.674999999814</v>
          </cell>
          <cell r="W136">
            <v>0</v>
          </cell>
          <cell r="X136">
            <v>0</v>
          </cell>
          <cell r="Y136">
            <v>48089</v>
          </cell>
          <cell r="Z136">
            <v>0</v>
          </cell>
        </row>
        <row r="137">
          <cell r="A137">
            <v>4303</v>
          </cell>
          <cell r="B137" t="str">
            <v xml:space="preserve">CARLISLE            </v>
          </cell>
          <cell r="C137">
            <v>1734848.9545669798</v>
          </cell>
          <cell r="E137">
            <v>1796450.3599999999</v>
          </cell>
          <cell r="G137">
            <v>61601.405433020089</v>
          </cell>
          <cell r="H137">
            <v>3.5508224085361868E-2</v>
          </cell>
          <cell r="I137">
            <v>73480988</v>
          </cell>
          <cell r="J137">
            <v>1837024.7000000002</v>
          </cell>
          <cell r="L137">
            <v>1800284.2060000002</v>
          </cell>
          <cell r="M137">
            <v>3833.8460000003688</v>
          </cell>
          <cell r="N137">
            <v>2.1295782006101587E-3</v>
          </cell>
          <cell r="O137">
            <v>0.9978704217993899</v>
          </cell>
          <cell r="P137">
            <v>0.97791301336340208</v>
          </cell>
          <cell r="Q137">
            <v>4390039.72</v>
          </cell>
          <cell r="R137">
            <v>2589756</v>
          </cell>
          <cell r="S137">
            <v>0</v>
          </cell>
          <cell r="T137">
            <v>4390040.2060000002</v>
          </cell>
          <cell r="U137">
            <v>-0.4860000004991889</v>
          </cell>
          <cell r="V137">
            <v>-3833.8460000003688</v>
          </cell>
          <cell r="W137">
            <v>0</v>
          </cell>
          <cell r="X137">
            <v>0</v>
          </cell>
          <cell r="Y137">
            <v>3834</v>
          </cell>
          <cell r="Z137">
            <v>0</v>
          </cell>
        </row>
        <row r="138">
          <cell r="A138">
            <v>4304</v>
          </cell>
          <cell r="B138" t="str">
            <v xml:space="preserve">CABOT               </v>
          </cell>
          <cell r="C138">
            <v>17583731.88921871</v>
          </cell>
          <cell r="E138">
            <v>17785902.719999999</v>
          </cell>
          <cell r="G138">
            <v>202170.83078128844</v>
          </cell>
          <cell r="H138">
            <v>1.1497606540807613E-2</v>
          </cell>
          <cell r="I138">
            <v>737882901</v>
          </cell>
          <cell r="J138">
            <v>18447072.525000002</v>
          </cell>
          <cell r="L138">
            <v>18078131.074500002</v>
          </cell>
          <cell r="M138">
            <v>292228.35450000316</v>
          </cell>
          <cell r="N138">
            <v>1.6164743650531669E-2</v>
          </cell>
          <cell r="O138">
            <v>0.98383525634946833</v>
          </cell>
          <cell r="P138">
            <v>0.96415855122247895</v>
          </cell>
          <cell r="Q138">
            <v>72516432.560000002</v>
          </cell>
          <cell r="R138">
            <v>54389230</v>
          </cell>
          <cell r="S138">
            <v>49071</v>
          </cell>
          <cell r="T138">
            <v>72516432.074499995</v>
          </cell>
          <cell r="U138">
            <v>0.48550000786781311</v>
          </cell>
          <cell r="V138">
            <v>-292228.35450000316</v>
          </cell>
          <cell r="W138">
            <v>0</v>
          </cell>
          <cell r="X138">
            <v>0</v>
          </cell>
          <cell r="Y138">
            <v>292228</v>
          </cell>
          <cell r="Z138">
            <v>0</v>
          </cell>
        </row>
        <row r="139">
          <cell r="A139">
            <v>4401</v>
          </cell>
          <cell r="B139" t="str">
            <v>HUNTSVILLE</v>
          </cell>
          <cell r="C139">
            <v>4540155.9794643195</v>
          </cell>
          <cell r="E139">
            <v>4810334.25</v>
          </cell>
          <cell r="G139">
            <v>270178.27053568047</v>
          </cell>
          <cell r="H139">
            <v>5.9508587757277458E-2</v>
          </cell>
          <cell r="I139">
            <v>199568776</v>
          </cell>
          <cell r="J139">
            <v>4989219.4000000004</v>
          </cell>
          <cell r="L139">
            <v>4889435.0120000001</v>
          </cell>
          <cell r="M139">
            <v>79100.762000000104</v>
          </cell>
          <cell r="N139">
            <v>1.6177894134161794E-2</v>
          </cell>
          <cell r="O139">
            <v>0.98382210586583818</v>
          </cell>
          <cell r="P139">
            <v>0.9641456637485214</v>
          </cell>
          <cell r="Q139">
            <v>15606277.5</v>
          </cell>
          <cell r="R139">
            <v>10672456</v>
          </cell>
          <cell r="S139">
            <v>44386</v>
          </cell>
          <cell r="T139">
            <v>15606277.012</v>
          </cell>
          <cell r="U139">
            <v>0.48799999989569187</v>
          </cell>
          <cell r="V139">
            <v>-79100.762000000104</v>
          </cell>
          <cell r="W139">
            <v>0</v>
          </cell>
          <cell r="X139">
            <v>0</v>
          </cell>
          <cell r="Y139">
            <v>79101</v>
          </cell>
          <cell r="Z139">
            <v>0</v>
          </cell>
        </row>
        <row r="140">
          <cell r="A140">
            <v>4501</v>
          </cell>
          <cell r="B140" t="str">
            <v xml:space="preserve">FLIPPIN             </v>
          </cell>
          <cell r="C140">
            <v>2623416.3193976004</v>
          </cell>
          <cell r="E140">
            <v>2859703.93</v>
          </cell>
          <cell r="G140">
            <v>236287.6106023998</v>
          </cell>
          <cell r="H140">
            <v>9.0068666896399099E-2</v>
          </cell>
          <cell r="I140">
            <v>118390822</v>
          </cell>
          <cell r="J140">
            <v>2959770.5500000003</v>
          </cell>
          <cell r="L140">
            <v>2900575.1390000004</v>
          </cell>
          <cell r="M140">
            <v>40871.209000000264</v>
          </cell>
          <cell r="N140">
            <v>1.4090725818635743E-2</v>
          </cell>
          <cell r="O140">
            <v>0.9859092741813642</v>
          </cell>
          <cell r="P140">
            <v>0.96619108869773707</v>
          </cell>
          <cell r="Q140">
            <v>5885435.1600000001</v>
          </cell>
          <cell r="R140">
            <v>2970809</v>
          </cell>
          <cell r="S140">
            <v>14051</v>
          </cell>
          <cell r="T140">
            <v>5885435.1390000004</v>
          </cell>
          <cell r="U140">
            <v>2.0999999716877937E-2</v>
          </cell>
          <cell r="V140">
            <v>-40871.209000000264</v>
          </cell>
          <cell r="W140">
            <v>0</v>
          </cell>
          <cell r="X140">
            <v>0</v>
          </cell>
          <cell r="Y140">
            <v>40871</v>
          </cell>
          <cell r="Z140">
            <v>0</v>
          </cell>
        </row>
        <row r="141">
          <cell r="A141">
            <v>4502</v>
          </cell>
          <cell r="B141" t="str">
            <v>YELLVILLE-SUMMIT</v>
          </cell>
          <cell r="C141">
            <v>1644723.8292702604</v>
          </cell>
          <cell r="E141">
            <v>1747405.58</v>
          </cell>
          <cell r="G141">
            <v>102681.75072973967</v>
          </cell>
          <cell r="H141">
            <v>6.2430998385484597E-2</v>
          </cell>
          <cell r="I141">
            <v>73346095</v>
          </cell>
          <cell r="J141">
            <v>1833652.375</v>
          </cell>
          <cell r="L141">
            <v>1796979.3274999999</v>
          </cell>
          <cell r="M141">
            <v>49573.747499999823</v>
          </cell>
          <cell r="N141">
            <v>2.7587266442829918E-2</v>
          </cell>
          <cell r="O141">
            <v>0.97241273355717006</v>
          </cell>
          <cell r="P141">
            <v>0.95296447888602664</v>
          </cell>
          <cell r="Q141">
            <v>5883540.2999999998</v>
          </cell>
          <cell r="R141">
            <v>4071492</v>
          </cell>
          <cell r="S141">
            <v>15069</v>
          </cell>
          <cell r="T141">
            <v>5883540.3274999997</v>
          </cell>
          <cell r="U141">
            <v>-2.7499999850988388E-2</v>
          </cell>
          <cell r="V141">
            <v>-49573.747499999823</v>
          </cell>
          <cell r="W141">
            <v>0</v>
          </cell>
          <cell r="X141">
            <v>0</v>
          </cell>
          <cell r="Y141">
            <v>49574</v>
          </cell>
          <cell r="Z141">
            <v>0</v>
          </cell>
        </row>
        <row r="142">
          <cell r="A142">
            <v>4602</v>
          </cell>
          <cell r="B142" t="str">
            <v xml:space="preserve">GENOA CENTRAL       </v>
          </cell>
          <cell r="C142">
            <v>1200666.5486438998</v>
          </cell>
          <cell r="E142">
            <v>1216485.22</v>
          </cell>
          <cell r="G142">
            <v>15818.671356100123</v>
          </cell>
          <cell r="H142">
            <v>1.3174908032514622E-2</v>
          </cell>
          <cell r="I142">
            <v>50675801</v>
          </cell>
          <cell r="J142">
            <v>1266895.0250000001</v>
          </cell>
          <cell r="L142">
            <v>1241557.1245000002</v>
          </cell>
          <cell r="M142">
            <v>25071.904500000179</v>
          </cell>
          <cell r="N142">
            <v>2.019391939786672E-2</v>
          </cell>
          <cell r="O142">
            <v>0.97980608060213326</v>
          </cell>
          <cell r="P142">
            <v>0.96020995899009065</v>
          </cell>
          <cell r="Q142">
            <v>8196322.2000000002</v>
          </cell>
          <cell r="R142">
            <v>6948337</v>
          </cell>
          <cell r="S142">
            <v>6428</v>
          </cell>
          <cell r="T142">
            <v>8196322.1244999999</v>
          </cell>
          <cell r="U142">
            <v>7.5500000268220901E-2</v>
          </cell>
          <cell r="V142">
            <v>-25071.904500000179</v>
          </cell>
          <cell r="W142">
            <v>0</v>
          </cell>
          <cell r="X142">
            <v>0</v>
          </cell>
          <cell r="Y142">
            <v>25072</v>
          </cell>
          <cell r="Z142">
            <v>0</v>
          </cell>
        </row>
        <row r="143">
          <cell r="A143">
            <v>4603</v>
          </cell>
          <cell r="B143" t="str">
            <v>FOUKE</v>
          </cell>
          <cell r="C143">
            <v>1448432.11008756</v>
          </cell>
          <cell r="E143">
            <v>1473669.15</v>
          </cell>
          <cell r="G143">
            <v>25237.039912439883</v>
          </cell>
          <cell r="H143">
            <v>1.7423695412907038E-2</v>
          </cell>
          <cell r="I143">
            <v>62297212</v>
          </cell>
          <cell r="J143">
            <v>1557430.3</v>
          </cell>
          <cell r="L143">
            <v>1526281.6940000001</v>
          </cell>
          <cell r="M143">
            <v>52612.544000000227</v>
          </cell>
          <cell r="N143">
            <v>3.4471057477021817E-2</v>
          </cell>
          <cell r="O143">
            <v>0.96552894252297816</v>
          </cell>
          <cell r="P143">
            <v>0.94621836367251866</v>
          </cell>
          <cell r="Q143">
            <v>7468766.1399999997</v>
          </cell>
          <cell r="R143">
            <v>5936902</v>
          </cell>
          <cell r="S143">
            <v>5582</v>
          </cell>
          <cell r="T143">
            <v>7468765.6940000001</v>
          </cell>
          <cell r="U143">
            <v>0.44599999953061342</v>
          </cell>
          <cell r="V143">
            <v>-52612.544000000227</v>
          </cell>
          <cell r="W143">
            <v>0</v>
          </cell>
          <cell r="X143">
            <v>0</v>
          </cell>
          <cell r="Y143">
            <v>52613</v>
          </cell>
          <cell r="Z143">
            <v>0</v>
          </cell>
        </row>
        <row r="144">
          <cell r="A144">
            <v>4605</v>
          </cell>
          <cell r="B144" t="str">
            <v xml:space="preserve">TEXARKANA           </v>
          </cell>
          <cell r="C144">
            <v>10644540.522360019</v>
          </cell>
          <cell r="E144">
            <v>10772452.57</v>
          </cell>
          <cell r="G144">
            <v>127912.04763998091</v>
          </cell>
          <cell r="H144">
            <v>1.2016680980384987E-2</v>
          </cell>
          <cell r="I144">
            <v>437678102</v>
          </cell>
          <cell r="J144">
            <v>10941952.550000001</v>
          </cell>
          <cell r="L144">
            <v>10723113.499</v>
          </cell>
          <cell r="M144">
            <v>-49339.071000000462</v>
          </cell>
          <cell r="N144">
            <v>-4.6011889181814267E-3</v>
          </cell>
          <cell r="O144">
            <v>1.0046011889181814</v>
          </cell>
          <cell r="P144">
            <v>0.98450916513981768</v>
          </cell>
          <cell r="Q144">
            <v>26951576.300000001</v>
          </cell>
          <cell r="R144">
            <v>16172117</v>
          </cell>
          <cell r="S144">
            <v>56346</v>
          </cell>
          <cell r="T144">
            <v>26951576.498999998</v>
          </cell>
          <cell r="U144">
            <v>-0.19899999722838402</v>
          </cell>
          <cell r="V144">
            <v>49339.071000000462</v>
          </cell>
          <cell r="W144">
            <v>0</v>
          </cell>
          <cell r="X144">
            <v>0</v>
          </cell>
          <cell r="Y144">
            <v>-49339</v>
          </cell>
          <cell r="Z144">
            <v>-49339</v>
          </cell>
        </row>
        <row r="145">
          <cell r="A145">
            <v>4701</v>
          </cell>
          <cell r="B145" t="str">
            <v xml:space="preserve">ARMOREL             </v>
          </cell>
          <cell r="C145">
            <v>3238475.6981607596</v>
          </cell>
          <cell r="E145">
            <v>3393519.17</v>
          </cell>
          <cell r="G145">
            <v>155043.47183924029</v>
          </cell>
          <cell r="H145">
            <v>4.7875447059026792E-2</v>
          </cell>
          <cell r="I145">
            <v>153328851</v>
          </cell>
          <cell r="J145">
            <v>3833221.2750000004</v>
          </cell>
          <cell r="L145">
            <v>3756556.8495000005</v>
          </cell>
          <cell r="M145">
            <v>363037.67950000055</v>
          </cell>
          <cell r="N145">
            <v>9.66410716101158E-2</v>
          </cell>
          <cell r="O145">
            <v>0.90335892838988419</v>
          </cell>
          <cell r="P145">
            <v>0.88529174982208658</v>
          </cell>
          <cell r="Q145">
            <v>2907136.32</v>
          </cell>
          <cell r="R145">
            <v>0</v>
          </cell>
          <cell r="S145">
            <v>549976</v>
          </cell>
          <cell r="T145">
            <v>4306532.8495000005</v>
          </cell>
          <cell r="U145">
            <v>-1399396.5295000006</v>
          </cell>
          <cell r="V145">
            <v>-363037.67950000055</v>
          </cell>
          <cell r="W145">
            <v>1399396.5295000006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4702</v>
          </cell>
          <cell r="B146" t="str">
            <v xml:space="preserve">BLYTHEVILLE         </v>
          </cell>
          <cell r="C146">
            <v>4208261.9415992014</v>
          </cell>
          <cell r="E146">
            <v>4317573.8099999996</v>
          </cell>
          <cell r="G146">
            <v>109311.86840079818</v>
          </cell>
          <cell r="H146">
            <v>2.5975538100477192E-2</v>
          </cell>
          <cell r="I146">
            <v>181911411</v>
          </cell>
          <cell r="J146">
            <v>4547785.2750000004</v>
          </cell>
          <cell r="L146">
            <v>4456829.5695000002</v>
          </cell>
          <cell r="M146">
            <v>139255.75950000063</v>
          </cell>
          <cell r="N146">
            <v>3.1245475584928718E-2</v>
          </cell>
          <cell r="O146">
            <v>0.96875452441507126</v>
          </cell>
          <cell r="P146">
            <v>0.94937943392676982</v>
          </cell>
          <cell r="Q146">
            <v>12928349.060000001</v>
          </cell>
          <cell r="R146">
            <v>8471519</v>
          </cell>
          <cell r="S146">
            <v>0</v>
          </cell>
          <cell r="T146">
            <v>12928348.569499999</v>
          </cell>
          <cell r="U146">
            <v>0.49050000123679638</v>
          </cell>
          <cell r="V146">
            <v>-139255.75950000063</v>
          </cell>
          <cell r="W146">
            <v>0</v>
          </cell>
          <cell r="X146">
            <v>0</v>
          </cell>
          <cell r="Y146">
            <v>139256</v>
          </cell>
          <cell r="Z146">
            <v>0</v>
          </cell>
        </row>
        <row r="147">
          <cell r="A147">
            <v>4706</v>
          </cell>
          <cell r="B147" t="str">
            <v>RIVERCREST</v>
          </cell>
          <cell r="C147">
            <v>2386688.0678847497</v>
          </cell>
          <cell r="E147">
            <v>2517964.25</v>
          </cell>
          <cell r="G147">
            <v>131276.18211525027</v>
          </cell>
          <cell r="H147">
            <v>5.5003493703974657E-2</v>
          </cell>
          <cell r="I147">
            <v>108588814</v>
          </cell>
          <cell r="J147">
            <v>2714720.35</v>
          </cell>
          <cell r="L147">
            <v>2660425.943</v>
          </cell>
          <cell r="M147">
            <v>142461.69299999997</v>
          </cell>
          <cell r="N147">
            <v>5.3548452786231146E-2</v>
          </cell>
          <cell r="O147">
            <v>0.9464515472137689</v>
          </cell>
          <cell r="P147">
            <v>0.92752251626949345</v>
          </cell>
          <cell r="Q147">
            <v>7751240.6399999997</v>
          </cell>
          <cell r="R147">
            <v>5072969</v>
          </cell>
          <cell r="S147">
            <v>17846</v>
          </cell>
          <cell r="T147">
            <v>7751240.943</v>
          </cell>
          <cell r="U147">
            <v>-0.3030000003054738</v>
          </cell>
          <cell r="V147">
            <v>-142461.69299999997</v>
          </cell>
          <cell r="W147">
            <v>0</v>
          </cell>
          <cell r="X147">
            <v>0</v>
          </cell>
          <cell r="Y147">
            <v>142462</v>
          </cell>
          <cell r="Z147">
            <v>0</v>
          </cell>
        </row>
        <row r="148">
          <cell r="A148">
            <v>4708</v>
          </cell>
          <cell r="B148" t="str">
            <v xml:space="preserve">GOSNELL             </v>
          </cell>
          <cell r="C148">
            <v>1232322.0570709801</v>
          </cell>
          <cell r="E148">
            <v>1263885.5900000001</v>
          </cell>
          <cell r="G148">
            <v>31563.532929020002</v>
          </cell>
          <cell r="H148">
            <v>2.5613055246321851E-2</v>
          </cell>
          <cell r="I148">
            <v>54912288</v>
          </cell>
          <cell r="J148">
            <v>1372807.2000000002</v>
          </cell>
          <cell r="L148">
            <v>1345351.0560000001</v>
          </cell>
          <cell r="M148">
            <v>81465.466000000015</v>
          </cell>
          <cell r="N148">
            <v>6.0553314792209899E-2</v>
          </cell>
          <cell r="O148">
            <v>0.93944668520779007</v>
          </cell>
          <cell r="P148">
            <v>0.92065775150363427</v>
          </cell>
          <cell r="Q148">
            <v>8562170.5399999991</v>
          </cell>
          <cell r="R148">
            <v>7216819</v>
          </cell>
          <cell r="S148">
            <v>0</v>
          </cell>
          <cell r="T148">
            <v>8562170.0559999999</v>
          </cell>
          <cell r="U148">
            <v>0.48399999924004078</v>
          </cell>
          <cell r="V148">
            <v>-81465.466000000015</v>
          </cell>
          <cell r="W148">
            <v>0</v>
          </cell>
          <cell r="X148">
            <v>0</v>
          </cell>
          <cell r="Y148">
            <v>81465</v>
          </cell>
          <cell r="Z148">
            <v>0</v>
          </cell>
        </row>
        <row r="149">
          <cell r="A149">
            <v>4712</v>
          </cell>
          <cell r="B149" t="str">
            <v xml:space="preserve">MANILA              </v>
          </cell>
          <cell r="C149">
            <v>1491713.2650491998</v>
          </cell>
          <cell r="E149">
            <v>1561779.3</v>
          </cell>
          <cell r="G149">
            <v>70066.03495080024</v>
          </cell>
          <cell r="H149">
            <v>4.697017623456564E-2</v>
          </cell>
          <cell r="I149">
            <v>67903251</v>
          </cell>
          <cell r="J149">
            <v>1697581.2750000001</v>
          </cell>
          <cell r="L149">
            <v>1663629.6495000001</v>
          </cell>
          <cell r="M149">
            <v>101850.34950000001</v>
          </cell>
          <cell r="N149">
            <v>6.1221768637395285E-2</v>
          </cell>
          <cell r="O149">
            <v>0.93877823136260474</v>
          </cell>
          <cell r="P149">
            <v>0.92000266673535258</v>
          </cell>
          <cell r="Q149">
            <v>7368268.3800000008</v>
          </cell>
          <cell r="R149">
            <v>5697055</v>
          </cell>
          <cell r="S149">
            <v>7584</v>
          </cell>
          <cell r="T149">
            <v>7368268.6495000003</v>
          </cell>
          <cell r="U149">
            <v>-0.26949999947100878</v>
          </cell>
          <cell r="V149">
            <v>-101850.34950000001</v>
          </cell>
          <cell r="W149">
            <v>0</v>
          </cell>
          <cell r="X149">
            <v>0</v>
          </cell>
          <cell r="Y149">
            <v>101850</v>
          </cell>
          <cell r="Z149">
            <v>0</v>
          </cell>
        </row>
        <row r="150">
          <cell r="A150">
            <v>4713</v>
          </cell>
          <cell r="B150" t="str">
            <v xml:space="preserve">OSCEOLA             </v>
          </cell>
          <cell r="C150">
            <v>3188043.2605566103</v>
          </cell>
          <cell r="E150">
            <v>3326933.49</v>
          </cell>
          <cell r="G150">
            <v>138890.22944338992</v>
          </cell>
          <cell r="H150">
            <v>4.356598016149274E-2</v>
          </cell>
          <cell r="I150">
            <v>138302139</v>
          </cell>
          <cell r="J150">
            <v>3457553.4750000001</v>
          </cell>
          <cell r="L150">
            <v>3388402.4054999999</v>
          </cell>
          <cell r="M150">
            <v>61468.915499999654</v>
          </cell>
          <cell r="N150">
            <v>1.8140972689732571E-2</v>
          </cell>
          <cell r="O150">
            <v>0.98185902731026742</v>
          </cell>
          <cell r="P150">
            <v>0.96222184676406197</v>
          </cell>
          <cell r="Q150">
            <v>7465537.8600000003</v>
          </cell>
          <cell r="R150">
            <v>1593327</v>
          </cell>
          <cell r="S150">
            <v>2483808</v>
          </cell>
          <cell r="T150">
            <v>7465537.4055000003</v>
          </cell>
          <cell r="U150">
            <v>0.45449999999254942</v>
          </cell>
          <cell r="V150">
            <v>-61468.915499999654</v>
          </cell>
          <cell r="W150">
            <v>0</v>
          </cell>
          <cell r="X150">
            <v>0</v>
          </cell>
          <cell r="Y150">
            <v>61469</v>
          </cell>
          <cell r="Z150">
            <v>0</v>
          </cell>
        </row>
        <row r="151">
          <cell r="A151">
            <v>4801</v>
          </cell>
          <cell r="B151" t="str">
            <v xml:space="preserve">BRINKLEY            </v>
          </cell>
          <cell r="C151">
            <v>1812603.6595453799</v>
          </cell>
          <cell r="E151">
            <v>1830908.23</v>
          </cell>
          <cell r="G151">
            <v>18304.570454620058</v>
          </cell>
          <cell r="H151">
            <v>1.009849580641972E-2</v>
          </cell>
          <cell r="I151">
            <v>76945716</v>
          </cell>
          <cell r="J151">
            <v>1923642.9000000001</v>
          </cell>
          <cell r="L151">
            <v>1885170.0420000001</v>
          </cell>
          <cell r="M151">
            <v>54261.812000000151</v>
          </cell>
          <cell r="N151">
            <v>2.8783510660095747E-2</v>
          </cell>
          <cell r="O151">
            <v>0.97121648933990423</v>
          </cell>
          <cell r="P151">
            <v>0.95179215955310614</v>
          </cell>
          <cell r="Q151">
            <v>3243017.8000000003</v>
          </cell>
          <cell r="R151">
            <v>1345842</v>
          </cell>
          <cell r="S151">
            <v>12006</v>
          </cell>
          <cell r="T151">
            <v>3243018.0420000004</v>
          </cell>
          <cell r="U151">
            <v>-0.24200000008568168</v>
          </cell>
          <cell r="V151">
            <v>-54261.812000000151</v>
          </cell>
          <cell r="W151">
            <v>0</v>
          </cell>
          <cell r="X151">
            <v>0</v>
          </cell>
          <cell r="Y151">
            <v>54262</v>
          </cell>
          <cell r="Z151">
            <v>0</v>
          </cell>
        </row>
        <row r="152">
          <cell r="A152">
            <v>4802</v>
          </cell>
          <cell r="B152" t="str">
            <v xml:space="preserve">CLARENDON </v>
          </cell>
          <cell r="C152">
            <v>1428886.3189771799</v>
          </cell>
          <cell r="E152">
            <v>1473086.26</v>
          </cell>
          <cell r="G152">
            <v>44199.941022820072</v>
          </cell>
          <cell r="H152">
            <v>3.0933140331596925E-2</v>
          </cell>
          <cell r="I152">
            <v>62339156</v>
          </cell>
          <cell r="J152">
            <v>1558478.9000000001</v>
          </cell>
          <cell r="L152">
            <v>1527309.3220000002</v>
          </cell>
          <cell r="M152">
            <v>54223.062000000151</v>
          </cell>
          <cell r="N152">
            <v>3.5502344691378862E-2</v>
          </cell>
          <cell r="O152">
            <v>0.96449765530862108</v>
          </cell>
          <cell r="P152">
            <v>0.94520770220244876</v>
          </cell>
          <cell r="Q152">
            <v>2945314.24</v>
          </cell>
          <cell r="R152">
            <v>1361917</v>
          </cell>
          <cell r="S152">
            <v>56088</v>
          </cell>
          <cell r="T152">
            <v>2945314.3220000002</v>
          </cell>
          <cell r="U152">
            <v>-8.1999999936670065E-2</v>
          </cell>
          <cell r="V152">
            <v>-54223.062000000151</v>
          </cell>
          <cell r="W152">
            <v>0</v>
          </cell>
          <cell r="X152">
            <v>0</v>
          </cell>
          <cell r="Y152">
            <v>54223</v>
          </cell>
          <cell r="Z152">
            <v>0</v>
          </cell>
        </row>
        <row r="153">
          <cell r="A153">
            <v>4901</v>
          </cell>
          <cell r="B153" t="str">
            <v xml:space="preserve">CADDO HILLS         </v>
          </cell>
          <cell r="C153">
            <v>789251.79558719997</v>
          </cell>
          <cell r="E153">
            <v>821650.7</v>
          </cell>
          <cell r="G153">
            <v>32398.90441279998</v>
          </cell>
          <cell r="H153">
            <v>4.1050149767090913E-2</v>
          </cell>
          <cell r="I153">
            <v>35548450</v>
          </cell>
          <cell r="J153">
            <v>888711.25</v>
          </cell>
          <cell r="L153">
            <v>870937.02500000002</v>
          </cell>
          <cell r="M153">
            <v>49286.32500000007</v>
          </cell>
          <cell r="N153">
            <v>5.6589998570792263E-2</v>
          </cell>
          <cell r="O153">
            <v>0.94341000142920772</v>
          </cell>
          <cell r="P153">
            <v>0.92454180140062359</v>
          </cell>
          <cell r="Q153">
            <v>3876883.5599999996</v>
          </cell>
          <cell r="R153">
            <v>2837791</v>
          </cell>
          <cell r="S153">
            <v>168156</v>
          </cell>
          <cell r="T153">
            <v>3876884.0250000004</v>
          </cell>
          <cell r="U153">
            <v>-0.46500000078231096</v>
          </cell>
          <cell r="V153">
            <v>-49286.32500000007</v>
          </cell>
          <cell r="W153">
            <v>0</v>
          </cell>
          <cell r="X153">
            <v>0</v>
          </cell>
          <cell r="Y153">
            <v>49286</v>
          </cell>
          <cell r="Z153">
            <v>0</v>
          </cell>
        </row>
        <row r="154">
          <cell r="A154">
            <v>4902</v>
          </cell>
          <cell r="B154" t="str">
            <v xml:space="preserve">MOUNT IDA           </v>
          </cell>
          <cell r="C154">
            <v>1817746.3709252402</v>
          </cell>
          <cell r="E154">
            <v>1814162.3099999998</v>
          </cell>
          <cell r="G154">
            <v>-3584.0609252403956</v>
          </cell>
          <cell r="H154">
            <v>-1.9717057244988991E-3</v>
          </cell>
          <cell r="I154">
            <v>80185702</v>
          </cell>
          <cell r="J154">
            <v>2004642.55</v>
          </cell>
          <cell r="L154">
            <v>1964549.699</v>
          </cell>
          <cell r="M154">
            <v>150387.3890000002</v>
          </cell>
          <cell r="N154">
            <v>7.6550564781614205E-2</v>
          </cell>
          <cell r="O154">
            <v>0.92344943521838574</v>
          </cell>
          <cell r="P154">
            <v>0.9049804465140181</v>
          </cell>
          <cell r="Q154">
            <v>3086726.94</v>
          </cell>
          <cell r="R154">
            <v>773971</v>
          </cell>
          <cell r="S154">
            <v>348206</v>
          </cell>
          <cell r="T154">
            <v>3086726.699</v>
          </cell>
          <cell r="U154">
            <v>0.2409999999217689</v>
          </cell>
          <cell r="V154">
            <v>-150387.3890000002</v>
          </cell>
          <cell r="W154">
            <v>0</v>
          </cell>
          <cell r="X154">
            <v>0</v>
          </cell>
          <cell r="Y154">
            <v>150387</v>
          </cell>
          <cell r="Z154">
            <v>0</v>
          </cell>
        </row>
        <row r="155">
          <cell r="A155">
            <v>5006</v>
          </cell>
          <cell r="B155" t="str">
            <v xml:space="preserve">PRESCOTT            </v>
          </cell>
          <cell r="C155">
            <v>1432720.7924941799</v>
          </cell>
          <cell r="E155">
            <v>1483006.38</v>
          </cell>
          <cell r="G155">
            <v>50285.587505819974</v>
          </cell>
          <cell r="H155">
            <v>3.5097967286619278E-2</v>
          </cell>
          <cell r="I155">
            <v>63627286</v>
          </cell>
          <cell r="J155">
            <v>1590682.1500000001</v>
          </cell>
          <cell r="L155">
            <v>1558868.5070000002</v>
          </cell>
          <cell r="M155">
            <v>75862.127000000328</v>
          </cell>
          <cell r="N155">
            <v>4.8664865996937041E-2</v>
          </cell>
          <cell r="O155">
            <v>0.95133513400306291</v>
          </cell>
          <cell r="P155">
            <v>0.93230843132300178</v>
          </cell>
          <cell r="Q155">
            <v>6383081.54</v>
          </cell>
          <cell r="R155">
            <v>4803238</v>
          </cell>
          <cell r="S155">
            <v>20975</v>
          </cell>
          <cell r="T155">
            <v>6383081.5070000002</v>
          </cell>
          <cell r="U155">
            <v>3.2999999821186066E-2</v>
          </cell>
          <cell r="V155">
            <v>-75862.127000000328</v>
          </cell>
          <cell r="W155">
            <v>0</v>
          </cell>
          <cell r="X155">
            <v>0</v>
          </cell>
          <cell r="Y155">
            <v>75862</v>
          </cell>
          <cell r="Z155">
            <v>0</v>
          </cell>
        </row>
        <row r="156">
          <cell r="A156">
            <v>5008</v>
          </cell>
          <cell r="B156" t="str">
            <v>NEVADA</v>
          </cell>
          <cell r="C156">
            <v>821214.48342774995</v>
          </cell>
          <cell r="E156">
            <v>785523.98</v>
          </cell>
          <cell r="G156">
            <v>-35690.503427749965</v>
          </cell>
          <cell r="H156">
            <v>-4.3460635617114024E-2</v>
          </cell>
          <cell r="I156">
            <v>33490427</v>
          </cell>
          <cell r="J156">
            <v>837260.67500000005</v>
          </cell>
          <cell r="L156">
            <v>820515.46149999998</v>
          </cell>
          <cell r="M156">
            <v>34991.481499999994</v>
          </cell>
          <cell r="N156">
            <v>4.2645730814177954E-2</v>
          </cell>
          <cell r="O156">
            <v>0.957354269185822</v>
          </cell>
          <cell r="P156">
            <v>0.93820718380210555</v>
          </cell>
          <cell r="Q156">
            <v>2744950.34</v>
          </cell>
          <cell r="R156">
            <v>1923560</v>
          </cell>
          <cell r="S156">
            <v>875</v>
          </cell>
          <cell r="T156">
            <v>2744950.4615000002</v>
          </cell>
          <cell r="U156">
            <v>-0.12150000035762787</v>
          </cell>
          <cell r="V156">
            <v>-34991.481499999994</v>
          </cell>
          <cell r="W156">
            <v>0</v>
          </cell>
          <cell r="X156">
            <v>0</v>
          </cell>
          <cell r="Y156">
            <v>34991</v>
          </cell>
          <cell r="Z156">
            <v>0</v>
          </cell>
        </row>
        <row r="157">
          <cell r="A157">
            <v>5102</v>
          </cell>
          <cell r="B157" t="str">
            <v>JASPER</v>
          </cell>
          <cell r="C157">
            <v>1617940.41419264</v>
          </cell>
          <cell r="E157">
            <v>1680219.3620674401</v>
          </cell>
          <cell r="G157">
            <v>62278.947874800069</v>
          </cell>
          <cell r="H157">
            <v>3.8492732691813969E-2</v>
          </cell>
          <cell r="I157">
            <v>71652343</v>
          </cell>
          <cell r="J157">
            <v>1791308.5750000002</v>
          </cell>
          <cell r="L157">
            <v>1755482.4035000002</v>
          </cell>
          <cell r="M157">
            <v>75263.041432560189</v>
          </cell>
          <cell r="N157">
            <v>4.2873139190973485E-2</v>
          </cell>
          <cell r="O157">
            <v>0.95712686080902654</v>
          </cell>
          <cell r="P157">
            <v>0.937984323592846</v>
          </cell>
          <cell r="Q157">
            <v>5847888.8600000003</v>
          </cell>
          <cell r="R157">
            <v>3944392</v>
          </cell>
          <cell r="S157">
            <v>148014</v>
          </cell>
          <cell r="T157">
            <v>5847888.4035</v>
          </cell>
          <cell r="U157">
            <v>0.45650000032037497</v>
          </cell>
          <cell r="V157">
            <v>-75263.041432560189</v>
          </cell>
          <cell r="W157">
            <v>0</v>
          </cell>
          <cell r="X157">
            <v>0</v>
          </cell>
          <cell r="Y157">
            <v>75263</v>
          </cell>
          <cell r="Z157">
            <v>0</v>
          </cell>
        </row>
        <row r="158">
          <cell r="A158">
            <v>5106</v>
          </cell>
          <cell r="B158" t="str">
            <v>DEER/MT. JUDEA</v>
          </cell>
          <cell r="C158">
            <v>624698.18475183996</v>
          </cell>
          <cell r="E158">
            <v>622704.61</v>
          </cell>
          <cell r="G158">
            <v>-1993.574751839973</v>
          </cell>
          <cell r="H158">
            <v>-3.1912606767569148E-3</v>
          </cell>
          <cell r="I158">
            <v>26918136</v>
          </cell>
          <cell r="J158">
            <v>672953.4</v>
          </cell>
          <cell r="L158">
            <v>659494.33200000005</v>
          </cell>
          <cell r="M158">
            <v>36789.722000000067</v>
          </cell>
          <cell r="N158">
            <v>5.5784743272062065E-2</v>
          </cell>
          <cell r="O158">
            <v>0.94421525672793793</v>
          </cell>
          <cell r="P158">
            <v>0.92533095159337919</v>
          </cell>
          <cell r="Q158">
            <v>2860045.54</v>
          </cell>
          <cell r="R158">
            <v>1994423</v>
          </cell>
          <cell r="S158">
            <v>206128</v>
          </cell>
          <cell r="T158">
            <v>2860045.3319999999</v>
          </cell>
          <cell r="U158">
            <v>0.20800000010058284</v>
          </cell>
          <cell r="V158">
            <v>-36789.722000000067</v>
          </cell>
          <cell r="W158">
            <v>0</v>
          </cell>
          <cell r="X158">
            <v>0</v>
          </cell>
          <cell r="Y158">
            <v>36790</v>
          </cell>
          <cell r="Z158">
            <v>0</v>
          </cell>
        </row>
        <row r="159">
          <cell r="A159">
            <v>5201</v>
          </cell>
          <cell r="B159" t="str">
            <v xml:space="preserve">BEARDEN             </v>
          </cell>
          <cell r="C159">
            <v>880300.2013903599</v>
          </cell>
          <cell r="E159">
            <v>899751.28958104004</v>
          </cell>
          <cell r="G159">
            <v>19451.088190680137</v>
          </cell>
          <cell r="H159">
            <v>2.2095971533300555E-2</v>
          </cell>
          <cell r="I159">
            <v>39375707</v>
          </cell>
          <cell r="J159">
            <v>984392.67500000005</v>
          </cell>
          <cell r="L159">
            <v>964704.82150000008</v>
          </cell>
          <cell r="M159">
            <v>64953.531918960041</v>
          </cell>
          <cell r="N159">
            <v>6.7329954688072471E-2</v>
          </cell>
          <cell r="O159">
            <v>0.93267004531192754</v>
          </cell>
          <cell r="P159">
            <v>0.91401664440568897</v>
          </cell>
          <cell r="Q159">
            <v>3424643.64</v>
          </cell>
          <cell r="R159">
            <v>2443605</v>
          </cell>
          <cell r="S159">
            <v>16334</v>
          </cell>
          <cell r="T159">
            <v>3424643.8215000001</v>
          </cell>
          <cell r="U159">
            <v>-0.18149999994784594</v>
          </cell>
          <cell r="V159">
            <v>-64953.531918960041</v>
          </cell>
          <cell r="W159">
            <v>0</v>
          </cell>
          <cell r="X159">
            <v>0</v>
          </cell>
          <cell r="Y159">
            <v>64954</v>
          </cell>
          <cell r="Z159">
            <v>0</v>
          </cell>
        </row>
        <row r="160">
          <cell r="A160">
            <v>5204</v>
          </cell>
          <cell r="B160" t="str">
            <v xml:space="preserve">CAMDEN-FAIRVIEW         </v>
          </cell>
          <cell r="C160">
            <v>4349796.31873836</v>
          </cell>
          <cell r="E160">
            <v>4420884.79</v>
          </cell>
          <cell r="G160">
            <v>71088.471261640079</v>
          </cell>
          <cell r="H160">
            <v>1.6342942531676747E-2</v>
          </cell>
          <cell r="I160">
            <v>190847103</v>
          </cell>
          <cell r="J160">
            <v>4771177.5750000002</v>
          </cell>
          <cell r="L160">
            <v>4675754.0235000001</v>
          </cell>
          <cell r="M160">
            <v>254869.23350000009</v>
          </cell>
          <cell r="N160">
            <v>5.4508691479287795E-2</v>
          </cell>
          <cell r="O160">
            <v>0.94549130852071217</v>
          </cell>
          <cell r="P160">
            <v>0.92658148235029791</v>
          </cell>
          <cell r="Q160">
            <v>15989741.02</v>
          </cell>
          <cell r="R160">
            <v>11198813</v>
          </cell>
          <cell r="S160">
            <v>115174</v>
          </cell>
          <cell r="T160">
            <v>15989741.023499999</v>
          </cell>
          <cell r="U160">
            <v>-3.4999996423721313E-3</v>
          </cell>
          <cell r="V160">
            <v>-254869.23350000009</v>
          </cell>
          <cell r="W160">
            <v>0</v>
          </cell>
          <cell r="X160">
            <v>0</v>
          </cell>
          <cell r="Y160">
            <v>254869</v>
          </cell>
          <cell r="Z160">
            <v>0</v>
          </cell>
        </row>
        <row r="161">
          <cell r="A161">
            <v>5205</v>
          </cell>
          <cell r="B161" t="str">
            <v>HARMONY GROVE</v>
          </cell>
          <cell r="C161">
            <v>1189436.0385888799</v>
          </cell>
          <cell r="E161">
            <v>1204523.2280744</v>
          </cell>
          <cell r="G161">
            <v>15087.189485520124</v>
          </cell>
          <cell r="H161">
            <v>1.2684321809703384E-2</v>
          </cell>
          <cell r="I161">
            <v>52403550</v>
          </cell>
          <cell r="J161">
            <v>1310088.75</v>
          </cell>
          <cell r="L161">
            <v>1283886.9750000001</v>
          </cell>
          <cell r="M161">
            <v>79363.746925600106</v>
          </cell>
          <cell r="N161">
            <v>6.1815213076369203E-2</v>
          </cell>
          <cell r="O161">
            <v>0.93818478692363083</v>
          </cell>
          <cell r="P161">
            <v>0.91942109118515825</v>
          </cell>
          <cell r="Q161">
            <v>6568076.0199999996</v>
          </cell>
          <cell r="R161">
            <v>5259454</v>
          </cell>
          <cell r="S161">
            <v>24735</v>
          </cell>
          <cell r="T161">
            <v>6568075.9749999996</v>
          </cell>
          <cell r="U161">
            <v>4.4999999925494194E-2</v>
          </cell>
          <cell r="V161">
            <v>-79363.746925600106</v>
          </cell>
          <cell r="W161">
            <v>0</v>
          </cell>
          <cell r="X161">
            <v>0</v>
          </cell>
          <cell r="Y161">
            <v>79364</v>
          </cell>
          <cell r="Z161">
            <v>0</v>
          </cell>
        </row>
        <row r="162">
          <cell r="A162">
            <v>5301</v>
          </cell>
          <cell r="B162" t="str">
            <v xml:space="preserve">EAST END            </v>
          </cell>
          <cell r="C162">
            <v>993187.42460284033</v>
          </cell>
          <cell r="E162">
            <v>1018480.13098932</v>
          </cell>
          <cell r="G162">
            <v>25292.706386479666</v>
          </cell>
          <cell r="H162">
            <v>2.5466196772068284E-2</v>
          </cell>
          <cell r="I162">
            <v>44645803</v>
          </cell>
          <cell r="J162">
            <v>1116145.075</v>
          </cell>
          <cell r="L162">
            <v>1093822.1735</v>
          </cell>
          <cell r="M162">
            <v>75342.042510680039</v>
          </cell>
          <cell r="N162">
            <v>6.8879607980154037E-2</v>
          </cell>
          <cell r="O162">
            <v>0.93112039201984598</v>
          </cell>
          <cell r="P162">
            <v>0.91249798417944916</v>
          </cell>
          <cell r="Q162">
            <v>4325825.0199999996</v>
          </cell>
          <cell r="R162">
            <v>3215707</v>
          </cell>
          <cell r="S162">
            <v>16296</v>
          </cell>
          <cell r="T162">
            <v>4325825.1734999996</v>
          </cell>
          <cell r="U162">
            <v>-0.15350000001490116</v>
          </cell>
          <cell r="V162">
            <v>-75342.042510680039</v>
          </cell>
          <cell r="W162">
            <v>0</v>
          </cell>
          <cell r="X162">
            <v>0</v>
          </cell>
          <cell r="Y162">
            <v>75342</v>
          </cell>
          <cell r="Z162">
            <v>0</v>
          </cell>
        </row>
        <row r="163">
          <cell r="A163">
            <v>5303</v>
          </cell>
          <cell r="B163" t="str">
            <v xml:space="preserve">PERRYVILLE          </v>
          </cell>
          <cell r="C163">
            <v>1253402.07868536</v>
          </cell>
          <cell r="E163">
            <v>1314311.9177373799</v>
          </cell>
          <cell r="G163">
            <v>60909.839052019874</v>
          </cell>
          <cell r="H163">
            <v>4.8595610369423996E-2</v>
          </cell>
          <cell r="I163">
            <v>57332948</v>
          </cell>
          <cell r="J163">
            <v>1433323.7000000002</v>
          </cell>
          <cell r="L163">
            <v>1404657.2260000003</v>
          </cell>
          <cell r="M163">
            <v>90345.308262620354</v>
          </cell>
          <cell r="N163">
            <v>6.4318402091515195E-2</v>
          </cell>
          <cell r="O163">
            <v>0.93568159790848482</v>
          </cell>
          <cell r="P163">
            <v>0.91696796595031516</v>
          </cell>
          <cell r="Q163">
            <v>6370168.4199999999</v>
          </cell>
          <cell r="R163">
            <v>4902063</v>
          </cell>
          <cell r="S163">
            <v>63448</v>
          </cell>
          <cell r="T163">
            <v>6370168.2259999998</v>
          </cell>
          <cell r="U163">
            <v>0.19400000013411045</v>
          </cell>
          <cell r="V163">
            <v>-90345.308262620354</v>
          </cell>
          <cell r="W163">
            <v>0</v>
          </cell>
          <cell r="X163">
            <v>0</v>
          </cell>
          <cell r="Y163">
            <v>90345</v>
          </cell>
          <cell r="Z163">
            <v>0</v>
          </cell>
        </row>
        <row r="164">
          <cell r="A164">
            <v>5401</v>
          </cell>
          <cell r="B164" t="str">
            <v>BARTON</v>
          </cell>
          <cell r="C164">
            <v>866115.3690665001</v>
          </cell>
          <cell r="E164">
            <v>834267.76562059997</v>
          </cell>
          <cell r="G164">
            <v>-31847.603445900138</v>
          </cell>
          <cell r="H164">
            <v>-3.6770625003716896E-2</v>
          </cell>
          <cell r="I164">
            <v>42832918</v>
          </cell>
          <cell r="J164">
            <v>1070822.95</v>
          </cell>
          <cell r="L164">
            <v>1049406.4909999999</v>
          </cell>
          <cell r="M164">
            <v>215138.72537939996</v>
          </cell>
          <cell r="N164">
            <v>0.20500990533648222</v>
          </cell>
          <cell r="O164">
            <v>0.79499009466351778</v>
          </cell>
          <cell r="P164">
            <v>0.77909029277024744</v>
          </cell>
          <cell r="Q164">
            <v>4986850.4400000004</v>
          </cell>
          <cell r="R164">
            <v>3937444</v>
          </cell>
          <cell r="S164">
            <v>0</v>
          </cell>
          <cell r="T164">
            <v>4986850.4910000004</v>
          </cell>
          <cell r="U164">
            <v>-5.0999999977648258E-2</v>
          </cell>
          <cell r="V164">
            <v>-215138.72537939996</v>
          </cell>
          <cell r="W164">
            <v>0</v>
          </cell>
          <cell r="X164">
            <v>0</v>
          </cell>
          <cell r="Y164">
            <v>215139</v>
          </cell>
          <cell r="Z164">
            <v>0</v>
          </cell>
        </row>
        <row r="165">
          <cell r="A165">
            <v>5403</v>
          </cell>
          <cell r="B165" t="str">
            <v xml:space="preserve">HELENA-W HELENA     </v>
          </cell>
          <cell r="C165">
            <v>2842393.43832875</v>
          </cell>
          <cell r="E165">
            <v>2577502.9699499998</v>
          </cell>
          <cell r="G165">
            <v>-264890.46837875014</v>
          </cell>
          <cell r="H165">
            <v>-9.3192752560848344E-2</v>
          </cell>
          <cell r="I165">
            <v>129180354</v>
          </cell>
          <cell r="J165">
            <v>3229508.85</v>
          </cell>
          <cell r="L165">
            <v>3164918.673</v>
          </cell>
          <cell r="M165">
            <v>587415.70305000013</v>
          </cell>
          <cell r="N165">
            <v>0.18560214771433406</v>
          </cell>
          <cell r="O165">
            <v>0.81439785228566597</v>
          </cell>
          <cell r="P165">
            <v>0.79810989523995257</v>
          </cell>
          <cell r="Q165">
            <v>8418020.8200000003</v>
          </cell>
          <cell r="R165">
            <v>5253102</v>
          </cell>
          <cell r="S165">
            <v>0</v>
          </cell>
          <cell r="T165">
            <v>8418020.6730000004</v>
          </cell>
          <cell r="U165">
            <v>0.14699999988079071</v>
          </cell>
          <cell r="V165">
            <v>-587415.70305000013</v>
          </cell>
          <cell r="W165">
            <v>0</v>
          </cell>
          <cell r="X165">
            <v>0</v>
          </cell>
          <cell r="Y165">
            <v>587416</v>
          </cell>
          <cell r="Z165">
            <v>0</v>
          </cell>
        </row>
        <row r="166">
          <cell r="A166">
            <v>5404</v>
          </cell>
          <cell r="B166" t="str">
            <v xml:space="preserve">MARVELL             </v>
          </cell>
          <cell r="C166">
            <v>1618600.5179520003</v>
          </cell>
          <cell r="E166">
            <v>1613348.4015802401</v>
          </cell>
          <cell r="G166">
            <v>-5252.1163717601448</v>
          </cell>
          <cell r="H166">
            <v>-3.2448502972219468E-3</v>
          </cell>
          <cell r="I166">
            <v>73684792</v>
          </cell>
          <cell r="J166">
            <v>1842119.8</v>
          </cell>
          <cell r="L166">
            <v>1805277.4040000001</v>
          </cell>
          <cell r="M166">
            <v>191929.00241975999</v>
          </cell>
          <cell r="N166">
            <v>0.10631551804420634</v>
          </cell>
          <cell r="O166">
            <v>0.89368448195579364</v>
          </cell>
          <cell r="P166">
            <v>0.8758107923166778</v>
          </cell>
          <cell r="Q166">
            <v>2364574.7400000002</v>
          </cell>
          <cell r="R166">
            <v>535679</v>
          </cell>
          <cell r="S166">
            <v>23618</v>
          </cell>
          <cell r="T166">
            <v>2364574.4040000001</v>
          </cell>
          <cell r="U166">
            <v>0.33600000012665987</v>
          </cell>
          <cell r="V166">
            <v>-191929.00241975999</v>
          </cell>
          <cell r="W166">
            <v>0</v>
          </cell>
          <cell r="X166">
            <v>0</v>
          </cell>
          <cell r="Y166">
            <v>191929</v>
          </cell>
          <cell r="Z166">
            <v>0</v>
          </cell>
        </row>
        <row r="167">
          <cell r="A167">
            <v>5502</v>
          </cell>
          <cell r="B167" t="str">
            <v>CENTERPOINT</v>
          </cell>
          <cell r="C167">
            <v>1469798.6123931599</v>
          </cell>
          <cell r="E167">
            <v>1558026.41</v>
          </cell>
          <cell r="G167">
            <v>88227.797606840031</v>
          </cell>
          <cell r="H167">
            <v>6.0027133556198903E-2</v>
          </cell>
          <cell r="I167">
            <v>65418104</v>
          </cell>
          <cell r="J167">
            <v>1635452.6</v>
          </cell>
          <cell r="L167">
            <v>1602743.548</v>
          </cell>
          <cell r="M167">
            <v>44717.138000000035</v>
          </cell>
          <cell r="N167">
            <v>2.7900369997309164E-2</v>
          </cell>
          <cell r="O167">
            <v>0.97209963000269084</v>
          </cell>
          <cell r="P167">
            <v>0.95265763740263698</v>
          </cell>
          <cell r="Q167">
            <v>6921853.3999999994</v>
          </cell>
          <cell r="R167">
            <v>5315295</v>
          </cell>
          <cell r="S167">
            <v>3815</v>
          </cell>
          <cell r="T167">
            <v>6921853.5480000004</v>
          </cell>
          <cell r="U167">
            <v>-0.14800000097602606</v>
          </cell>
          <cell r="V167">
            <v>-44717.138000000035</v>
          </cell>
          <cell r="W167">
            <v>0</v>
          </cell>
          <cell r="X167">
            <v>0</v>
          </cell>
          <cell r="Y167">
            <v>44717</v>
          </cell>
          <cell r="Z167">
            <v>0</v>
          </cell>
        </row>
        <row r="168">
          <cell r="A168">
            <v>5503</v>
          </cell>
          <cell r="B168" t="str">
            <v xml:space="preserve">KIRBY               </v>
          </cell>
          <cell r="C168">
            <v>874455.11395948008</v>
          </cell>
          <cell r="E168">
            <v>904958.23</v>
          </cell>
          <cell r="G168">
            <v>30503.116040519904</v>
          </cell>
          <cell r="H168">
            <v>3.4882426271605448E-2</v>
          </cell>
          <cell r="I168">
            <v>37912651</v>
          </cell>
          <cell r="J168">
            <v>947816.27500000002</v>
          </cell>
          <cell r="L168">
            <v>928859.94949999999</v>
          </cell>
          <cell r="M168">
            <v>23901.719500000007</v>
          </cell>
          <cell r="N168">
            <v>2.5732317894496544E-2</v>
          </cell>
          <cell r="O168">
            <v>0.97426768210550341</v>
          </cell>
          <cell r="P168">
            <v>0.95478232846339339</v>
          </cell>
          <cell r="Q168">
            <v>2713790.42</v>
          </cell>
          <cell r="R168">
            <v>1760038</v>
          </cell>
          <cell r="S168">
            <v>24892</v>
          </cell>
          <cell r="T168">
            <v>2713789.9495000001</v>
          </cell>
          <cell r="U168">
            <v>0.47049999982118607</v>
          </cell>
          <cell r="V168">
            <v>-23901.719500000007</v>
          </cell>
          <cell r="W168">
            <v>0</v>
          </cell>
          <cell r="X168">
            <v>0</v>
          </cell>
          <cell r="Y168">
            <v>23902</v>
          </cell>
          <cell r="Z168">
            <v>0</v>
          </cell>
        </row>
        <row r="169">
          <cell r="A169">
            <v>5504</v>
          </cell>
          <cell r="B169" t="str">
            <v>SOUTH PIKE COUNTY</v>
          </cell>
          <cell r="C169">
            <v>1573587.95554296</v>
          </cell>
          <cell r="E169">
            <v>1633349.38</v>
          </cell>
          <cell r="G169">
            <v>59761.424457039917</v>
          </cell>
          <cell r="H169">
            <v>3.7977810040125459E-2</v>
          </cell>
          <cell r="I169">
            <v>69774132</v>
          </cell>
          <cell r="J169">
            <v>1744353.3</v>
          </cell>
          <cell r="L169">
            <v>1709466.2339999999</v>
          </cell>
          <cell r="M169">
            <v>76116.85400000005</v>
          </cell>
          <cell r="N169">
            <v>4.4526678846351551E-2</v>
          </cell>
          <cell r="O169">
            <v>0.95547332115364847</v>
          </cell>
          <cell r="P169">
            <v>0.93636385473057537</v>
          </cell>
          <cell r="Q169">
            <v>4835682.72</v>
          </cell>
          <cell r="R169">
            <v>3118521</v>
          </cell>
          <cell r="S169">
            <v>7695</v>
          </cell>
          <cell r="T169">
            <v>4835682.2340000002</v>
          </cell>
          <cell r="U169">
            <v>0.48599999956786633</v>
          </cell>
          <cell r="V169">
            <v>-76116.85400000005</v>
          </cell>
          <cell r="W169">
            <v>0</v>
          </cell>
          <cell r="X169">
            <v>0</v>
          </cell>
          <cell r="Y169">
            <v>76117</v>
          </cell>
          <cell r="Z169">
            <v>0</v>
          </cell>
        </row>
        <row r="170">
          <cell r="A170">
            <v>5602</v>
          </cell>
          <cell r="B170" t="str">
            <v xml:space="preserve">HARRISBURG    </v>
          </cell>
          <cell r="C170">
            <v>2858098.4512407598</v>
          </cell>
          <cell r="E170">
            <v>3025686.7</v>
          </cell>
          <cell r="G170">
            <v>167588.24875924038</v>
          </cell>
          <cell r="H170">
            <v>5.86362756980911E-2</v>
          </cell>
          <cell r="I170">
            <v>126121738</v>
          </cell>
          <cell r="J170">
            <v>3153043.45</v>
          </cell>
          <cell r="L170">
            <v>3089982.5810000002</v>
          </cell>
          <cell r="M170">
            <v>64295.881000000052</v>
          </cell>
          <cell r="N170">
            <v>2.0807845777302797E-2</v>
          </cell>
          <cell r="O170">
            <v>0.97919215422269723</v>
          </cell>
          <cell r="P170">
            <v>0.9596083111382433</v>
          </cell>
          <cell r="Q170">
            <v>7908163.1199999992</v>
          </cell>
          <cell r="R170">
            <v>4817077</v>
          </cell>
          <cell r="S170">
            <v>1104</v>
          </cell>
          <cell r="T170">
            <v>7908163.5810000002</v>
          </cell>
          <cell r="U170">
            <v>-0.46100000105798244</v>
          </cell>
          <cell r="V170">
            <v>-64295.881000000052</v>
          </cell>
          <cell r="W170">
            <v>0</v>
          </cell>
          <cell r="X170">
            <v>0</v>
          </cell>
          <cell r="Y170">
            <v>64296</v>
          </cell>
          <cell r="Z170">
            <v>0</v>
          </cell>
        </row>
        <row r="171">
          <cell r="A171">
            <v>5604</v>
          </cell>
          <cell r="B171" t="str">
            <v xml:space="preserve">MARKED TREE         </v>
          </cell>
          <cell r="C171">
            <v>1009425.74124426</v>
          </cell>
          <cell r="E171">
            <v>1024819.05</v>
          </cell>
          <cell r="G171">
            <v>15393.308755740058</v>
          </cell>
          <cell r="H171">
            <v>1.5249570252454259E-2</v>
          </cell>
          <cell r="I171">
            <v>42479696</v>
          </cell>
          <cell r="J171">
            <v>1061992.4000000001</v>
          </cell>
          <cell r="L171">
            <v>1040752.5520000001</v>
          </cell>
          <cell r="M171">
            <v>15933.502000000095</v>
          </cell>
          <cell r="N171">
            <v>1.5309596857947548E-2</v>
          </cell>
          <cell r="O171">
            <v>0.98469040314205247</v>
          </cell>
          <cell r="P171">
            <v>0.96499659507921143</v>
          </cell>
          <cell r="Q171">
            <v>3261826.04</v>
          </cell>
          <cell r="R171">
            <v>2210193</v>
          </cell>
          <cell r="S171">
            <v>10880</v>
          </cell>
          <cell r="T171">
            <v>3261825.5520000001</v>
          </cell>
          <cell r="U171">
            <v>0.48799999989569187</v>
          </cell>
          <cell r="V171">
            <v>-15933.502000000095</v>
          </cell>
          <cell r="W171">
            <v>0</v>
          </cell>
          <cell r="X171">
            <v>0</v>
          </cell>
          <cell r="Y171">
            <v>15934</v>
          </cell>
          <cell r="Z171">
            <v>0</v>
          </cell>
        </row>
        <row r="172">
          <cell r="A172">
            <v>5605</v>
          </cell>
          <cell r="B172" t="str">
            <v xml:space="preserve">TRUMANN             </v>
          </cell>
          <cell r="C172">
            <v>2498690.44323052</v>
          </cell>
          <cell r="E172">
            <v>2585327.63</v>
          </cell>
          <cell r="G172">
            <v>86637.186769479886</v>
          </cell>
          <cell r="H172">
            <v>3.4673037232042216E-2</v>
          </cell>
          <cell r="I172">
            <v>106496521</v>
          </cell>
          <cell r="J172">
            <v>2662413.0250000004</v>
          </cell>
          <cell r="L172">
            <v>2609164.7645000005</v>
          </cell>
          <cell r="M172">
            <v>23837.134500000626</v>
          </cell>
          <cell r="N172">
            <v>9.1359253445109992E-3</v>
          </cell>
          <cell r="O172">
            <v>0.99086407465548898</v>
          </cell>
          <cell r="P172">
            <v>0.9710467931623793</v>
          </cell>
          <cell r="Q172">
            <v>10310354.34</v>
          </cell>
          <cell r="R172">
            <v>7664376</v>
          </cell>
          <cell r="S172">
            <v>36814</v>
          </cell>
          <cell r="T172">
            <v>10310354.7645</v>
          </cell>
          <cell r="U172">
            <v>-0.4244999997317791</v>
          </cell>
          <cell r="V172">
            <v>-23837.134500000626</v>
          </cell>
          <cell r="W172">
            <v>0</v>
          </cell>
          <cell r="X172">
            <v>0</v>
          </cell>
          <cell r="Y172">
            <v>23837</v>
          </cell>
          <cell r="Z172">
            <v>0</v>
          </cell>
        </row>
        <row r="173">
          <cell r="A173">
            <v>5608</v>
          </cell>
          <cell r="B173" t="str">
            <v xml:space="preserve">EAST POINSETT COUNTY     </v>
          </cell>
          <cell r="C173">
            <v>934431.67953037017</v>
          </cell>
          <cell r="E173">
            <v>971667.27999999991</v>
          </cell>
          <cell r="G173">
            <v>37235.600469629746</v>
          </cell>
          <cell r="H173">
            <v>3.9848392649041754E-2</v>
          </cell>
          <cell r="I173">
            <v>39856845</v>
          </cell>
          <cell r="J173">
            <v>996421.125</v>
          </cell>
          <cell r="L173">
            <v>976492.70250000001</v>
          </cell>
          <cell r="M173">
            <v>4825.4225000001024</v>
          </cell>
          <cell r="N173">
            <v>4.9415858281850319E-3</v>
          </cell>
          <cell r="O173">
            <v>0.99505841417181495</v>
          </cell>
          <cell r="P173">
            <v>0.97515724588837871</v>
          </cell>
          <cell r="Q173">
            <v>4577701.04</v>
          </cell>
          <cell r="R173">
            <v>3598595</v>
          </cell>
          <cell r="S173">
            <v>2613</v>
          </cell>
          <cell r="T173">
            <v>4577700.7025000006</v>
          </cell>
          <cell r="U173">
            <v>0.33749999944120646</v>
          </cell>
          <cell r="V173">
            <v>-4825.4225000001024</v>
          </cell>
          <cell r="W173">
            <v>0</v>
          </cell>
          <cell r="X173">
            <v>0</v>
          </cell>
          <cell r="Y173">
            <v>4825</v>
          </cell>
          <cell r="Z173">
            <v>0</v>
          </cell>
        </row>
        <row r="174">
          <cell r="A174">
            <v>5703</v>
          </cell>
          <cell r="B174" t="str">
            <v>MENA</v>
          </cell>
          <cell r="C174">
            <v>3747829.6888434798</v>
          </cell>
          <cell r="E174">
            <v>3942731.46</v>
          </cell>
          <cell r="G174">
            <v>194901.77115652012</v>
          </cell>
          <cell r="H174">
            <v>5.2003902881900613E-2</v>
          </cell>
          <cell r="I174">
            <v>165463110</v>
          </cell>
          <cell r="J174">
            <v>4136577.75</v>
          </cell>
          <cell r="L174">
            <v>4053846.1949999998</v>
          </cell>
          <cell r="M174">
            <v>111114.73499999987</v>
          </cell>
          <cell r="N174">
            <v>2.740970664773824E-2</v>
          </cell>
          <cell r="O174">
            <v>0.97259029335226177</v>
          </cell>
          <cell r="P174">
            <v>0.95313848748521646</v>
          </cell>
          <cell r="Q174">
            <v>12144578.82</v>
          </cell>
          <cell r="R174">
            <v>7934570</v>
          </cell>
          <cell r="S174">
            <v>156163</v>
          </cell>
          <cell r="T174">
            <v>12144579.195</v>
          </cell>
          <cell r="U174">
            <v>-0.375</v>
          </cell>
          <cell r="V174">
            <v>-111114.73499999987</v>
          </cell>
          <cell r="W174">
            <v>0</v>
          </cell>
          <cell r="X174">
            <v>0</v>
          </cell>
          <cell r="Y174">
            <v>111115</v>
          </cell>
          <cell r="Z174">
            <v>0</v>
          </cell>
        </row>
        <row r="175">
          <cell r="A175">
            <v>5706</v>
          </cell>
          <cell r="B175" t="str">
            <v>OUACHITA RIVER</v>
          </cell>
          <cell r="C175">
            <v>1214593.5262319602</v>
          </cell>
          <cell r="E175">
            <v>1267414.51</v>
          </cell>
          <cell r="G175">
            <v>52820.983768039849</v>
          </cell>
          <cell r="H175">
            <v>4.348860966837742E-2</v>
          </cell>
          <cell r="I175">
            <v>54683141</v>
          </cell>
          <cell r="J175">
            <v>1367078.5250000001</v>
          </cell>
          <cell r="L175">
            <v>1339736.9545000002</v>
          </cell>
          <cell r="M175">
            <v>72322.444500000216</v>
          </cell>
          <cell r="N175">
            <v>5.398257042703692E-2</v>
          </cell>
          <cell r="O175">
            <v>0.94601742957296309</v>
          </cell>
          <cell r="P175">
            <v>0.9270970809815039</v>
          </cell>
          <cell r="Q175">
            <v>5080470.5599999996</v>
          </cell>
          <cell r="R175">
            <v>3510631</v>
          </cell>
          <cell r="S175">
            <v>230103</v>
          </cell>
          <cell r="T175">
            <v>5080470.9545</v>
          </cell>
          <cell r="U175">
            <v>-0.39450000040233135</v>
          </cell>
          <cell r="V175">
            <v>-72322.444500000216</v>
          </cell>
          <cell r="W175">
            <v>0</v>
          </cell>
          <cell r="X175">
            <v>0</v>
          </cell>
          <cell r="Y175">
            <v>72322</v>
          </cell>
          <cell r="Z175">
            <v>0</v>
          </cell>
        </row>
        <row r="176">
          <cell r="A176">
            <v>5707</v>
          </cell>
          <cell r="B176" t="str">
            <v>COSSATOT RIVER</v>
          </cell>
          <cell r="C176">
            <v>1511717.6144312997</v>
          </cell>
          <cell r="E176">
            <v>1594137.05</v>
          </cell>
          <cell r="G176">
            <v>82419.435568700312</v>
          </cell>
          <cell r="H176">
            <v>5.4520391098112644E-2</v>
          </cell>
          <cell r="I176">
            <v>66840677</v>
          </cell>
          <cell r="J176">
            <v>1671016.925</v>
          </cell>
          <cell r="L176">
            <v>1637596.5865</v>
          </cell>
          <cell r="M176">
            <v>43459.536499999929</v>
          </cell>
          <cell r="N176">
            <v>2.6538609605241705E-2</v>
          </cell>
          <cell r="O176">
            <v>0.97346139039475832</v>
          </cell>
          <cell r="P176">
            <v>0.95399216258686304</v>
          </cell>
          <cell r="Q176">
            <v>6752368.7000000002</v>
          </cell>
          <cell r="R176">
            <v>5068270</v>
          </cell>
          <cell r="S176">
            <v>46502</v>
          </cell>
          <cell r="T176">
            <v>6752368.5864999993</v>
          </cell>
          <cell r="U176">
            <v>0.11350000090897083</v>
          </cell>
          <cell r="V176">
            <v>-43459.536499999929</v>
          </cell>
          <cell r="W176">
            <v>0</v>
          </cell>
          <cell r="X176">
            <v>0</v>
          </cell>
          <cell r="Y176">
            <v>43460</v>
          </cell>
          <cell r="Z176">
            <v>0</v>
          </cell>
        </row>
        <row r="177">
          <cell r="A177">
            <v>5801</v>
          </cell>
          <cell r="B177" t="str">
            <v xml:space="preserve">ATKINS              </v>
          </cell>
          <cell r="C177">
            <v>1666611.2910316102</v>
          </cell>
          <cell r="E177">
            <v>1736615.52</v>
          </cell>
          <cell r="G177">
            <v>70004.228968389798</v>
          </cell>
          <cell r="H177">
            <v>4.2003932977711982E-2</v>
          </cell>
          <cell r="I177">
            <v>70601757</v>
          </cell>
          <cell r="J177">
            <v>1765043.925</v>
          </cell>
          <cell r="L177">
            <v>1729743.0464999999</v>
          </cell>
          <cell r="M177">
            <v>-6872.4735000000801</v>
          </cell>
          <cell r="N177">
            <v>-3.9731181541131175E-3</v>
          </cell>
          <cell r="O177">
            <v>1.0039731181541132</v>
          </cell>
          <cell r="P177">
            <v>0.98389365579103083</v>
          </cell>
          <cell r="Q177">
            <v>6655871.2000000002</v>
          </cell>
          <cell r="R177">
            <v>4923144</v>
          </cell>
          <cell r="S177">
            <v>2984</v>
          </cell>
          <cell r="T177">
            <v>6655871.0464999992</v>
          </cell>
          <cell r="U177">
            <v>0.15350000094622374</v>
          </cell>
          <cell r="V177">
            <v>6872.4735000000801</v>
          </cell>
          <cell r="W177">
            <v>0</v>
          </cell>
          <cell r="X177">
            <v>0</v>
          </cell>
          <cell r="Y177">
            <v>-6872</v>
          </cell>
          <cell r="Z177">
            <v>-6872</v>
          </cell>
        </row>
        <row r="178">
          <cell r="A178">
            <v>5802</v>
          </cell>
          <cell r="B178" t="str">
            <v xml:space="preserve">DOVER               </v>
          </cell>
          <cell r="C178">
            <v>2278922.0048847897</v>
          </cell>
          <cell r="E178">
            <v>2346554.2400000002</v>
          </cell>
          <cell r="G178">
            <v>67632.235115210526</v>
          </cell>
          <cell r="H178">
            <v>2.9677292584056495E-2</v>
          </cell>
          <cell r="I178">
            <v>95750997</v>
          </cell>
          <cell r="J178">
            <v>2393774.9250000003</v>
          </cell>
          <cell r="L178">
            <v>2345899.4265000001</v>
          </cell>
          <cell r="M178">
            <v>-654.81350000016391</v>
          </cell>
          <cell r="N178">
            <v>-2.7913110536760002E-4</v>
          </cell>
          <cell r="O178">
            <v>1.0002791311053676</v>
          </cell>
          <cell r="P178">
            <v>0.9802735484832602</v>
          </cell>
          <cell r="Q178">
            <v>9065010.2400000002</v>
          </cell>
          <cell r="R178">
            <v>6674993</v>
          </cell>
          <cell r="S178">
            <v>44118</v>
          </cell>
          <cell r="T178">
            <v>9065010.4265000001</v>
          </cell>
          <cell r="U178">
            <v>-0.18649999983608723</v>
          </cell>
          <cell r="V178">
            <v>654.81350000016391</v>
          </cell>
          <cell r="W178">
            <v>0</v>
          </cell>
          <cell r="X178">
            <v>0</v>
          </cell>
          <cell r="Y178">
            <v>-655</v>
          </cell>
          <cell r="Z178">
            <v>-655</v>
          </cell>
        </row>
        <row r="179">
          <cell r="A179">
            <v>5803</v>
          </cell>
          <cell r="B179" t="str">
            <v xml:space="preserve">HECTOR              </v>
          </cell>
          <cell r="C179">
            <v>1031076.0716508002</v>
          </cell>
          <cell r="E179">
            <v>1060877.1099999999</v>
          </cell>
          <cell r="G179">
            <v>29801.038349199691</v>
          </cell>
          <cell r="H179">
            <v>2.8902851272153817E-2</v>
          </cell>
          <cell r="I179">
            <v>43080826</v>
          </cell>
          <cell r="J179">
            <v>1077020.6500000001</v>
          </cell>
          <cell r="L179">
            <v>1055480.2370000002</v>
          </cell>
          <cell r="M179">
            <v>-5396.8729999996722</v>
          </cell>
          <cell r="N179">
            <v>-5.1131919014791288E-3</v>
          </cell>
          <cell r="O179">
            <v>1.0051131919014791</v>
          </cell>
          <cell r="P179">
            <v>0.98501092806344959</v>
          </cell>
          <cell r="Q179">
            <v>4272207.5</v>
          </cell>
          <cell r="R179">
            <v>3143586</v>
          </cell>
          <cell r="S179">
            <v>73141</v>
          </cell>
          <cell r="T179">
            <v>4272207.2369999997</v>
          </cell>
          <cell r="U179">
            <v>0.2630000002682209</v>
          </cell>
          <cell r="V179">
            <v>5396.8729999996722</v>
          </cell>
          <cell r="W179">
            <v>0</v>
          </cell>
          <cell r="X179">
            <v>0</v>
          </cell>
          <cell r="Y179">
            <v>-5397</v>
          </cell>
          <cell r="Z179">
            <v>-5397</v>
          </cell>
        </row>
        <row r="180">
          <cell r="A180">
            <v>5804</v>
          </cell>
          <cell r="B180" t="str">
            <v xml:space="preserve">POTTSVILLE          </v>
          </cell>
          <cell r="C180">
            <v>2282349.6764766299</v>
          </cell>
          <cell r="E180">
            <v>2361490.11</v>
          </cell>
          <cell r="G180">
            <v>79140.433523369953</v>
          </cell>
          <cell r="H180">
            <v>3.4674981813278827E-2</v>
          </cell>
          <cell r="I180">
            <v>96307442</v>
          </cell>
          <cell r="J180">
            <v>2407686.0500000003</v>
          </cell>
          <cell r="L180">
            <v>2359532.3290000004</v>
          </cell>
          <cell r="M180">
            <v>-1957.7809999994934</v>
          </cell>
          <cell r="N180">
            <v>-8.2973264487086972E-4</v>
          </cell>
          <cell r="O180">
            <v>1.000829732644871</v>
          </cell>
          <cell r="P180">
            <v>0.98081313799197345</v>
          </cell>
          <cell r="Q180">
            <v>12099172.359999999</v>
          </cell>
          <cell r="R180">
            <v>9733455</v>
          </cell>
          <cell r="S180">
            <v>6185</v>
          </cell>
          <cell r="T180">
            <v>12099172.329</v>
          </cell>
          <cell r="U180">
            <v>3.0999999493360519E-2</v>
          </cell>
          <cell r="V180">
            <v>1957.7809999994934</v>
          </cell>
          <cell r="W180">
            <v>0</v>
          </cell>
          <cell r="X180">
            <v>0</v>
          </cell>
          <cell r="Y180">
            <v>-1958</v>
          </cell>
          <cell r="Z180">
            <v>-1958</v>
          </cell>
        </row>
        <row r="181">
          <cell r="A181">
            <v>5805</v>
          </cell>
          <cell r="B181" t="str">
            <v xml:space="preserve">RUSSELLVILLE        </v>
          </cell>
          <cell r="C181">
            <v>23573614.935328852</v>
          </cell>
          <cell r="E181">
            <v>24773186.559999999</v>
          </cell>
          <cell r="G181">
            <v>1199571.6246711463</v>
          </cell>
          <cell r="H181">
            <v>5.088619746958687E-2</v>
          </cell>
          <cell r="I181">
            <v>1006125669</v>
          </cell>
          <cell r="J181">
            <v>25153141.725000001</v>
          </cell>
          <cell r="L181">
            <v>24650078.890500002</v>
          </cell>
          <cell r="M181">
            <v>-123107.66949999705</v>
          </cell>
          <cell r="N181">
            <v>-4.9942099596055264E-3</v>
          </cell>
          <cell r="O181">
            <v>1.0049942099596054</v>
          </cell>
          <cell r="P181">
            <v>0.98489432576041347</v>
          </cell>
          <cell r="Q181">
            <v>36594448.659999996</v>
          </cell>
          <cell r="R181">
            <v>11913597</v>
          </cell>
          <cell r="S181">
            <v>30773</v>
          </cell>
          <cell r="T181">
            <v>36594448.890500002</v>
          </cell>
          <cell r="U181">
            <v>-0.2305000051856041</v>
          </cell>
          <cell r="V181">
            <v>123107.66949999705</v>
          </cell>
          <cell r="W181">
            <v>0</v>
          </cell>
          <cell r="X181">
            <v>0</v>
          </cell>
          <cell r="Y181">
            <v>-123108</v>
          </cell>
          <cell r="Z181">
            <v>-123108</v>
          </cell>
        </row>
        <row r="182">
          <cell r="A182">
            <v>5901</v>
          </cell>
          <cell r="B182" t="str">
            <v xml:space="preserve">DES ARC             </v>
          </cell>
          <cell r="C182">
            <v>1282810.2828756797</v>
          </cell>
          <cell r="E182">
            <v>1290875.3400000001</v>
          </cell>
          <cell r="G182">
            <v>8065.0571243204176</v>
          </cell>
          <cell r="H182">
            <v>6.2870225098608928E-3</v>
          </cell>
          <cell r="I182">
            <v>55288811</v>
          </cell>
          <cell r="J182">
            <v>1382220.2750000001</v>
          </cell>
          <cell r="L182">
            <v>1354575.8695</v>
          </cell>
          <cell r="M182">
            <v>63700.529499999946</v>
          </cell>
          <cell r="N182">
            <v>4.7026180618080136E-2</v>
          </cell>
          <cell r="O182">
            <v>0.95297381938191983</v>
          </cell>
          <cell r="P182">
            <v>0.93391434299428144</v>
          </cell>
          <cell r="Q182">
            <v>3859128.02</v>
          </cell>
          <cell r="R182">
            <v>2486062</v>
          </cell>
          <cell r="S182">
            <v>18490</v>
          </cell>
          <cell r="T182">
            <v>3859127.8695</v>
          </cell>
          <cell r="U182">
            <v>0.15049999998882413</v>
          </cell>
          <cell r="V182">
            <v>-63700.529499999946</v>
          </cell>
          <cell r="W182">
            <v>0</v>
          </cell>
          <cell r="X182">
            <v>0</v>
          </cell>
          <cell r="Y182">
            <v>63701</v>
          </cell>
          <cell r="Z182">
            <v>0</v>
          </cell>
        </row>
        <row r="183">
          <cell r="A183">
            <v>5903</v>
          </cell>
          <cell r="B183" t="str">
            <v xml:space="preserve">HAZEN               </v>
          </cell>
          <cell r="C183">
            <v>1912218.4300438003</v>
          </cell>
          <cell r="E183">
            <v>1939944.07</v>
          </cell>
          <cell r="G183">
            <v>27725.639956199797</v>
          </cell>
          <cell r="H183">
            <v>1.4499201304928709E-2</v>
          </cell>
          <cell r="I183">
            <v>82865419</v>
          </cell>
          <cell r="J183">
            <v>2071635.4750000001</v>
          </cell>
          <cell r="L183">
            <v>2030202.7655</v>
          </cell>
          <cell r="M183">
            <v>90258.695499999914</v>
          </cell>
          <cell r="N183">
            <v>4.4457970914925302E-2</v>
          </cell>
          <cell r="O183">
            <v>0.95554202908507468</v>
          </cell>
          <cell r="P183">
            <v>0.93643118850337315</v>
          </cell>
          <cell r="Q183">
            <v>3942642.2199999997</v>
          </cell>
          <cell r="R183">
            <v>1910396</v>
          </cell>
          <cell r="S183">
            <v>2043</v>
          </cell>
          <cell r="T183">
            <v>3942641.7654999997</v>
          </cell>
          <cell r="U183">
            <v>0.45449999999254942</v>
          </cell>
          <cell r="V183">
            <v>-90258.695499999914</v>
          </cell>
          <cell r="W183">
            <v>0</v>
          </cell>
          <cell r="X183">
            <v>0</v>
          </cell>
          <cell r="Y183">
            <v>90259</v>
          </cell>
          <cell r="Z183">
            <v>0</v>
          </cell>
        </row>
        <row r="184">
          <cell r="A184">
            <v>6001</v>
          </cell>
          <cell r="B184" t="str">
            <v xml:space="preserve">LITTLE ROCK         </v>
          </cell>
          <cell r="C184">
            <v>92714294.317537695</v>
          </cell>
          <cell r="E184">
            <v>95660421.530000001</v>
          </cell>
          <cell r="G184">
            <v>2946127.212462306</v>
          </cell>
          <cell r="H184">
            <v>3.1776407663440753E-2</v>
          </cell>
          <cell r="I184">
            <v>3945550350</v>
          </cell>
          <cell r="J184">
            <v>98638758.75</v>
          </cell>
          <cell r="L184">
            <v>96665983.575000003</v>
          </cell>
          <cell r="M184">
            <v>1005562.0450000018</v>
          </cell>
          <cell r="N184">
            <v>1.04024394912386E-2</v>
          </cell>
          <cell r="O184">
            <v>0.98959756050876135</v>
          </cell>
          <cell r="P184">
            <v>0.96980560929858617</v>
          </cell>
          <cell r="Q184">
            <v>149543684.62</v>
          </cell>
          <cell r="R184">
            <v>52230489</v>
          </cell>
          <cell r="S184">
            <v>647212</v>
          </cell>
          <cell r="T184">
            <v>149543684.57499999</v>
          </cell>
          <cell r="U184">
            <v>4.5000016689300537E-2</v>
          </cell>
          <cell r="V184">
            <v>-1005562.0450000018</v>
          </cell>
          <cell r="W184">
            <v>0</v>
          </cell>
          <cell r="X184">
            <v>0</v>
          </cell>
          <cell r="Y184">
            <v>1005562</v>
          </cell>
          <cell r="Z184">
            <v>0</v>
          </cell>
        </row>
        <row r="185">
          <cell r="A185">
            <v>6002</v>
          </cell>
          <cell r="B185" t="str">
            <v xml:space="preserve">NORTH LITTLE ROCK       </v>
          </cell>
          <cell r="C185">
            <v>18955437.381235983</v>
          </cell>
          <cell r="E185">
            <v>19448520.52</v>
          </cell>
          <cell r="G185">
            <v>493083.13876401633</v>
          </cell>
          <cell r="H185">
            <v>2.6012754485534587E-2</v>
          </cell>
          <cell r="I185">
            <v>800433680</v>
          </cell>
          <cell r="J185">
            <v>20010842</v>
          </cell>
          <cell r="L185">
            <v>19610625.16</v>
          </cell>
          <cell r="M185">
            <v>162104.6400000006</v>
          </cell>
          <cell r="N185">
            <v>8.26616381055751E-3</v>
          </cell>
          <cell r="O185">
            <v>0.99173383618944244</v>
          </cell>
          <cell r="P185">
            <v>0.97189915946565364</v>
          </cell>
          <cell r="Q185">
            <v>56265551.759999998</v>
          </cell>
          <cell r="R185">
            <v>36650945</v>
          </cell>
          <cell r="S185">
            <v>3982</v>
          </cell>
          <cell r="T185">
            <v>56265552.159999996</v>
          </cell>
          <cell r="U185">
            <v>-0.39999999850988388</v>
          </cell>
          <cell r="V185">
            <v>-162104.6400000006</v>
          </cell>
          <cell r="W185">
            <v>0</v>
          </cell>
          <cell r="X185">
            <v>0</v>
          </cell>
          <cell r="Y185">
            <v>162105</v>
          </cell>
          <cell r="Z185">
            <v>0</v>
          </cell>
        </row>
        <row r="186">
          <cell r="A186">
            <v>6003</v>
          </cell>
          <cell r="B186" t="str">
            <v xml:space="preserve">PULASKI COUNTY      </v>
          </cell>
          <cell r="C186">
            <v>66290904.959900498</v>
          </cell>
          <cell r="E186">
            <v>68459147.209999993</v>
          </cell>
          <cell r="G186">
            <v>2168242.2500994951</v>
          </cell>
          <cell r="H186">
            <v>3.2707989903155932E-2</v>
          </cell>
          <cell r="I186">
            <v>2851081783</v>
          </cell>
          <cell r="J186">
            <v>71277044.575000003</v>
          </cell>
          <cell r="L186">
            <v>69851503.683500007</v>
          </cell>
          <cell r="M186">
            <v>1392356.4735000134</v>
          </cell>
          <cell r="N186">
            <v>1.9933092346999959E-2</v>
          </cell>
          <cell r="O186">
            <v>0.98006690765300009</v>
          </cell>
          <cell r="P186">
            <v>0.96046556949994011</v>
          </cell>
          <cell r="Q186">
            <v>82352299.920000002</v>
          </cell>
          <cell r="R186">
            <v>12192564</v>
          </cell>
          <cell r="S186">
            <v>308232</v>
          </cell>
          <cell r="T186">
            <v>82352299.683500007</v>
          </cell>
          <cell r="U186">
            <v>0.23649999499320984</v>
          </cell>
          <cell r="V186">
            <v>-1392356.4735000134</v>
          </cell>
          <cell r="W186">
            <v>0</v>
          </cell>
          <cell r="X186">
            <v>0</v>
          </cell>
          <cell r="Y186">
            <v>1392356</v>
          </cell>
          <cell r="Z186">
            <v>0</v>
          </cell>
        </row>
        <row r="187">
          <cell r="A187">
            <v>6004</v>
          </cell>
          <cell r="B187" t="str">
            <v>JACKSONVILLE NORTH PULASKI</v>
          </cell>
          <cell r="C187">
            <v>9371607.5505403802</v>
          </cell>
          <cell r="E187">
            <v>9737340.3300000001</v>
          </cell>
          <cell r="G187">
            <v>365732.77945961989</v>
          </cell>
          <cell r="H187">
            <v>3.9025618335728457E-2</v>
          </cell>
          <cell r="I187">
            <v>421249584</v>
          </cell>
          <cell r="J187">
            <v>10531239.600000001</v>
          </cell>
          <cell r="L187">
            <v>10320614.808000002</v>
          </cell>
          <cell r="M187">
            <v>583274.47800000198</v>
          </cell>
          <cell r="N187">
            <v>5.6515477890704539E-2</v>
          </cell>
          <cell r="O187">
            <v>0.94348452210929545</v>
          </cell>
          <cell r="P187">
            <v>0.92461483166710956</v>
          </cell>
          <cell r="Q187">
            <v>27740890.760000002</v>
          </cell>
          <cell r="R187">
            <v>17407265</v>
          </cell>
          <cell r="S187">
            <v>13011</v>
          </cell>
          <cell r="T187">
            <v>27740890.807999998</v>
          </cell>
          <cell r="U187">
            <v>-4.7999996691942215E-2</v>
          </cell>
          <cell r="V187">
            <v>-583274.47800000198</v>
          </cell>
          <cell r="W187">
            <v>0</v>
          </cell>
          <cell r="X187">
            <v>0</v>
          </cell>
          <cell r="Y187">
            <v>583274</v>
          </cell>
          <cell r="Z187">
            <v>0</v>
          </cell>
        </row>
        <row r="188">
          <cell r="A188">
            <v>6102</v>
          </cell>
          <cell r="B188" t="str">
            <v xml:space="preserve">MAYNARD             </v>
          </cell>
          <cell r="C188">
            <v>893689.19759497</v>
          </cell>
          <cell r="E188">
            <v>949731.11</v>
          </cell>
          <cell r="G188">
            <v>56041.912405029987</v>
          </cell>
          <cell r="H188">
            <v>6.2708503757062092E-2</v>
          </cell>
          <cell r="I188">
            <v>39909268</v>
          </cell>
          <cell r="J188">
            <v>997731.70000000007</v>
          </cell>
          <cell r="L188">
            <v>977777.06600000011</v>
          </cell>
          <cell r="M188">
            <v>28045.956000000122</v>
          </cell>
          <cell r="N188">
            <v>2.8683384971109682E-2</v>
          </cell>
          <cell r="O188">
            <v>0.97131661502889033</v>
          </cell>
          <cell r="P188">
            <v>0.95189028272831255</v>
          </cell>
          <cell r="Q188">
            <v>3511386.1199999996</v>
          </cell>
          <cell r="R188">
            <v>2533253</v>
          </cell>
          <cell r="S188">
            <v>356</v>
          </cell>
          <cell r="T188">
            <v>3511386.0660000001</v>
          </cell>
          <cell r="U188">
            <v>5.3999999538064003E-2</v>
          </cell>
          <cell r="V188">
            <v>-28045.956000000122</v>
          </cell>
          <cell r="W188">
            <v>0</v>
          </cell>
          <cell r="X188">
            <v>0</v>
          </cell>
          <cell r="Y188">
            <v>28046</v>
          </cell>
          <cell r="Z188">
            <v>0</v>
          </cell>
        </row>
        <row r="189">
          <cell r="A189">
            <v>6103</v>
          </cell>
          <cell r="B189" t="str">
            <v xml:space="preserve">POCAHONTAS          </v>
          </cell>
          <cell r="C189">
            <v>3879507.91267855</v>
          </cell>
          <cell r="E189">
            <v>4068551.54</v>
          </cell>
          <cell r="G189">
            <v>189043.62732145004</v>
          </cell>
          <cell r="H189">
            <v>4.8728764466142722E-2</v>
          </cell>
          <cell r="I189">
            <v>179180649</v>
          </cell>
          <cell r="J189">
            <v>4479516.2250000006</v>
          </cell>
          <cell r="L189">
            <v>4389925.9005000005</v>
          </cell>
          <cell r="M189">
            <v>321374.36050000042</v>
          </cell>
          <cell r="N189">
            <v>7.3207240346220143E-2</v>
          </cell>
          <cell r="O189">
            <v>0.92679275965377983</v>
          </cell>
          <cell r="P189">
            <v>0.90825690446070428</v>
          </cell>
          <cell r="Q189">
            <v>14415182.540000001</v>
          </cell>
          <cell r="R189">
            <v>9817854</v>
          </cell>
          <cell r="S189">
            <v>207403</v>
          </cell>
          <cell r="T189">
            <v>14415182.9005</v>
          </cell>
          <cell r="U189">
            <v>-0.36049999855458736</v>
          </cell>
          <cell r="V189">
            <v>-321374.36050000042</v>
          </cell>
          <cell r="W189">
            <v>0</v>
          </cell>
          <cell r="X189">
            <v>0</v>
          </cell>
          <cell r="Y189">
            <v>321374</v>
          </cell>
          <cell r="Z189">
            <v>0</v>
          </cell>
        </row>
        <row r="190">
          <cell r="A190">
            <v>6201</v>
          </cell>
          <cell r="B190" t="str">
            <v xml:space="preserve">FORREST CITY        </v>
          </cell>
          <cell r="C190">
            <v>4874895.6188014606</v>
          </cell>
          <cell r="E190">
            <v>4902308.3600000003</v>
          </cell>
          <cell r="G190">
            <v>27412.741198539734</v>
          </cell>
          <cell r="H190">
            <v>5.6232468020062792E-3</v>
          </cell>
          <cell r="I190">
            <v>208086075</v>
          </cell>
          <cell r="J190">
            <v>5202151.875</v>
          </cell>
          <cell r="L190">
            <v>5098108.8375000004</v>
          </cell>
          <cell r="M190">
            <v>195800.47750000004</v>
          </cell>
          <cell r="N190">
            <v>3.8406492238799723E-2</v>
          </cell>
          <cell r="O190">
            <v>0.96159350776120023</v>
          </cell>
          <cell r="P190">
            <v>0.94236163760597635</v>
          </cell>
          <cell r="Q190">
            <v>14654706.879999999</v>
          </cell>
          <cell r="R190">
            <v>9531275</v>
          </cell>
          <cell r="S190">
            <v>25323</v>
          </cell>
          <cell r="T190">
            <v>14654706.837499999</v>
          </cell>
          <cell r="U190">
            <v>4.2500000447034836E-2</v>
          </cell>
          <cell r="V190">
            <v>-195800.47750000004</v>
          </cell>
          <cell r="W190">
            <v>0</v>
          </cell>
          <cell r="X190">
            <v>0</v>
          </cell>
          <cell r="Y190">
            <v>195800</v>
          </cell>
          <cell r="Z190">
            <v>0</v>
          </cell>
        </row>
        <row r="191">
          <cell r="A191">
            <v>6205</v>
          </cell>
          <cell r="B191" t="str">
            <v xml:space="preserve">PALESTINE-WHEATLEY     </v>
          </cell>
          <cell r="C191">
            <v>1164379.1703635997</v>
          </cell>
          <cell r="E191">
            <v>1171822.0900000001</v>
          </cell>
          <cell r="G191">
            <v>7442.9196364004165</v>
          </cell>
          <cell r="H191">
            <v>6.3921786183071469E-3</v>
          </cell>
          <cell r="I191">
            <v>49777768</v>
          </cell>
          <cell r="J191">
            <v>1244444.2</v>
          </cell>
          <cell r="L191">
            <v>1219555.3159999999</v>
          </cell>
          <cell r="M191">
            <v>47733.225999999791</v>
          </cell>
          <cell r="N191">
            <v>3.9139861368944907E-2</v>
          </cell>
          <cell r="O191">
            <v>0.96086013863105513</v>
          </cell>
          <cell r="P191">
            <v>0.94164293585843395</v>
          </cell>
          <cell r="Q191">
            <v>5540570.6399999997</v>
          </cell>
          <cell r="R191">
            <v>4321015</v>
          </cell>
          <cell r="S191">
            <v>0</v>
          </cell>
          <cell r="T191">
            <v>5540570.3159999996</v>
          </cell>
          <cell r="U191">
            <v>0.32400000002235174</v>
          </cell>
          <cell r="V191">
            <v>-47733.225999999791</v>
          </cell>
          <cell r="W191">
            <v>0</v>
          </cell>
          <cell r="X191">
            <v>0</v>
          </cell>
          <cell r="Y191">
            <v>47733</v>
          </cell>
          <cell r="Z191">
            <v>0</v>
          </cell>
        </row>
        <row r="192">
          <cell r="A192">
            <v>6301</v>
          </cell>
          <cell r="B192" t="str">
            <v xml:space="preserve">BAUXITE             </v>
          </cell>
          <cell r="C192">
            <v>2084601.9579498405</v>
          </cell>
          <cell r="E192">
            <v>2084291.6400000001</v>
          </cell>
          <cell r="G192">
            <v>-310.31794984033331</v>
          </cell>
          <cell r="H192">
            <v>-1.4886196794400218E-4</v>
          </cell>
          <cell r="I192">
            <v>87144695</v>
          </cell>
          <cell r="J192">
            <v>2178617.375</v>
          </cell>
          <cell r="L192">
            <v>2135045.0274999999</v>
          </cell>
          <cell r="M192">
            <v>50753.387499999721</v>
          </cell>
          <cell r="N192">
            <v>2.3771577107874239E-2</v>
          </cell>
          <cell r="O192">
            <v>0.97622842289212575</v>
          </cell>
          <cell r="P192">
            <v>0.95670385443428319</v>
          </cell>
          <cell r="Q192">
            <v>11565172.74</v>
          </cell>
          <cell r="R192">
            <v>9430128</v>
          </cell>
          <cell r="S192">
            <v>0</v>
          </cell>
          <cell r="T192">
            <v>11565173.0275</v>
          </cell>
          <cell r="U192">
            <v>-0.28749999962747097</v>
          </cell>
          <cell r="V192">
            <v>-50753.387499999721</v>
          </cell>
          <cell r="W192">
            <v>0</v>
          </cell>
          <cell r="X192">
            <v>0</v>
          </cell>
          <cell r="Y192">
            <v>50753</v>
          </cell>
          <cell r="Z192">
            <v>0</v>
          </cell>
        </row>
        <row r="193">
          <cell r="A193">
            <v>6302</v>
          </cell>
          <cell r="B193" t="str">
            <v xml:space="preserve">BENTON              </v>
          </cell>
          <cell r="C193">
            <v>11398487.819968062</v>
          </cell>
          <cell r="E193">
            <v>11500461.35</v>
          </cell>
          <cell r="G193">
            <v>101973.53003193811</v>
          </cell>
          <cell r="H193">
            <v>8.9462331883444369E-3</v>
          </cell>
          <cell r="I193">
            <v>477982698</v>
          </cell>
          <cell r="J193">
            <v>11949567.450000001</v>
          </cell>
          <cell r="L193">
            <v>11710576.101000002</v>
          </cell>
          <cell r="M193">
            <v>210114.75100000203</v>
          </cell>
          <cell r="N193">
            <v>1.7942306952948257E-2</v>
          </cell>
          <cell r="O193">
            <v>0.98205769304705171</v>
          </cell>
          <cell r="P193">
            <v>0.96241653918611081</v>
          </cell>
          <cell r="Q193">
            <v>38943443.439999998</v>
          </cell>
          <cell r="R193">
            <v>27232056</v>
          </cell>
          <cell r="S193">
            <v>811</v>
          </cell>
          <cell r="T193">
            <v>38943443.101000004</v>
          </cell>
          <cell r="U193">
            <v>0.33899999409914017</v>
          </cell>
          <cell r="V193">
            <v>-210114.75100000203</v>
          </cell>
          <cell r="W193">
            <v>0</v>
          </cell>
          <cell r="X193">
            <v>0</v>
          </cell>
          <cell r="Y193">
            <v>210115</v>
          </cell>
          <cell r="Z193">
            <v>0</v>
          </cell>
        </row>
        <row r="194">
          <cell r="A194">
            <v>6303</v>
          </cell>
          <cell r="B194" t="str">
            <v>BRYANT</v>
          </cell>
          <cell r="C194">
            <v>21201723.0170375</v>
          </cell>
          <cell r="E194">
            <v>21765092.73</v>
          </cell>
          <cell r="G194">
            <v>563369.71296250075</v>
          </cell>
          <cell r="H194">
            <v>2.6571883450688526E-2</v>
          </cell>
          <cell r="I194">
            <v>908539136</v>
          </cell>
          <cell r="J194">
            <v>22713478.400000002</v>
          </cell>
          <cell r="L194">
            <v>22259208.832000002</v>
          </cell>
          <cell r="M194">
            <v>494116.10200000182</v>
          </cell>
          <cell r="N194">
            <v>2.219827783320209E-2</v>
          </cell>
          <cell r="O194">
            <v>0.97780172216679795</v>
          </cell>
          <cell r="P194">
            <v>0.95824568772346197</v>
          </cell>
          <cell r="Q194">
            <v>65210694.560000002</v>
          </cell>
          <cell r="R194">
            <v>42906444</v>
          </cell>
          <cell r="S194">
            <v>45042</v>
          </cell>
          <cell r="T194">
            <v>65210694.832000002</v>
          </cell>
          <cell r="U194">
            <v>-0.27199999988079071</v>
          </cell>
          <cell r="V194">
            <v>-494116.10200000182</v>
          </cell>
          <cell r="W194">
            <v>0</v>
          </cell>
          <cell r="X194">
            <v>0</v>
          </cell>
          <cell r="Y194">
            <v>494116</v>
          </cell>
          <cell r="Z194">
            <v>0</v>
          </cell>
        </row>
        <row r="195">
          <cell r="A195">
            <v>6304</v>
          </cell>
          <cell r="B195" t="str">
            <v xml:space="preserve">HARMONY GROVE   </v>
          </cell>
          <cell r="C195">
            <v>1593202.8922979401</v>
          </cell>
          <cell r="E195">
            <v>1722402.52</v>
          </cell>
          <cell r="G195">
            <v>129199.62770205992</v>
          </cell>
          <cell r="H195">
            <v>8.1094271374131235E-2</v>
          </cell>
          <cell r="I195">
            <v>68257323</v>
          </cell>
          <cell r="J195">
            <v>1706433.0750000002</v>
          </cell>
          <cell r="L195">
            <v>1672304.4135000003</v>
          </cell>
          <cell r="M195">
            <v>-50098.106499999762</v>
          </cell>
          <cell r="N195">
            <v>-2.9957528124409123E-2</v>
          </cell>
          <cell r="O195">
            <v>1.0299575281244091</v>
          </cell>
          <cell r="P195">
            <v>1.009358377561921</v>
          </cell>
          <cell r="Q195">
            <v>8461672.7799999993</v>
          </cell>
          <cell r="R195">
            <v>6789197</v>
          </cell>
          <cell r="S195">
            <v>171</v>
          </cell>
          <cell r="T195">
            <v>8461672.4134999998</v>
          </cell>
          <cell r="U195">
            <v>0.366499999538064</v>
          </cell>
          <cell r="V195">
            <v>50098.106499999762</v>
          </cell>
          <cell r="W195">
            <v>0</v>
          </cell>
          <cell r="X195">
            <v>0</v>
          </cell>
          <cell r="Y195">
            <v>-50098</v>
          </cell>
          <cell r="Z195">
            <v>-50098</v>
          </cell>
        </row>
        <row r="196">
          <cell r="A196">
            <v>6401</v>
          </cell>
          <cell r="B196" t="str">
            <v xml:space="preserve">WALDRON             </v>
          </cell>
          <cell r="C196">
            <v>1867367.6592106898</v>
          </cell>
          <cell r="E196">
            <v>1790763.02</v>
          </cell>
          <cell r="G196">
            <v>-76604.639210689813</v>
          </cell>
          <cell r="H196">
            <v>-4.1022794216683353E-2</v>
          </cell>
          <cell r="I196">
            <v>85621012</v>
          </cell>
          <cell r="J196">
            <v>2140525.3000000003</v>
          </cell>
          <cell r="L196">
            <v>2097714.7940000002</v>
          </cell>
          <cell r="M196">
            <v>306951.77400000021</v>
          </cell>
          <cell r="N196">
            <v>0.14632674321502648</v>
          </cell>
          <cell r="O196">
            <v>0.85367325678497352</v>
          </cell>
          <cell r="P196">
            <v>0.836599791649274</v>
          </cell>
          <cell r="Q196">
            <v>9771863.2000000011</v>
          </cell>
          <cell r="R196">
            <v>7245481</v>
          </cell>
          <cell r="S196">
            <v>428667</v>
          </cell>
          <cell r="T196">
            <v>9771862.7939999998</v>
          </cell>
          <cell r="U196">
            <v>0.40600000135600567</v>
          </cell>
          <cell r="V196">
            <v>-306951.77400000021</v>
          </cell>
          <cell r="W196">
            <v>0</v>
          </cell>
          <cell r="X196">
            <v>0</v>
          </cell>
          <cell r="Y196">
            <v>306952</v>
          </cell>
          <cell r="Z196">
            <v>0</v>
          </cell>
        </row>
        <row r="197">
          <cell r="A197">
            <v>6502</v>
          </cell>
          <cell r="B197" t="str">
            <v>SEARCY COUNTY</v>
          </cell>
          <cell r="C197">
            <v>1706776.2597541502</v>
          </cell>
          <cell r="E197">
            <v>1419169.0999999999</v>
          </cell>
          <cell r="G197">
            <v>-287607.15975415031</v>
          </cell>
          <cell r="H197">
            <v>-0.1685089994136538</v>
          </cell>
          <cell r="I197">
            <v>75571469</v>
          </cell>
          <cell r="J197">
            <v>1889286.7250000001</v>
          </cell>
          <cell r="L197">
            <v>1851500.9905000001</v>
          </cell>
          <cell r="M197">
            <v>432331.89050000021</v>
          </cell>
          <cell r="N197">
            <v>0.23350346163371399</v>
          </cell>
          <cell r="O197">
            <v>0.76649653836628606</v>
          </cell>
          <cell r="P197">
            <v>0.75116660759896026</v>
          </cell>
          <cell r="Q197">
            <v>5482321.2399999993</v>
          </cell>
          <cell r="R197">
            <v>3593771</v>
          </cell>
          <cell r="S197">
            <v>37049</v>
          </cell>
          <cell r="T197">
            <v>5482320.9905000003</v>
          </cell>
          <cell r="U197">
            <v>0.24949999898672104</v>
          </cell>
          <cell r="V197">
            <v>-432331.89050000021</v>
          </cell>
          <cell r="W197">
            <v>0</v>
          </cell>
          <cell r="X197">
            <v>0</v>
          </cell>
          <cell r="Y197">
            <v>432332</v>
          </cell>
          <cell r="Z197">
            <v>0</v>
          </cell>
        </row>
        <row r="198">
          <cell r="A198">
            <v>6505</v>
          </cell>
          <cell r="B198" t="str">
            <v>OZARK MOUNTAIN</v>
          </cell>
          <cell r="C198">
            <v>1397747.8077475601</v>
          </cell>
          <cell r="E198">
            <v>1404060.87</v>
          </cell>
          <cell r="G198">
            <v>6313.0622524400242</v>
          </cell>
          <cell r="H198">
            <v>4.5165960679368804E-3</v>
          </cell>
          <cell r="I198">
            <v>62239879</v>
          </cell>
          <cell r="J198">
            <v>1555996.9750000001</v>
          </cell>
          <cell r="L198">
            <v>1524877.0355</v>
          </cell>
          <cell r="M198">
            <v>120816.16549999989</v>
          </cell>
          <cell r="N198">
            <v>7.9230103600048535E-2</v>
          </cell>
          <cell r="O198">
            <v>0.92076989639995144</v>
          </cell>
          <cell r="P198">
            <v>0.90235449847195237</v>
          </cell>
          <cell r="Q198">
            <v>4395373.3999999994</v>
          </cell>
          <cell r="R198">
            <v>2853921</v>
          </cell>
          <cell r="S198">
            <v>16575</v>
          </cell>
          <cell r="T198">
            <v>4395373.0355000002</v>
          </cell>
          <cell r="U198">
            <v>0.36449999921023846</v>
          </cell>
          <cell r="V198">
            <v>-120816.16549999989</v>
          </cell>
          <cell r="W198">
            <v>0</v>
          </cell>
          <cell r="X198">
            <v>0</v>
          </cell>
          <cell r="Y198">
            <v>120816</v>
          </cell>
          <cell r="Z198">
            <v>0</v>
          </cell>
        </row>
        <row r="199">
          <cell r="A199">
            <v>6601</v>
          </cell>
          <cell r="B199" t="str">
            <v xml:space="preserve">FORT SMITH          </v>
          </cell>
          <cell r="C199">
            <v>37362660.038077474</v>
          </cell>
          <cell r="E199">
            <v>37175330.170000002</v>
          </cell>
          <cell r="G199">
            <v>-187329.86807747185</v>
          </cell>
          <cell r="H199">
            <v>-5.0138257791751987E-3</v>
          </cell>
          <cell r="I199">
            <v>1559937024</v>
          </cell>
          <cell r="J199">
            <v>38998425.600000001</v>
          </cell>
          <cell r="L199">
            <v>38218457.088</v>
          </cell>
          <cell r="M199">
            <v>1043126.9179999977</v>
          </cell>
          <cell r="N199">
            <v>2.7293799841216597E-2</v>
          </cell>
          <cell r="O199">
            <v>0.9727062001587834</v>
          </cell>
          <cell r="P199">
            <v>0.9532520761556077</v>
          </cell>
          <cell r="Q199">
            <v>98896392.760000005</v>
          </cell>
          <cell r="R199">
            <v>60229819</v>
          </cell>
          <cell r="S199">
            <v>448117</v>
          </cell>
          <cell r="T199">
            <v>98896393.088</v>
          </cell>
          <cell r="U199">
            <v>-0.32799999415874481</v>
          </cell>
          <cell r="V199">
            <v>-1043126.9179999977</v>
          </cell>
          <cell r="W199">
            <v>0</v>
          </cell>
          <cell r="X199">
            <v>0</v>
          </cell>
          <cell r="Y199">
            <v>1043127</v>
          </cell>
          <cell r="Z199">
            <v>0</v>
          </cell>
        </row>
        <row r="200">
          <cell r="A200">
            <v>6602</v>
          </cell>
          <cell r="B200" t="str">
            <v xml:space="preserve">GREENWOOD           </v>
          </cell>
          <cell r="C200">
            <v>8979953.1548071597</v>
          </cell>
          <cell r="E200">
            <v>9108573.6189298816</v>
          </cell>
          <cell r="G200">
            <v>128620.46412272193</v>
          </cell>
          <cell r="H200">
            <v>1.4323066268321083E-2</v>
          </cell>
          <cell r="I200">
            <v>409133825</v>
          </cell>
          <cell r="J200">
            <v>10228345.625</v>
          </cell>
          <cell r="L200">
            <v>10023778.7125</v>
          </cell>
          <cell r="M200">
            <v>915205.09357011877</v>
          </cell>
          <cell r="N200">
            <v>9.130340162326471E-2</v>
          </cell>
          <cell r="O200">
            <v>0.90869659837673533</v>
          </cell>
          <cell r="P200">
            <v>0.89052266640920064</v>
          </cell>
          <cell r="Q200">
            <v>26210405.32</v>
          </cell>
          <cell r="R200">
            <v>15476970</v>
          </cell>
          <cell r="S200">
            <v>709657</v>
          </cell>
          <cell r="T200">
            <v>26210405.712499999</v>
          </cell>
          <cell r="U200">
            <v>-0.39249999821186066</v>
          </cell>
          <cell r="V200">
            <v>-915205.09357011877</v>
          </cell>
          <cell r="W200">
            <v>0</v>
          </cell>
          <cell r="X200">
            <v>0</v>
          </cell>
          <cell r="Y200">
            <v>915205</v>
          </cell>
          <cell r="Z200">
            <v>0</v>
          </cell>
        </row>
        <row r="201">
          <cell r="A201">
            <v>6603</v>
          </cell>
          <cell r="B201" t="str">
            <v xml:space="preserve">HACKETT             </v>
          </cell>
          <cell r="C201">
            <v>1626255.3939229504</v>
          </cell>
          <cell r="E201">
            <v>1699858.2588903997</v>
          </cell>
          <cell r="G201">
            <v>73602.864967449335</v>
          </cell>
          <cell r="H201">
            <v>4.5259105822179693E-2</v>
          </cell>
          <cell r="I201">
            <v>69039996</v>
          </cell>
          <cell r="J201">
            <v>1725999.9000000001</v>
          </cell>
          <cell r="L201">
            <v>1691479.902</v>
          </cell>
          <cell r="M201">
            <v>-8378.3568903997075</v>
          </cell>
          <cell r="N201">
            <v>-4.9532701396529551E-3</v>
          </cell>
          <cell r="O201">
            <v>1.0049532701396529</v>
          </cell>
          <cell r="P201">
            <v>0.98485420473685981</v>
          </cell>
          <cell r="Q201">
            <v>5172055.46</v>
          </cell>
          <cell r="R201">
            <v>3473327</v>
          </cell>
          <cell r="S201">
            <v>7249</v>
          </cell>
          <cell r="T201">
            <v>5172055.9019999998</v>
          </cell>
          <cell r="U201">
            <v>-0.4419999998062849</v>
          </cell>
          <cell r="V201">
            <v>8378.3568903997075</v>
          </cell>
          <cell r="W201">
            <v>0</v>
          </cell>
          <cell r="X201">
            <v>0</v>
          </cell>
          <cell r="Y201">
            <v>-8378</v>
          </cell>
          <cell r="Z201">
            <v>-8378</v>
          </cell>
        </row>
        <row r="202">
          <cell r="A202">
            <v>6605</v>
          </cell>
          <cell r="B202" t="str">
            <v xml:space="preserve">LAVACA              </v>
          </cell>
          <cell r="C202">
            <v>1600975.8106714399</v>
          </cell>
          <cell r="E202">
            <v>1625006.22</v>
          </cell>
          <cell r="G202">
            <v>24030.409328560112</v>
          </cell>
          <cell r="H202">
            <v>1.5009851596996896E-2</v>
          </cell>
          <cell r="I202">
            <v>67674895</v>
          </cell>
          <cell r="J202">
            <v>1691872.375</v>
          </cell>
          <cell r="L202">
            <v>1658034.9275</v>
          </cell>
          <cell r="M202">
            <v>33028.707500000019</v>
          </cell>
          <cell r="N202">
            <v>1.9920393082310396E-2</v>
          </cell>
          <cell r="O202">
            <v>0.98007960691768958</v>
          </cell>
          <cell r="P202">
            <v>0.96047801477933581</v>
          </cell>
          <cell r="Q202">
            <v>5718126.04</v>
          </cell>
          <cell r="R202">
            <v>4053382</v>
          </cell>
          <cell r="S202">
            <v>6709</v>
          </cell>
          <cell r="T202">
            <v>5718125.9275000002</v>
          </cell>
          <cell r="U202">
            <v>0.11249999981373549</v>
          </cell>
          <cell r="V202">
            <v>-33028.707500000019</v>
          </cell>
          <cell r="W202">
            <v>0</v>
          </cell>
          <cell r="X202">
            <v>0</v>
          </cell>
          <cell r="Y202">
            <v>33029</v>
          </cell>
          <cell r="Z202">
            <v>0</v>
          </cell>
        </row>
        <row r="203">
          <cell r="A203">
            <v>6606</v>
          </cell>
          <cell r="B203" t="str">
            <v xml:space="preserve">MANSFIELD           </v>
          </cell>
          <cell r="C203">
            <v>1703495.97624976</v>
          </cell>
          <cell r="E203">
            <v>1762476.1677697999</v>
          </cell>
          <cell r="G203">
            <v>58980.191520039923</v>
          </cell>
          <cell r="H203">
            <v>3.4623029547674419E-2</v>
          </cell>
          <cell r="I203">
            <v>74436662</v>
          </cell>
          <cell r="J203">
            <v>1860916.55</v>
          </cell>
          <cell r="L203">
            <v>1823698.219</v>
          </cell>
          <cell r="M203">
            <v>61222.051230200101</v>
          </cell>
          <cell r="N203">
            <v>3.3570275274913838E-2</v>
          </cell>
          <cell r="O203">
            <v>0.96642972472508615</v>
          </cell>
          <cell r="P203">
            <v>0.9471011302305844</v>
          </cell>
          <cell r="Q203">
            <v>5252341.38</v>
          </cell>
          <cell r="R203">
            <v>3415092</v>
          </cell>
          <cell r="S203">
            <v>13551</v>
          </cell>
          <cell r="T203">
            <v>5252341.2190000005</v>
          </cell>
          <cell r="U203">
            <v>0.16099999938160181</v>
          </cell>
          <cell r="V203">
            <v>-61222.051230200101</v>
          </cell>
          <cell r="W203">
            <v>0</v>
          </cell>
          <cell r="X203">
            <v>0</v>
          </cell>
          <cell r="Y203">
            <v>61222</v>
          </cell>
          <cell r="Z203">
            <v>0</v>
          </cell>
        </row>
        <row r="204">
          <cell r="A204">
            <v>6701</v>
          </cell>
          <cell r="B204" t="str">
            <v xml:space="preserve">DEQUEEN             </v>
          </cell>
          <cell r="C204">
            <v>3313222.4245923604</v>
          </cell>
          <cell r="E204">
            <v>3356278.87</v>
          </cell>
          <cell r="G204">
            <v>43056.445407639723</v>
          </cell>
          <cell r="H204">
            <v>1.299533803950308E-2</v>
          </cell>
          <cell r="I204">
            <v>145099789</v>
          </cell>
          <cell r="J204">
            <v>3627494.7250000001</v>
          </cell>
          <cell r="L204">
            <v>3554944.8305000002</v>
          </cell>
          <cell r="M204">
            <v>198665.96050000004</v>
          </cell>
          <cell r="N204">
            <v>5.5884400454129644E-2</v>
          </cell>
          <cell r="O204">
            <v>0.94411559954587032</v>
          </cell>
          <cell r="P204">
            <v>0.92523328755495293</v>
          </cell>
          <cell r="Q204">
            <v>16506476.359999999</v>
          </cell>
          <cell r="R204">
            <v>12942123</v>
          </cell>
          <cell r="S204">
            <v>9409</v>
          </cell>
          <cell r="T204">
            <v>16506476.830499999</v>
          </cell>
          <cell r="U204">
            <v>-0.47049999982118607</v>
          </cell>
          <cell r="V204">
            <v>-198665.96050000004</v>
          </cell>
          <cell r="W204">
            <v>0</v>
          </cell>
          <cell r="X204">
            <v>0</v>
          </cell>
          <cell r="Y204">
            <v>198666</v>
          </cell>
          <cell r="Z204">
            <v>0</v>
          </cell>
        </row>
        <row r="205">
          <cell r="A205">
            <v>6703</v>
          </cell>
          <cell r="B205" t="str">
            <v xml:space="preserve">HORATIO             </v>
          </cell>
          <cell r="C205">
            <v>873504.76247597998</v>
          </cell>
          <cell r="E205">
            <v>919890.71</v>
          </cell>
          <cell r="G205">
            <v>46385.947524019983</v>
          </cell>
          <cell r="H205">
            <v>5.3103256578175238E-2</v>
          </cell>
          <cell r="I205">
            <v>38807203</v>
          </cell>
          <cell r="J205">
            <v>970180.07500000007</v>
          </cell>
          <cell r="L205">
            <v>950776.47350000008</v>
          </cell>
          <cell r="M205">
            <v>30885.763500000117</v>
          </cell>
          <cell r="N205">
            <v>3.2484778873738206E-2</v>
          </cell>
          <cell r="O205">
            <v>0.96751522112626176</v>
          </cell>
          <cell r="P205">
            <v>0.94816491670373659</v>
          </cell>
          <cell r="Q205">
            <v>5702616.2600000007</v>
          </cell>
          <cell r="R205">
            <v>4750359</v>
          </cell>
          <cell r="S205">
            <v>1481</v>
          </cell>
          <cell r="T205">
            <v>5702616.4735000003</v>
          </cell>
          <cell r="U205">
            <v>-0.21349999960511923</v>
          </cell>
          <cell r="V205">
            <v>-30885.763500000117</v>
          </cell>
          <cell r="W205">
            <v>0</v>
          </cell>
          <cell r="X205">
            <v>0</v>
          </cell>
          <cell r="Y205">
            <v>30886</v>
          </cell>
          <cell r="Z205">
            <v>0</v>
          </cell>
        </row>
        <row r="206">
          <cell r="A206">
            <v>6802</v>
          </cell>
          <cell r="B206" t="str">
            <v>CAVE CITY</v>
          </cell>
          <cell r="C206">
            <v>1809448.0902134404</v>
          </cell>
          <cell r="E206">
            <v>1861396.66</v>
          </cell>
          <cell r="G206">
            <v>51948.569786559558</v>
          </cell>
          <cell r="H206">
            <v>2.8709621495929052E-2</v>
          </cell>
          <cell r="I206">
            <v>77970842</v>
          </cell>
          <cell r="J206">
            <v>1949271.05</v>
          </cell>
          <cell r="L206">
            <v>1910285.629</v>
          </cell>
          <cell r="M206">
            <v>48888.969000000041</v>
          </cell>
          <cell r="N206">
            <v>2.5592491645132949E-2</v>
          </cell>
          <cell r="O206">
            <v>0.974407508354867</v>
          </cell>
          <cell r="P206">
            <v>0.95491935818776963</v>
          </cell>
          <cell r="Q206">
            <v>8189234.0200000005</v>
          </cell>
          <cell r="R206">
            <v>6278948</v>
          </cell>
          <cell r="S206">
            <v>0</v>
          </cell>
          <cell r="T206">
            <v>8189233.6290000007</v>
          </cell>
          <cell r="U206">
            <v>0.39099999982863665</v>
          </cell>
          <cell r="V206">
            <v>-48888.969000000041</v>
          </cell>
          <cell r="W206">
            <v>0</v>
          </cell>
          <cell r="X206">
            <v>0</v>
          </cell>
          <cell r="Y206">
            <v>48889</v>
          </cell>
          <cell r="Z206">
            <v>0</v>
          </cell>
        </row>
        <row r="207">
          <cell r="A207">
            <v>6804</v>
          </cell>
          <cell r="B207" t="str">
            <v xml:space="preserve">HIGHLAND            </v>
          </cell>
          <cell r="C207">
            <v>4057643.4352753097</v>
          </cell>
          <cell r="E207">
            <v>4070262.01</v>
          </cell>
          <cell r="G207">
            <v>12618.574724690057</v>
          </cell>
          <cell r="H207">
            <v>3.1098283833887173E-3</v>
          </cell>
          <cell r="I207">
            <v>173892939</v>
          </cell>
          <cell r="J207">
            <v>4347323.4750000006</v>
          </cell>
          <cell r="L207">
            <v>4260377.0055000009</v>
          </cell>
          <cell r="M207">
            <v>190114.99550000113</v>
          </cell>
          <cell r="N207">
            <v>4.4623984040513119E-2</v>
          </cell>
          <cell r="O207">
            <v>0.95537601595948685</v>
          </cell>
          <cell r="P207">
            <v>0.93626849564029724</v>
          </cell>
          <cell r="Q207">
            <v>11235467.1</v>
          </cell>
          <cell r="R207">
            <v>6975090</v>
          </cell>
          <cell r="S207">
            <v>0</v>
          </cell>
          <cell r="T207">
            <v>11235467.0055</v>
          </cell>
          <cell r="U207">
            <v>9.4499999657273293E-2</v>
          </cell>
          <cell r="V207">
            <v>-190114.99550000113</v>
          </cell>
          <cell r="W207">
            <v>0</v>
          </cell>
          <cell r="X207">
            <v>0</v>
          </cell>
          <cell r="Y207">
            <v>190115</v>
          </cell>
          <cell r="Z207">
            <v>0</v>
          </cell>
        </row>
        <row r="208">
          <cell r="A208">
            <v>6901</v>
          </cell>
          <cell r="B208" t="str">
            <v xml:space="preserve">MOUNTAIN VIEW </v>
          </cell>
          <cell r="C208">
            <v>3781689.3242517593</v>
          </cell>
          <cell r="E208">
            <v>3885289.33</v>
          </cell>
          <cell r="G208">
            <v>103600.00574824074</v>
          </cell>
          <cell r="H208">
            <v>2.7395165722329376E-2</v>
          </cell>
          <cell r="I208">
            <v>166231196</v>
          </cell>
          <cell r="J208">
            <v>4155779.9000000004</v>
          </cell>
          <cell r="L208">
            <v>4072664.3020000001</v>
          </cell>
          <cell r="M208">
            <v>187374.97200000007</v>
          </cell>
          <cell r="N208">
            <v>4.6007958944218441E-2</v>
          </cell>
          <cell r="O208">
            <v>0.95399204105578161</v>
          </cell>
          <cell r="P208">
            <v>0.93491220023466592</v>
          </cell>
          <cell r="Q208">
            <v>10988433.5</v>
          </cell>
          <cell r="R208">
            <v>6854924</v>
          </cell>
          <cell r="S208">
            <v>60845</v>
          </cell>
          <cell r="T208">
            <v>10988433.302000001</v>
          </cell>
          <cell r="U208">
            <v>0.19799999892711639</v>
          </cell>
          <cell r="V208">
            <v>-187374.97200000007</v>
          </cell>
          <cell r="W208">
            <v>0</v>
          </cell>
          <cell r="X208">
            <v>0</v>
          </cell>
          <cell r="Y208">
            <v>187375</v>
          </cell>
          <cell r="Z208">
            <v>0</v>
          </cell>
        </row>
        <row r="209">
          <cell r="A209">
            <v>7001</v>
          </cell>
          <cell r="B209" t="str">
            <v>EL DORADO</v>
          </cell>
          <cell r="C209">
            <v>15875818.646156799</v>
          </cell>
          <cell r="E209">
            <v>15254365.73</v>
          </cell>
          <cell r="G209">
            <v>-621452.9161567986</v>
          </cell>
          <cell r="H209">
            <v>-3.9144621767724666E-2</v>
          </cell>
          <cell r="I209">
            <v>658588616</v>
          </cell>
          <cell r="J209">
            <v>16464715.4</v>
          </cell>
          <cell r="L209">
            <v>16135421.092</v>
          </cell>
          <cell r="M209">
            <v>881055.36199999973</v>
          </cell>
          <cell r="N209">
            <v>5.4603803456783048E-2</v>
          </cell>
          <cell r="O209">
            <v>0.94539619654321694</v>
          </cell>
          <cell r="P209">
            <v>0.92648827261235256</v>
          </cell>
          <cell r="Q209">
            <v>29368294.780000001</v>
          </cell>
          <cell r="R209">
            <v>13058268</v>
          </cell>
          <cell r="S209">
            <v>174606</v>
          </cell>
          <cell r="T209">
            <v>29368295.092</v>
          </cell>
          <cell r="U209">
            <v>-0.31199999898672104</v>
          </cell>
          <cell r="V209">
            <v>-881055.36199999973</v>
          </cell>
          <cell r="W209">
            <v>0</v>
          </cell>
          <cell r="X209">
            <v>0</v>
          </cell>
          <cell r="Y209">
            <v>881055</v>
          </cell>
          <cell r="Z209">
            <v>0</v>
          </cell>
        </row>
        <row r="210">
          <cell r="A210">
            <v>7003</v>
          </cell>
          <cell r="B210" t="str">
            <v xml:space="preserve">JUNCTION CITY       </v>
          </cell>
          <cell r="C210">
            <v>1474274.4143618399</v>
          </cell>
          <cell r="E210">
            <v>1522726.69</v>
          </cell>
          <cell r="G210">
            <v>48452.275638160063</v>
          </cell>
          <cell r="H210">
            <v>3.2865167546934131E-2</v>
          </cell>
          <cell r="I210">
            <v>63346516</v>
          </cell>
          <cell r="J210">
            <v>1583662.9000000001</v>
          </cell>
          <cell r="L210">
            <v>1551989.642</v>
          </cell>
          <cell r="M210">
            <v>29262.952000000048</v>
          </cell>
          <cell r="N210">
            <v>1.8855120683853151E-2</v>
          </cell>
          <cell r="O210">
            <v>0.9811448793161468</v>
          </cell>
          <cell r="P210">
            <v>0.96152198172982384</v>
          </cell>
          <cell r="Q210">
            <v>3519597.18</v>
          </cell>
          <cell r="R210">
            <v>1951026</v>
          </cell>
          <cell r="S210">
            <v>16582</v>
          </cell>
          <cell r="T210">
            <v>3519597.642</v>
          </cell>
          <cell r="U210">
            <v>-0.46199999982491136</v>
          </cell>
          <cell r="V210">
            <v>-29262.952000000048</v>
          </cell>
          <cell r="W210">
            <v>0</v>
          </cell>
          <cell r="X210">
            <v>0</v>
          </cell>
          <cell r="Y210">
            <v>29263</v>
          </cell>
          <cell r="Z210">
            <v>0</v>
          </cell>
        </row>
        <row r="211">
          <cell r="A211">
            <v>7007</v>
          </cell>
          <cell r="B211" t="str">
            <v xml:space="preserve">PARKERS CHAPEL      </v>
          </cell>
          <cell r="C211">
            <v>1540168.98072826</v>
          </cell>
          <cell r="E211">
            <v>1683329.26</v>
          </cell>
          <cell r="G211">
            <v>143160.27927174</v>
          </cell>
          <cell r="H211">
            <v>9.295102100033692E-2</v>
          </cell>
          <cell r="I211">
            <v>68070493</v>
          </cell>
          <cell r="J211">
            <v>1701762.3250000002</v>
          </cell>
          <cell r="L211">
            <v>1667727.0785000001</v>
          </cell>
          <cell r="M211">
            <v>-15602.181499999948</v>
          </cell>
          <cell r="N211">
            <v>-9.3553565815055195E-3</v>
          </cell>
          <cell r="O211">
            <v>1.0093553565815054</v>
          </cell>
          <cell r="P211">
            <v>0.98916824944987536</v>
          </cell>
          <cell r="Q211">
            <v>5604785.3399999999</v>
          </cell>
          <cell r="R211">
            <v>3865506</v>
          </cell>
          <cell r="S211">
            <v>71552</v>
          </cell>
          <cell r="T211">
            <v>5604785.0784999998</v>
          </cell>
          <cell r="U211">
            <v>0.26150000002235174</v>
          </cell>
          <cell r="V211">
            <v>15602.181499999948</v>
          </cell>
          <cell r="W211">
            <v>0</v>
          </cell>
          <cell r="X211">
            <v>0</v>
          </cell>
          <cell r="Y211">
            <v>-15602</v>
          </cell>
          <cell r="Z211">
            <v>-15602</v>
          </cell>
        </row>
        <row r="212">
          <cell r="A212">
            <v>7008</v>
          </cell>
          <cell r="B212" t="str">
            <v>SMACKOVER-NORPHLET</v>
          </cell>
          <cell r="C212">
            <v>2920811.2155969599</v>
          </cell>
          <cell r="E212">
            <v>2820006.6799999997</v>
          </cell>
          <cell r="G212">
            <v>-100804.53559696022</v>
          </cell>
          <cell r="H212">
            <v>-3.4512513187661679E-2</v>
          </cell>
          <cell r="I212">
            <v>121933599</v>
          </cell>
          <cell r="J212">
            <v>3048339.9750000001</v>
          </cell>
          <cell r="L212">
            <v>2987373.1754999999</v>
          </cell>
          <cell r="M212">
            <v>167366.49550000019</v>
          </cell>
          <cell r="N212">
            <v>5.6024636249867872E-2</v>
          </cell>
          <cell r="O212">
            <v>0.94397536375013213</v>
          </cell>
          <cell r="P212">
            <v>0.92509585647512937</v>
          </cell>
          <cell r="Q212">
            <v>7418868.1599999992</v>
          </cell>
          <cell r="R212">
            <v>4394674</v>
          </cell>
          <cell r="S212">
            <v>36821</v>
          </cell>
          <cell r="T212">
            <v>7418868.1754999999</v>
          </cell>
          <cell r="U212">
            <v>-1.5500000678002834E-2</v>
          </cell>
          <cell r="V212">
            <v>-167366.49550000019</v>
          </cell>
          <cell r="W212">
            <v>0</v>
          </cell>
          <cell r="X212">
            <v>0</v>
          </cell>
          <cell r="Y212">
            <v>167366</v>
          </cell>
          <cell r="Z212">
            <v>0</v>
          </cell>
        </row>
        <row r="213">
          <cell r="A213">
            <v>7009</v>
          </cell>
          <cell r="B213" t="str">
            <v>STRONG-HUTTIG</v>
          </cell>
          <cell r="C213">
            <v>1046274.04104134</v>
          </cell>
          <cell r="E213">
            <v>985027.41</v>
          </cell>
          <cell r="G213">
            <v>-61246.631041339948</v>
          </cell>
          <cell r="H213">
            <v>-5.8537848248994259E-2</v>
          </cell>
          <cell r="I213">
            <v>44103703</v>
          </cell>
          <cell r="J213">
            <v>1102592.575</v>
          </cell>
          <cell r="L213">
            <v>1080540.7234999998</v>
          </cell>
          <cell r="M213">
            <v>95513.313499999815</v>
          </cell>
          <cell r="N213">
            <v>8.8393997026433982E-2</v>
          </cell>
          <cell r="O213">
            <v>0.91160600297356598</v>
          </cell>
          <cell r="P213">
            <v>0.89337388291409459</v>
          </cell>
          <cell r="Q213">
            <v>2052835.18</v>
          </cell>
          <cell r="R213">
            <v>937051</v>
          </cell>
          <cell r="S213">
            <v>35243</v>
          </cell>
          <cell r="T213">
            <v>2052834.7234999998</v>
          </cell>
          <cell r="U213">
            <v>0.45650000008754432</v>
          </cell>
          <cell r="V213">
            <v>-95513.313499999815</v>
          </cell>
          <cell r="W213">
            <v>0</v>
          </cell>
          <cell r="X213">
            <v>0</v>
          </cell>
          <cell r="Y213">
            <v>95513</v>
          </cell>
          <cell r="Z213">
            <v>0</v>
          </cell>
        </row>
        <row r="214">
          <cell r="A214">
            <v>7102</v>
          </cell>
          <cell r="B214" t="str">
            <v>CLINTON</v>
          </cell>
          <cell r="C214">
            <v>4827111.6637293994</v>
          </cell>
          <cell r="E214">
            <v>4095103.6999999997</v>
          </cell>
          <cell r="G214">
            <v>-732007.96372939972</v>
          </cell>
          <cell r="H214">
            <v>-0.15164512750547279</v>
          </cell>
          <cell r="I214">
            <v>172868138</v>
          </cell>
          <cell r="J214">
            <v>4321703.45</v>
          </cell>
          <cell r="L214">
            <v>4235269.3810000001</v>
          </cell>
          <cell r="M214">
            <v>140165.68100000033</v>
          </cell>
          <cell r="N214">
            <v>3.3094867974349594E-2</v>
          </cell>
          <cell r="O214">
            <v>0.96690513202565043</v>
          </cell>
          <cell r="P214">
            <v>0.94756702938513737</v>
          </cell>
          <cell r="Q214">
            <v>8861418.0600000005</v>
          </cell>
          <cell r="R214">
            <v>4586975</v>
          </cell>
          <cell r="S214">
            <v>39174</v>
          </cell>
          <cell r="T214">
            <v>8861418.3809999991</v>
          </cell>
          <cell r="U214">
            <v>-0.32099999859929085</v>
          </cell>
          <cell r="V214">
            <v>-140165.68100000033</v>
          </cell>
          <cell r="W214">
            <v>0</v>
          </cell>
          <cell r="X214">
            <v>0</v>
          </cell>
          <cell r="Y214">
            <v>140166</v>
          </cell>
          <cell r="Z214">
            <v>0</v>
          </cell>
        </row>
        <row r="215">
          <cell r="A215">
            <v>7104</v>
          </cell>
          <cell r="B215" t="str">
            <v xml:space="preserve">SHIRLEY             </v>
          </cell>
          <cell r="C215">
            <v>1750426.3994342501</v>
          </cell>
          <cell r="E215">
            <v>1822792.84</v>
          </cell>
          <cell r="G215">
            <v>72366.440565750003</v>
          </cell>
          <cell r="H215">
            <v>4.1342178448142315E-2</v>
          </cell>
          <cell r="I215">
            <v>74725738</v>
          </cell>
          <cell r="J215">
            <v>1868143.4500000002</v>
          </cell>
          <cell r="L215">
            <v>1830780.5810000002</v>
          </cell>
          <cell r="M215">
            <v>7987.7410000001546</v>
          </cell>
          <cell r="N215">
            <v>4.3630247572525203E-3</v>
          </cell>
          <cell r="O215">
            <v>0.99563697524274752</v>
          </cell>
          <cell r="P215">
            <v>0.97572423573789258</v>
          </cell>
          <cell r="Q215">
            <v>2392787.1</v>
          </cell>
          <cell r="R215">
            <v>556916</v>
          </cell>
          <cell r="S215">
            <v>5091</v>
          </cell>
          <cell r="T215">
            <v>2392787.5810000002</v>
          </cell>
          <cell r="U215">
            <v>-0.48100000014528632</v>
          </cell>
          <cell r="V215">
            <v>-7987.7410000001546</v>
          </cell>
          <cell r="W215">
            <v>0</v>
          </cell>
          <cell r="X215">
            <v>0</v>
          </cell>
          <cell r="Y215">
            <v>7988</v>
          </cell>
          <cell r="Z215">
            <v>0</v>
          </cell>
        </row>
        <row r="216">
          <cell r="A216">
            <v>7105</v>
          </cell>
          <cell r="B216" t="str">
            <v xml:space="preserve">SOUTH SIDE </v>
          </cell>
          <cell r="C216">
            <v>4000437.0042613205</v>
          </cell>
          <cell r="E216">
            <v>2840264.33</v>
          </cell>
          <cell r="G216">
            <v>-1160172.6742613204</v>
          </cell>
          <cell r="H216">
            <v>-0.29001148450169034</v>
          </cell>
          <cell r="I216">
            <v>116719936</v>
          </cell>
          <cell r="J216">
            <v>2917998.4000000004</v>
          </cell>
          <cell r="L216">
            <v>2859638.4320000005</v>
          </cell>
          <cell r="M216">
            <v>19374.102000000421</v>
          </cell>
          <cell r="N216">
            <v>6.7750180523522977E-3</v>
          </cell>
          <cell r="O216">
            <v>0.99322498194764774</v>
          </cell>
          <cell r="P216">
            <v>0.97336048230869476</v>
          </cell>
          <cell r="Q216">
            <v>3541423.16</v>
          </cell>
          <cell r="R216">
            <v>678548</v>
          </cell>
          <cell r="S216">
            <v>3237</v>
          </cell>
          <cell r="T216">
            <v>3541423.4320000005</v>
          </cell>
          <cell r="U216">
            <v>-0.272000000346452</v>
          </cell>
          <cell r="V216">
            <v>-19374.102000000421</v>
          </cell>
          <cell r="W216">
            <v>0</v>
          </cell>
          <cell r="X216">
            <v>0</v>
          </cell>
          <cell r="Y216">
            <v>19374</v>
          </cell>
          <cell r="Z216">
            <v>0</v>
          </cell>
        </row>
        <row r="217">
          <cell r="A217">
            <v>7201</v>
          </cell>
          <cell r="B217" t="str">
            <v xml:space="preserve">ELKINS              </v>
          </cell>
          <cell r="C217">
            <v>1727674.9024451699</v>
          </cell>
          <cell r="E217">
            <v>1866933.0421847999</v>
          </cell>
          <cell r="G217">
            <v>139258.13973963005</v>
          </cell>
          <cell r="H217">
            <v>8.060436575338259E-2</v>
          </cell>
          <cell r="I217">
            <v>76147855</v>
          </cell>
          <cell r="J217">
            <v>1903696.375</v>
          </cell>
          <cell r="L217">
            <v>1865622.4475</v>
          </cell>
          <cell r="M217">
            <v>-1310.5946847999003</v>
          </cell>
          <cell r="N217">
            <v>-7.0249727459923284E-4</v>
          </cell>
          <cell r="O217">
            <v>1.0007024972745993</v>
          </cell>
          <cell r="P217">
            <v>0.9806884473291072</v>
          </cell>
          <cell r="Q217">
            <v>8712706.6400000006</v>
          </cell>
          <cell r="R217">
            <v>6846436</v>
          </cell>
          <cell r="S217">
            <v>648</v>
          </cell>
          <cell r="T217">
            <v>8712706.4474999998</v>
          </cell>
          <cell r="U217">
            <v>0.19250000081956387</v>
          </cell>
          <cell r="V217">
            <v>1310.5946847999003</v>
          </cell>
          <cell r="W217">
            <v>0</v>
          </cell>
          <cell r="X217">
            <v>0</v>
          </cell>
          <cell r="Y217">
            <v>-1311</v>
          </cell>
          <cell r="Z217">
            <v>-1311</v>
          </cell>
        </row>
        <row r="218">
          <cell r="A218">
            <v>7202</v>
          </cell>
          <cell r="B218" t="str">
            <v xml:space="preserve">FARMINGTON          </v>
          </cell>
          <cell r="C218">
            <v>4316883.4113353994</v>
          </cell>
          <cell r="E218">
            <v>4509218.6537369397</v>
          </cell>
          <cell r="G218">
            <v>192335.24240154028</v>
          </cell>
          <cell r="H218">
            <v>4.4554189695394771E-2</v>
          </cell>
          <cell r="I218">
            <v>183550148</v>
          </cell>
          <cell r="J218">
            <v>4588753.7</v>
          </cell>
          <cell r="L218">
            <v>4496978.6260000002</v>
          </cell>
          <cell r="M218">
            <v>-12240.02773693949</v>
          </cell>
          <cell r="N218">
            <v>-2.7218336476343948E-3</v>
          </cell>
          <cell r="O218">
            <v>1.0027218336476345</v>
          </cell>
          <cell r="P218">
            <v>0.98266739697468175</v>
          </cell>
          <cell r="Q218">
            <v>17853581.459999997</v>
          </cell>
          <cell r="R218">
            <v>13356603</v>
          </cell>
          <cell r="S218">
            <v>0</v>
          </cell>
          <cell r="T218">
            <v>17853581.626000002</v>
          </cell>
          <cell r="U218">
            <v>-0.16600000485777855</v>
          </cell>
          <cell r="V218">
            <v>12240.02773693949</v>
          </cell>
          <cell r="W218">
            <v>0</v>
          </cell>
          <cell r="X218">
            <v>0</v>
          </cell>
          <cell r="Y218">
            <v>-12240</v>
          </cell>
          <cell r="Z218">
            <v>-12240</v>
          </cell>
        </row>
        <row r="219">
          <cell r="A219">
            <v>7203</v>
          </cell>
          <cell r="B219" t="str">
            <v xml:space="preserve">FAYETTEVILLE        </v>
          </cell>
          <cell r="C219">
            <v>42143683.42305135</v>
          </cell>
          <cell r="E219">
            <v>43780410.159999996</v>
          </cell>
          <cell r="G219">
            <v>1636726.7369486466</v>
          </cell>
          <cell r="H219">
            <v>3.8836822128684778E-2</v>
          </cell>
          <cell r="I219">
            <v>1782456758</v>
          </cell>
          <cell r="J219">
            <v>44561418.950000003</v>
          </cell>
          <cell r="L219">
            <v>43670190.571000002</v>
          </cell>
          <cell r="M219">
            <v>-110219.5889999941</v>
          </cell>
          <cell r="N219">
            <v>-2.5239090454802701E-3</v>
          </cell>
          <cell r="O219">
            <v>1.0025239090454803</v>
          </cell>
          <cell r="P219">
            <v>0.98247343086457062</v>
          </cell>
          <cell r="Q219">
            <v>72845436.399999991</v>
          </cell>
          <cell r="R219">
            <v>29175246</v>
          </cell>
          <cell r="S219">
            <v>0</v>
          </cell>
          <cell r="T219">
            <v>72845436.57100001</v>
          </cell>
          <cell r="U219">
            <v>-0.17100001871585846</v>
          </cell>
          <cell r="V219">
            <v>110219.5889999941</v>
          </cell>
          <cell r="W219">
            <v>0</v>
          </cell>
          <cell r="X219">
            <v>0</v>
          </cell>
          <cell r="Y219">
            <v>-110220</v>
          </cell>
          <cell r="Z219">
            <v>-110220</v>
          </cell>
        </row>
        <row r="220">
          <cell r="A220">
            <v>7204</v>
          </cell>
          <cell r="B220" t="str">
            <v>GREENLAND</v>
          </cell>
          <cell r="C220">
            <v>2167096.3552601808</v>
          </cell>
          <cell r="E220">
            <v>2194917.4700000002</v>
          </cell>
          <cell r="G220">
            <v>27821.11473981943</v>
          </cell>
          <cell r="H220">
            <v>1.2837968497473311E-2</v>
          </cell>
          <cell r="I220">
            <v>90290917</v>
          </cell>
          <cell r="J220">
            <v>2257272.9250000003</v>
          </cell>
          <cell r="L220">
            <v>2212127.4665000001</v>
          </cell>
          <cell r="M220">
            <v>17209.996499999892</v>
          </cell>
          <cell r="N220">
            <v>7.779839435396247E-3</v>
          </cell>
          <cell r="O220">
            <v>0.99222016056460371</v>
          </cell>
          <cell r="P220">
            <v>0.97237575735331161</v>
          </cell>
          <cell r="Q220">
            <v>5270939.08</v>
          </cell>
          <cell r="R220">
            <v>3054464</v>
          </cell>
          <cell r="S220">
            <v>4348</v>
          </cell>
          <cell r="T220">
            <v>5270939.4665000001</v>
          </cell>
          <cell r="U220">
            <v>-0.38650000002235174</v>
          </cell>
          <cell r="V220">
            <v>-17209.996499999892</v>
          </cell>
          <cell r="W220">
            <v>0</v>
          </cell>
          <cell r="X220">
            <v>0</v>
          </cell>
          <cell r="Y220">
            <v>17210</v>
          </cell>
          <cell r="Z220">
            <v>0</v>
          </cell>
        </row>
        <row r="221">
          <cell r="A221">
            <v>7205</v>
          </cell>
          <cell r="B221" t="str">
            <v xml:space="preserve">LINCOLN CONSOLIDATED          </v>
          </cell>
          <cell r="C221">
            <v>1955018.8850892002</v>
          </cell>
          <cell r="E221">
            <v>2018061.45</v>
          </cell>
          <cell r="G221">
            <v>63042.564910799731</v>
          </cell>
          <cell r="H221">
            <v>3.2246524773556516E-2</v>
          </cell>
          <cell r="I221">
            <v>82562169</v>
          </cell>
          <cell r="J221">
            <v>2064054.2250000001</v>
          </cell>
          <cell r="L221">
            <v>2022773.1405</v>
          </cell>
          <cell r="M221">
            <v>4711.6905000000261</v>
          </cell>
          <cell r="N221">
            <v>2.3293222584690665E-3</v>
          </cell>
          <cell r="O221">
            <v>0.99767067774153095</v>
          </cell>
          <cell r="P221">
            <v>0.97771726418670024</v>
          </cell>
          <cell r="Q221">
            <v>7353460.3999999994</v>
          </cell>
          <cell r="R221">
            <v>5330519</v>
          </cell>
          <cell r="S221">
            <v>168</v>
          </cell>
          <cell r="T221">
            <v>7353460.1405000007</v>
          </cell>
          <cell r="U221">
            <v>0.25949999876320362</v>
          </cell>
          <cell r="V221">
            <v>-4711.6905000000261</v>
          </cell>
          <cell r="W221">
            <v>0</v>
          </cell>
          <cell r="X221">
            <v>0</v>
          </cell>
          <cell r="Y221">
            <v>4712</v>
          </cell>
          <cell r="Z221">
            <v>0</v>
          </cell>
        </row>
        <row r="222">
          <cell r="A222">
            <v>7206</v>
          </cell>
          <cell r="B222" t="str">
            <v xml:space="preserve">PRAIRIE GROVE       </v>
          </cell>
          <cell r="C222">
            <v>3856918.886260571</v>
          </cell>
          <cell r="E222">
            <v>4125754.84</v>
          </cell>
          <cell r="G222">
            <v>268835.95373942889</v>
          </cell>
          <cell r="H222">
            <v>6.970225759662671E-2</v>
          </cell>
          <cell r="I222">
            <v>169102791</v>
          </cell>
          <cell r="J222">
            <v>4227569.7750000004</v>
          </cell>
          <cell r="L222">
            <v>4143018.3795000003</v>
          </cell>
          <cell r="M222">
            <v>17263.539500000421</v>
          </cell>
          <cell r="N222">
            <v>4.1668990862849782E-3</v>
          </cell>
          <cell r="O222">
            <v>0.99583310091371502</v>
          </cell>
          <cell r="P222">
            <v>0.97591643889544066</v>
          </cell>
          <cell r="Q222">
            <v>14128848.140000001</v>
          </cell>
          <cell r="R222">
            <v>9981303</v>
          </cell>
          <cell r="S222">
            <v>4527</v>
          </cell>
          <cell r="T222">
            <v>14128848.3795</v>
          </cell>
          <cell r="U222">
            <v>-0.23949999921023846</v>
          </cell>
          <cell r="V222">
            <v>-17263.539500000421</v>
          </cell>
          <cell r="W222">
            <v>0</v>
          </cell>
          <cell r="X222">
            <v>0</v>
          </cell>
          <cell r="Y222">
            <v>17264</v>
          </cell>
          <cell r="Z222">
            <v>0</v>
          </cell>
        </row>
        <row r="223">
          <cell r="A223">
            <v>7207</v>
          </cell>
          <cell r="B223" t="str">
            <v xml:space="preserve">SPRINGDALE          </v>
          </cell>
          <cell r="C223">
            <v>42301463.435845211</v>
          </cell>
          <cell r="E223">
            <v>43782722.25</v>
          </cell>
          <cell r="G223">
            <v>1481258.8141547889</v>
          </cell>
          <cell r="H223">
            <v>3.5016727409473189E-2</v>
          </cell>
          <cell r="I223">
            <v>1786010871</v>
          </cell>
          <cell r="J223">
            <v>44650271.775000006</v>
          </cell>
          <cell r="L223">
            <v>43757266.339500003</v>
          </cell>
          <cell r="M223">
            <v>-25455.910499997437</v>
          </cell>
          <cell r="N223">
            <v>-5.8175276084416181E-4</v>
          </cell>
          <cell r="O223">
            <v>1.0005817527608443</v>
          </cell>
          <cell r="P223">
            <v>0.98057011770562719</v>
          </cell>
          <cell r="Q223">
            <v>155150996.44</v>
          </cell>
          <cell r="R223">
            <v>111371144</v>
          </cell>
          <cell r="S223">
            <v>22586</v>
          </cell>
          <cell r="T223">
            <v>155150996.33950001</v>
          </cell>
          <cell r="U223">
            <v>0.10049998760223389</v>
          </cell>
          <cell r="V223">
            <v>25455.910499997437</v>
          </cell>
          <cell r="W223">
            <v>0</v>
          </cell>
          <cell r="X223">
            <v>0</v>
          </cell>
          <cell r="Y223">
            <v>-25456</v>
          </cell>
          <cell r="Z223">
            <v>-25456</v>
          </cell>
        </row>
        <row r="224">
          <cell r="A224">
            <v>7208</v>
          </cell>
          <cell r="B224" t="str">
            <v xml:space="preserve">WEST FORK           </v>
          </cell>
          <cell r="C224">
            <v>1612355.5531919603</v>
          </cell>
          <cell r="E224">
            <v>1714428.05</v>
          </cell>
          <cell r="G224">
            <v>102072.49680803972</v>
          </cell>
          <cell r="H224">
            <v>6.3306444168575643E-2</v>
          </cell>
          <cell r="I224">
            <v>69657627</v>
          </cell>
          <cell r="J224">
            <v>1741440.675</v>
          </cell>
          <cell r="L224">
            <v>1706611.8615000001</v>
          </cell>
          <cell r="M224">
            <v>-7816.1884999999311</v>
          </cell>
          <cell r="N224">
            <v>-4.5799450222559759E-3</v>
          </cell>
          <cell r="O224">
            <v>1.0045799450222559</v>
          </cell>
          <cell r="P224">
            <v>0.98448834612181091</v>
          </cell>
          <cell r="Q224">
            <v>6822899.6000000006</v>
          </cell>
          <cell r="R224">
            <v>5109879</v>
          </cell>
          <cell r="S224">
            <v>6409</v>
          </cell>
          <cell r="T224">
            <v>6822899.8614999996</v>
          </cell>
          <cell r="U224">
            <v>-0.26149999909102917</v>
          </cell>
          <cell r="V224">
            <v>7816.1884999999311</v>
          </cell>
          <cell r="W224">
            <v>0</v>
          </cell>
          <cell r="X224">
            <v>0</v>
          </cell>
          <cell r="Y224">
            <v>-7816</v>
          </cell>
          <cell r="Z224">
            <v>-7816</v>
          </cell>
        </row>
        <row r="225">
          <cell r="A225">
            <v>7301</v>
          </cell>
          <cell r="B225" t="str">
            <v xml:space="preserve">BALD KNOB           </v>
          </cell>
          <cell r="C225">
            <v>2657977.5846577701</v>
          </cell>
          <cell r="E225">
            <v>2891066.04</v>
          </cell>
          <cell r="G225">
            <v>233088.45534222992</v>
          </cell>
          <cell r="H225">
            <v>8.7693913104327934E-2</v>
          </cell>
          <cell r="I225">
            <v>112159509</v>
          </cell>
          <cell r="J225">
            <v>2803987.7250000001</v>
          </cell>
          <cell r="L225">
            <v>2747907.9704999998</v>
          </cell>
          <cell r="M225">
            <v>-143158.06950000022</v>
          </cell>
          <cell r="N225">
            <v>-5.209711207102459E-2</v>
          </cell>
          <cell r="O225">
            <v>1.0520971120710245</v>
          </cell>
          <cell r="P225">
            <v>1.031055169829604</v>
          </cell>
          <cell r="Q225">
            <v>8171267.9399999995</v>
          </cell>
          <cell r="R225">
            <v>5402754</v>
          </cell>
          <cell r="S225">
            <v>20606</v>
          </cell>
          <cell r="T225">
            <v>8171267.9704999998</v>
          </cell>
          <cell r="U225">
            <v>-3.0500000342726707E-2</v>
          </cell>
          <cell r="V225">
            <v>143158.06950000022</v>
          </cell>
          <cell r="W225">
            <v>0</v>
          </cell>
          <cell r="X225">
            <v>0</v>
          </cell>
          <cell r="Y225">
            <v>-143158</v>
          </cell>
          <cell r="Z225">
            <v>-143158</v>
          </cell>
        </row>
        <row r="226">
          <cell r="A226">
            <v>7302</v>
          </cell>
          <cell r="B226" t="str">
            <v>BEEBE</v>
          </cell>
          <cell r="C226">
            <v>5557254.4591998002</v>
          </cell>
          <cell r="E226">
            <v>5779364.3599999994</v>
          </cell>
          <cell r="G226">
            <v>222109.90080019925</v>
          </cell>
          <cell r="H226">
            <v>3.9967559958048293E-2</v>
          </cell>
          <cell r="I226">
            <v>241555796</v>
          </cell>
          <cell r="J226">
            <v>6038894.9000000004</v>
          </cell>
          <cell r="L226">
            <v>5918117.0020000003</v>
          </cell>
          <cell r="M226">
            <v>138752.64200000092</v>
          </cell>
          <cell r="N226">
            <v>2.3445403656789838E-2</v>
          </cell>
          <cell r="O226">
            <v>0.97655459634321018</v>
          </cell>
          <cell r="P226">
            <v>0.95702350441634598</v>
          </cell>
          <cell r="Q226">
            <v>22609609.879999999</v>
          </cell>
          <cell r="R226">
            <v>16690005</v>
          </cell>
          <cell r="S226">
            <v>1488</v>
          </cell>
          <cell r="T226">
            <v>22609610.002</v>
          </cell>
          <cell r="U226">
            <v>-0.12200000137090683</v>
          </cell>
          <cell r="V226">
            <v>-138752.64200000092</v>
          </cell>
          <cell r="W226">
            <v>0</v>
          </cell>
          <cell r="X226">
            <v>0</v>
          </cell>
          <cell r="Y226">
            <v>138753</v>
          </cell>
          <cell r="Z226">
            <v>0</v>
          </cell>
        </row>
        <row r="227">
          <cell r="A227">
            <v>7303</v>
          </cell>
          <cell r="B227" t="str">
            <v xml:space="preserve">BRADFORD            </v>
          </cell>
          <cell r="C227">
            <v>682387.65862700006</v>
          </cell>
          <cell r="E227">
            <v>709177.96</v>
          </cell>
          <cell r="G227">
            <v>26790.301372999907</v>
          </cell>
          <cell r="H227">
            <v>3.9259651071215748E-2</v>
          </cell>
          <cell r="I227">
            <v>29388612</v>
          </cell>
          <cell r="J227">
            <v>734715.3</v>
          </cell>
          <cell r="L227">
            <v>720020.99400000006</v>
          </cell>
          <cell r="M227">
            <v>10843.034000000102</v>
          </cell>
          <cell r="N227">
            <v>1.5059330339470768E-2</v>
          </cell>
          <cell r="O227">
            <v>0.98494066966052918</v>
          </cell>
          <cell r="P227">
            <v>0.96524185626731862</v>
          </cell>
          <cell r="Q227">
            <v>3160275.58</v>
          </cell>
          <cell r="R227">
            <v>2440255</v>
          </cell>
          <cell r="S227">
            <v>0</v>
          </cell>
          <cell r="T227">
            <v>3160275.9939999999</v>
          </cell>
          <cell r="U227">
            <v>-0.41399999987334013</v>
          </cell>
          <cell r="V227">
            <v>-10843.034000000102</v>
          </cell>
          <cell r="W227">
            <v>0</v>
          </cell>
          <cell r="X227">
            <v>0</v>
          </cell>
          <cell r="Y227">
            <v>10843</v>
          </cell>
          <cell r="Z227">
            <v>0</v>
          </cell>
        </row>
        <row r="228">
          <cell r="A228">
            <v>7304</v>
          </cell>
          <cell r="B228" t="str">
            <v xml:space="preserve">WHITE COUNTY CENTRAL       </v>
          </cell>
          <cell r="C228">
            <v>1357121.34264048</v>
          </cell>
          <cell r="E228">
            <v>1627643.04</v>
          </cell>
          <cell r="G228">
            <v>270521.69735952001</v>
          </cell>
          <cell r="H228">
            <v>0.19933493701689201</v>
          </cell>
          <cell r="I228">
            <v>55626988</v>
          </cell>
          <cell r="J228">
            <v>1390674.7000000002</v>
          </cell>
          <cell r="L228">
            <v>1362861.2060000002</v>
          </cell>
          <cell r="M228">
            <v>-264781.8339999998</v>
          </cell>
          <cell r="N228">
            <v>-0.19428378534387583</v>
          </cell>
          <cell r="O228">
            <v>1.1942837853438759</v>
          </cell>
          <cell r="P228">
            <v>1.1703981096369984</v>
          </cell>
          <cell r="Q228">
            <v>5402035.3200000003</v>
          </cell>
          <cell r="R228">
            <v>4039114</v>
          </cell>
          <cell r="S228">
            <v>60</v>
          </cell>
          <cell r="T228">
            <v>5402035.2060000002</v>
          </cell>
          <cell r="U228">
            <v>0.11400000005960464</v>
          </cell>
          <cell r="V228">
            <v>264781.8339999998</v>
          </cell>
          <cell r="W228">
            <v>0</v>
          </cell>
          <cell r="X228">
            <v>0</v>
          </cell>
          <cell r="Y228">
            <v>-264782</v>
          </cell>
          <cell r="Z228">
            <v>-264782</v>
          </cell>
        </row>
        <row r="229">
          <cell r="A229">
            <v>7307</v>
          </cell>
          <cell r="B229" t="str">
            <v xml:space="preserve">RIVERVIEW           </v>
          </cell>
          <cell r="C229">
            <v>2734022.8543909201</v>
          </cell>
          <cell r="E229">
            <v>2808028.3</v>
          </cell>
          <cell r="G229">
            <v>74005.445609079674</v>
          </cell>
          <cell r="H229">
            <v>2.7068334666707258E-2</v>
          </cell>
          <cell r="I229">
            <v>113704443</v>
          </cell>
          <cell r="J229">
            <v>2842611.0750000002</v>
          </cell>
          <cell r="L229">
            <v>2785758.8535000002</v>
          </cell>
          <cell r="M229">
            <v>-22269.446499999613</v>
          </cell>
          <cell r="N229">
            <v>-7.9940323879866687E-3</v>
          </cell>
          <cell r="O229">
            <v>1.0079940323879866</v>
          </cell>
          <cell r="P229">
            <v>0.98783415174022693</v>
          </cell>
          <cell r="Q229">
            <v>8270642.8200000003</v>
          </cell>
          <cell r="R229">
            <v>5472781</v>
          </cell>
          <cell r="S229">
            <v>12103</v>
          </cell>
          <cell r="T229">
            <v>8270642.8535000002</v>
          </cell>
          <cell r="U229">
            <v>-3.3499999903142452E-2</v>
          </cell>
          <cell r="V229">
            <v>22269.446499999613</v>
          </cell>
          <cell r="W229">
            <v>0</v>
          </cell>
          <cell r="X229">
            <v>0</v>
          </cell>
          <cell r="Y229">
            <v>-22269</v>
          </cell>
          <cell r="Z229">
            <v>-22269</v>
          </cell>
        </row>
        <row r="230">
          <cell r="A230">
            <v>7309</v>
          </cell>
          <cell r="B230" t="str">
            <v xml:space="preserve">PANGBURN            </v>
          </cell>
          <cell r="C230">
            <v>1979260.7923719501</v>
          </cell>
          <cell r="E230">
            <v>2958362.6135911499</v>
          </cell>
          <cell r="G230">
            <v>979101.8212191998</v>
          </cell>
          <cell r="H230">
            <v>0.49468055194780181</v>
          </cell>
          <cell r="I230">
            <v>78733702</v>
          </cell>
          <cell r="J230">
            <v>1968342.55</v>
          </cell>
          <cell r="L230">
            <v>1928975.699</v>
          </cell>
          <cell r="M230">
            <v>-1029386.9145911499</v>
          </cell>
          <cell r="N230">
            <v>-0.53364431450577332</v>
          </cell>
          <cell r="O230">
            <v>1.5336443145057732</v>
          </cell>
          <cell r="P230">
            <v>1.5029714282156579</v>
          </cell>
          <cell r="Q230">
            <v>5567379.3999999994</v>
          </cell>
          <cell r="R230">
            <v>3638229</v>
          </cell>
          <cell r="S230">
            <v>175</v>
          </cell>
          <cell r="T230">
            <v>5567379.699</v>
          </cell>
          <cell r="U230">
            <v>-0.29900000058114529</v>
          </cell>
          <cell r="V230">
            <v>1029386.9145911499</v>
          </cell>
          <cell r="W230">
            <v>0</v>
          </cell>
          <cell r="X230">
            <v>0</v>
          </cell>
          <cell r="Y230">
            <v>-1029387</v>
          </cell>
          <cell r="Z230">
            <v>-1029387</v>
          </cell>
        </row>
        <row r="231">
          <cell r="A231">
            <v>7310</v>
          </cell>
          <cell r="B231" t="str">
            <v xml:space="preserve">ROSE BUD            </v>
          </cell>
          <cell r="C231">
            <v>2124825.16746024</v>
          </cell>
          <cell r="E231">
            <v>2175987.26476504</v>
          </cell>
          <cell r="G231">
            <v>51162.09730480006</v>
          </cell>
          <cell r="H231">
            <v>2.4078262102831295E-2</v>
          </cell>
          <cell r="I231">
            <v>86630198</v>
          </cell>
          <cell r="J231">
            <v>2165754.9500000002</v>
          </cell>
          <cell r="L231">
            <v>2122439.8510000003</v>
          </cell>
          <cell r="M231">
            <v>-53547.413765039761</v>
          </cell>
          <cell r="N231">
            <v>-2.5229178456958663E-2</v>
          </cell>
          <cell r="O231">
            <v>1.0252291784569587</v>
          </cell>
          <cell r="P231">
            <v>1.0047245948878196</v>
          </cell>
          <cell r="Q231">
            <v>5239077.3600000003</v>
          </cell>
          <cell r="R231">
            <v>3116170</v>
          </cell>
          <cell r="S231">
            <v>468</v>
          </cell>
          <cell r="T231">
            <v>5239077.8509999998</v>
          </cell>
          <cell r="U231">
            <v>-0.49099999945610762</v>
          </cell>
          <cell r="V231">
            <v>53547.413765039761</v>
          </cell>
          <cell r="W231">
            <v>0</v>
          </cell>
          <cell r="X231">
            <v>0</v>
          </cell>
          <cell r="Y231">
            <v>-53547</v>
          </cell>
          <cell r="Z231">
            <v>-53547</v>
          </cell>
        </row>
        <row r="232">
          <cell r="A232">
            <v>7311</v>
          </cell>
          <cell r="B232" t="str">
            <v xml:space="preserve">SEARCY SPECIAL    </v>
          </cell>
          <cell r="C232">
            <v>13923071.441775998</v>
          </cell>
          <cell r="E232">
            <v>14120543.304194</v>
          </cell>
          <cell r="G232">
            <v>197471.86241800152</v>
          </cell>
          <cell r="H232">
            <v>1.4183067525279638E-2</v>
          </cell>
          <cell r="I232">
            <v>583710474</v>
          </cell>
          <cell r="J232">
            <v>14592761.850000001</v>
          </cell>
          <cell r="L232">
            <v>14300906.613000002</v>
          </cell>
          <cell r="M232">
            <v>180363.30880600214</v>
          </cell>
          <cell r="N232">
            <v>1.2612019201778849E-2</v>
          </cell>
          <cell r="O232">
            <v>0.9873879807982211</v>
          </cell>
          <cell r="P232">
            <v>0.96764022118225679</v>
          </cell>
          <cell r="Q232">
            <v>28037541.620000001</v>
          </cell>
          <cell r="R232">
            <v>13696043</v>
          </cell>
          <cell r="S232">
            <v>40592</v>
          </cell>
          <cell r="T232">
            <v>28037541.613000002</v>
          </cell>
          <cell r="U232">
            <v>6.9999992847442627E-3</v>
          </cell>
          <cell r="V232">
            <v>-180363.30880600214</v>
          </cell>
          <cell r="W232">
            <v>0</v>
          </cell>
          <cell r="X232">
            <v>0</v>
          </cell>
          <cell r="Y232">
            <v>180363</v>
          </cell>
          <cell r="Z232">
            <v>0</v>
          </cell>
        </row>
        <row r="233">
          <cell r="A233">
            <v>7401</v>
          </cell>
          <cell r="B233" t="str">
            <v>AUGUSTA</v>
          </cell>
          <cell r="C233">
            <v>1655569.6580779997</v>
          </cell>
          <cell r="E233">
            <v>1686864.61</v>
          </cell>
          <cell r="G233">
            <v>31294.951922000386</v>
          </cell>
          <cell r="H233">
            <v>1.8902830073807726E-2</v>
          </cell>
          <cell r="I233">
            <v>70689136</v>
          </cell>
          <cell r="J233">
            <v>1767228.4000000001</v>
          </cell>
          <cell r="L233">
            <v>1731883.8320000002</v>
          </cell>
          <cell r="M233">
            <v>45019.222000000067</v>
          </cell>
          <cell r="N233">
            <v>2.5994365885390436E-2</v>
          </cell>
          <cell r="O233">
            <v>0.97400563411460961</v>
          </cell>
          <cell r="P233">
            <v>0.95452552143231739</v>
          </cell>
          <cell r="Q233">
            <v>2353135.4</v>
          </cell>
          <cell r="R233">
            <v>612986</v>
          </cell>
          <cell r="S233">
            <v>8266</v>
          </cell>
          <cell r="T233">
            <v>2353135.8320000004</v>
          </cell>
          <cell r="U233">
            <v>-0.43200000049546361</v>
          </cell>
          <cell r="V233">
            <v>-45019.222000000067</v>
          </cell>
          <cell r="W233">
            <v>0</v>
          </cell>
          <cell r="X233">
            <v>0</v>
          </cell>
          <cell r="Y233">
            <v>45019</v>
          </cell>
          <cell r="Z233">
            <v>0</v>
          </cell>
        </row>
        <row r="234">
          <cell r="A234">
            <v>7403</v>
          </cell>
          <cell r="B234" t="str">
            <v xml:space="preserve">MCCRORY             </v>
          </cell>
          <cell r="C234">
            <v>1686287.2652080003</v>
          </cell>
          <cell r="E234">
            <v>1685581.16</v>
          </cell>
          <cell r="G234">
            <v>-706.10520800040103</v>
          </cell>
          <cell r="H234">
            <v>-4.187336419891093E-4</v>
          </cell>
          <cell r="I234">
            <v>72042688</v>
          </cell>
          <cell r="J234">
            <v>1801067.2000000002</v>
          </cell>
          <cell r="L234">
            <v>1765045.8560000001</v>
          </cell>
          <cell r="M234">
            <v>79464.696000000229</v>
          </cell>
          <cell r="N234">
            <v>4.5021320964479361E-2</v>
          </cell>
          <cell r="O234">
            <v>0.95497867903552058</v>
          </cell>
          <cell r="P234">
            <v>0.93587910545481023</v>
          </cell>
          <cell r="Q234">
            <v>4216975.84</v>
          </cell>
          <cell r="R234">
            <v>2443152</v>
          </cell>
          <cell r="S234">
            <v>8778</v>
          </cell>
          <cell r="T234">
            <v>4216975.8560000006</v>
          </cell>
          <cell r="U234">
            <v>-1.6000000759959221E-2</v>
          </cell>
          <cell r="V234">
            <v>-79464.696000000229</v>
          </cell>
          <cell r="W234">
            <v>0</v>
          </cell>
          <cell r="X234">
            <v>0</v>
          </cell>
          <cell r="Y234">
            <v>79465</v>
          </cell>
          <cell r="Z234">
            <v>0</v>
          </cell>
        </row>
        <row r="235">
          <cell r="A235">
            <v>7503</v>
          </cell>
          <cell r="B235" t="str">
            <v xml:space="preserve">DANVILLE            </v>
          </cell>
          <cell r="C235">
            <v>1086952.8333315002</v>
          </cell>
          <cell r="E235">
            <v>1123325.733</v>
          </cell>
          <cell r="G235">
            <v>36372.899668499827</v>
          </cell>
          <cell r="H235">
            <v>3.3463181246804641E-2</v>
          </cell>
          <cell r="I235">
            <v>47611080</v>
          </cell>
          <cell r="J235">
            <v>1190277</v>
          </cell>
          <cell r="L235">
            <v>1166471.46</v>
          </cell>
          <cell r="M235">
            <v>43145.726999999955</v>
          </cell>
          <cell r="N235">
            <v>3.6988240586700645E-2</v>
          </cell>
          <cell r="O235">
            <v>0.96301175941329931</v>
          </cell>
          <cell r="P235">
            <v>0.94375152422503339</v>
          </cell>
          <cell r="Q235">
            <v>5704862.0199999996</v>
          </cell>
          <cell r="R235">
            <v>4486977</v>
          </cell>
          <cell r="S235">
            <v>51414</v>
          </cell>
          <cell r="T235">
            <v>5704862.46</v>
          </cell>
          <cell r="U235">
            <v>-0.44000000040978193</v>
          </cell>
          <cell r="V235">
            <v>-43145.726999999955</v>
          </cell>
          <cell r="W235">
            <v>0</v>
          </cell>
          <cell r="X235">
            <v>0</v>
          </cell>
          <cell r="Y235">
            <v>43146</v>
          </cell>
          <cell r="Z235">
            <v>0</v>
          </cell>
        </row>
        <row r="236">
          <cell r="A236">
            <v>7504</v>
          </cell>
          <cell r="B236" t="str">
            <v xml:space="preserve">DARDANELLE          </v>
          </cell>
          <cell r="C236">
            <v>2620848.43782702</v>
          </cell>
          <cell r="E236">
            <v>2634860.59</v>
          </cell>
          <cell r="G236">
            <v>14012.152172979899</v>
          </cell>
          <cell r="H236">
            <v>5.3464183471050161E-3</v>
          </cell>
          <cell r="I236">
            <v>110886979</v>
          </cell>
          <cell r="J236">
            <v>2772174.4750000001</v>
          </cell>
          <cell r="L236">
            <v>2716730.9855</v>
          </cell>
          <cell r="M236">
            <v>81870.395500000101</v>
          </cell>
          <cell r="N236">
            <v>3.0135628421425129E-2</v>
          </cell>
          <cell r="O236">
            <v>0.96986437157857486</v>
          </cell>
          <cell r="P236">
            <v>0.95046708414700332</v>
          </cell>
          <cell r="Q236">
            <v>14673234.4</v>
          </cell>
          <cell r="R236">
            <v>11951335</v>
          </cell>
          <cell r="S236">
            <v>5168</v>
          </cell>
          <cell r="T236">
            <v>14673233.9855</v>
          </cell>
          <cell r="U236">
            <v>0.41449999995529652</v>
          </cell>
          <cell r="V236">
            <v>-81870.395500000101</v>
          </cell>
          <cell r="W236">
            <v>0</v>
          </cell>
          <cell r="X236">
            <v>0</v>
          </cell>
          <cell r="Y236">
            <v>81870</v>
          </cell>
          <cell r="Z236">
            <v>0</v>
          </cell>
        </row>
        <row r="237">
          <cell r="A237">
            <v>7509</v>
          </cell>
          <cell r="B237" t="str">
            <v xml:space="preserve">WESTERN YELL COUNTY    </v>
          </cell>
          <cell r="C237">
            <v>751437.13053920027</v>
          </cell>
          <cell r="E237">
            <v>744017.12</v>
          </cell>
          <cell r="G237">
            <v>-7420.0105392002733</v>
          </cell>
          <cell r="H237">
            <v>-9.8744262662080334E-3</v>
          </cell>
          <cell r="I237">
            <v>32257257</v>
          </cell>
          <cell r="J237">
            <v>806431.42500000005</v>
          </cell>
          <cell r="L237">
            <v>790302.79650000005</v>
          </cell>
          <cell r="M237">
            <v>46285.67650000006</v>
          </cell>
          <cell r="N237">
            <v>5.8567015965253585E-2</v>
          </cell>
          <cell r="O237">
            <v>0.9414329840347464</v>
          </cell>
          <cell r="P237">
            <v>0.92260432435405149</v>
          </cell>
          <cell r="Q237">
            <v>2403173.7400000002</v>
          </cell>
          <cell r="R237">
            <v>1563539</v>
          </cell>
          <cell r="S237">
            <v>49332</v>
          </cell>
          <cell r="T237">
            <v>2403173.7965000002</v>
          </cell>
          <cell r="U237">
            <v>-5.6499999947845936E-2</v>
          </cell>
          <cell r="V237">
            <v>-46285.67650000006</v>
          </cell>
          <cell r="W237">
            <v>0</v>
          </cell>
          <cell r="X237">
            <v>0</v>
          </cell>
          <cell r="Y237">
            <v>46286</v>
          </cell>
          <cell r="Z237">
            <v>0</v>
          </cell>
        </row>
        <row r="238">
          <cell r="A238">
            <v>7510</v>
          </cell>
          <cell r="B238" t="str">
            <v>TWO RIVERS</v>
          </cell>
          <cell r="C238">
            <v>1883585.6533949</v>
          </cell>
          <cell r="E238">
            <v>1919596.88686701</v>
          </cell>
          <cell r="G238">
            <v>36011.233472110005</v>
          </cell>
          <cell r="H238">
            <v>1.911844752438244E-2</v>
          </cell>
          <cell r="I238">
            <v>80186001</v>
          </cell>
          <cell r="J238">
            <v>2004650.0250000001</v>
          </cell>
          <cell r="L238">
            <v>1964557.0245000001</v>
          </cell>
          <cell r="M238">
            <v>44960.137632990023</v>
          </cell>
          <cell r="N238">
            <v>2.2885636340555113E-2</v>
          </cell>
          <cell r="O238">
            <v>0.97711436365944493</v>
          </cell>
          <cell r="P238">
            <v>0.95757207638625597</v>
          </cell>
          <cell r="Q238">
            <v>5544149.8200000003</v>
          </cell>
          <cell r="R238">
            <v>3342390</v>
          </cell>
          <cell r="S238">
            <v>237203</v>
          </cell>
          <cell r="T238">
            <v>5544150.0245000003</v>
          </cell>
          <cell r="U238">
            <v>-0.20449999999254942</v>
          </cell>
          <cell r="V238">
            <v>-44960.137632990023</v>
          </cell>
          <cell r="W238">
            <v>0</v>
          </cell>
          <cell r="X238">
            <v>0</v>
          </cell>
          <cell r="Y238">
            <v>44960</v>
          </cell>
          <cell r="Z238">
            <v>0</v>
          </cell>
        </row>
        <row r="239">
          <cell r="V239">
            <v>-22168395.999309923</v>
          </cell>
          <cell r="Y239">
            <v>21632671</v>
          </cell>
          <cell r="Z239">
            <v>-4801575</v>
          </cell>
        </row>
      </sheetData>
      <sheetData sheetId="3">
        <row r="7">
          <cell r="Z7" t="str">
            <v>NSL Growth</v>
          </cell>
        </row>
        <row r="8">
          <cell r="C8" t="str">
            <v>2019-20</v>
          </cell>
          <cell r="K8" t="str">
            <v>2020-2021</v>
          </cell>
        </row>
        <row r="9">
          <cell r="A9" t="str">
            <v>LEA</v>
          </cell>
          <cell r="B9" t="str">
            <v>School District</v>
          </cell>
          <cell r="C9">
            <v>43374</v>
          </cell>
          <cell r="D9" t="str">
            <v>2019-20</v>
          </cell>
          <cell r="E9" t="str">
            <v>2019-20</v>
          </cell>
          <cell r="F9" t="str">
            <v>2019-20</v>
          </cell>
          <cell r="G9" t="str">
            <v>2019-20</v>
          </cell>
          <cell r="H9" t="str">
            <v>2019-20</v>
          </cell>
          <cell r="I9" t="str">
            <v>2019-20</v>
          </cell>
          <cell r="J9" t="str">
            <v>2019-20</v>
          </cell>
          <cell r="K9">
            <v>43739</v>
          </cell>
          <cell r="L9" t="str">
            <v>2020-21</v>
          </cell>
          <cell r="M9" t="str">
            <v>2020-21</v>
          </cell>
          <cell r="N9" t="str">
            <v>2020-21</v>
          </cell>
          <cell r="O9" t="str">
            <v>2020-21</v>
          </cell>
          <cell r="P9" t="str">
            <v>2020-21</v>
          </cell>
          <cell r="Q9" t="str">
            <v>2020-21</v>
          </cell>
          <cell r="R9" t="str">
            <v>2020-21</v>
          </cell>
          <cell r="S9" t="str">
            <v>2020-21</v>
          </cell>
          <cell r="T9" t="str">
            <v>2020-21</v>
          </cell>
          <cell r="U9" t="str">
            <v>2020-21</v>
          </cell>
          <cell r="Z9">
            <v>1</v>
          </cell>
          <cell r="AA9">
            <v>2</v>
          </cell>
          <cell r="AB9">
            <v>3</v>
          </cell>
          <cell r="AC9">
            <v>4</v>
          </cell>
          <cell r="AD9">
            <v>5</v>
          </cell>
          <cell r="AE9">
            <v>6</v>
          </cell>
          <cell r="AF9">
            <v>7</v>
          </cell>
          <cell r="AG9">
            <v>8</v>
          </cell>
          <cell r="AH9">
            <v>9</v>
          </cell>
          <cell r="AI9">
            <v>10</v>
          </cell>
          <cell r="AJ9">
            <v>11</v>
          </cell>
        </row>
        <row r="10">
          <cell r="C10" t="str">
            <v>Funded Enrollment</v>
          </cell>
          <cell r="D10" t="str">
            <v>Funded Total F &amp; R</v>
          </cell>
          <cell r="E10" t="str">
            <v>NSLA %</v>
          </cell>
          <cell r="F10" t="str">
            <v>NSLA Level</v>
          </cell>
          <cell r="G10" t="str">
            <v>NSLA Rate</v>
          </cell>
          <cell r="H10" t="str">
            <v>Transition</v>
          </cell>
          <cell r="I10" t="str">
            <v>Effective Rate in Transition</v>
          </cell>
          <cell r="J10" t="str">
            <v>Effective Rate</v>
          </cell>
          <cell r="K10" t="str">
            <v>Funded Enrollment</v>
          </cell>
          <cell r="L10" t="str">
            <v>Funded Total F &amp; R</v>
          </cell>
          <cell r="M10" t="str">
            <v>ESA %</v>
          </cell>
          <cell r="N10" t="str">
            <v>ESA Level</v>
          </cell>
          <cell r="O10" t="str">
            <v>ESA Rate</v>
          </cell>
          <cell r="P10" t="str">
            <v>Transition</v>
          </cell>
          <cell r="Q10" t="str">
            <v>Effective Rate in Transition</v>
          </cell>
          <cell r="R10" t="str">
            <v>Effective Rate</v>
          </cell>
          <cell r="S10" t="str">
            <v>Funding Before Transition</v>
          </cell>
          <cell r="T10" t="str">
            <v>Transition Funding</v>
          </cell>
          <cell r="U10" t="str">
            <v>District Total Funding</v>
          </cell>
          <cell r="Z10" t="str">
            <v>LEA</v>
          </cell>
          <cell r="AA10" t="str">
            <v>FY18 funding</v>
          </cell>
          <cell r="AB10" t="str">
            <v>FY19 funding</v>
          </cell>
          <cell r="AC10" t="str">
            <v>FY20 funding</v>
          </cell>
          <cell r="AD10" t="str">
            <v>FY21 funding</v>
          </cell>
          <cell r="AE10" t="str">
            <v>10/1/16 to 10/1/17</v>
          </cell>
          <cell r="AF10" t="str">
            <v>10/1/17 to 10/1/18</v>
          </cell>
          <cell r="AG10" t="str">
            <v>10/1/18 to 10/1/19</v>
          </cell>
          <cell r="AH10" t="str">
            <v>3-yr avg growth if qualify for growth funding</v>
          </cell>
          <cell r="AI10" t="str">
            <v>FY21 per student amt</v>
          </cell>
          <cell r="AJ10" t="str">
            <v>FY21 NSL Growth Funding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>
            <v>11</v>
          </cell>
          <cell r="L11">
            <v>12</v>
          </cell>
          <cell r="M11">
            <v>13</v>
          </cell>
          <cell r="N11">
            <v>14</v>
          </cell>
          <cell r="O11">
            <v>15</v>
          </cell>
          <cell r="P11">
            <v>16</v>
          </cell>
          <cell r="Q11">
            <v>17</v>
          </cell>
          <cell r="R11">
            <v>18</v>
          </cell>
          <cell r="S11">
            <v>19</v>
          </cell>
          <cell r="T11">
            <v>20</v>
          </cell>
          <cell r="U11">
            <v>21</v>
          </cell>
          <cell r="AA11" t="str">
            <v xml:space="preserve"> 10/1/16 Enrollment</v>
          </cell>
          <cell r="AB11" t="str">
            <v xml:space="preserve"> 10/1/17 Enrollment</v>
          </cell>
          <cell r="AC11" t="str">
            <v xml:space="preserve"> 10/1/18 Enrollment</v>
          </cell>
          <cell r="AD11" t="str">
            <v xml:space="preserve"> 10/1/19 Enrollment</v>
          </cell>
          <cell r="AE11" t="str">
            <v>Growth Rate</v>
          </cell>
          <cell r="AF11" t="str">
            <v>Growth Rate</v>
          </cell>
          <cell r="AG11" t="str">
            <v>Growth Rate</v>
          </cell>
        </row>
        <row r="12">
          <cell r="A12">
            <v>101</v>
          </cell>
          <cell r="B12" t="str">
            <v>DEWITT SCHOOL DISTRICT</v>
          </cell>
          <cell r="C12">
            <v>1220</v>
          </cell>
          <cell r="D12">
            <v>731</v>
          </cell>
          <cell r="E12">
            <v>0.6</v>
          </cell>
          <cell r="F12" t="str">
            <v>Level 1</v>
          </cell>
          <cell r="G12">
            <v>526</v>
          </cell>
          <cell r="H12">
            <v>0</v>
          </cell>
          <cell r="I12">
            <v>0</v>
          </cell>
          <cell r="J12">
            <v>526</v>
          </cell>
          <cell r="K12">
            <v>1186</v>
          </cell>
          <cell r="L12">
            <v>770</v>
          </cell>
          <cell r="M12">
            <v>0.65</v>
          </cell>
          <cell r="N12" t="str">
            <v>Level 1</v>
          </cell>
          <cell r="O12">
            <v>526</v>
          </cell>
          <cell r="P12">
            <v>0</v>
          </cell>
          <cell r="Q12">
            <v>0</v>
          </cell>
          <cell r="R12">
            <v>526</v>
          </cell>
          <cell r="S12">
            <v>405020</v>
          </cell>
          <cell r="T12">
            <v>0</v>
          </cell>
          <cell r="U12">
            <v>405020</v>
          </cell>
          <cell r="Z12">
            <v>101</v>
          </cell>
          <cell r="AA12">
            <v>1278</v>
          </cell>
          <cell r="AB12">
            <v>1236</v>
          </cell>
          <cell r="AC12">
            <v>1220</v>
          </cell>
          <cell r="AD12">
            <v>1186</v>
          </cell>
          <cell r="AE12">
            <v>-3.2863849765258218E-2</v>
          </cell>
          <cell r="AF12">
            <v>-1.2944983818770227E-2</v>
          </cell>
          <cell r="AG12">
            <v>-2.7868852459016394E-2</v>
          </cell>
          <cell r="AH12">
            <v>0</v>
          </cell>
          <cell r="AI12">
            <v>526</v>
          </cell>
          <cell r="AJ12">
            <v>0</v>
          </cell>
        </row>
        <row r="13">
          <cell r="A13">
            <v>104</v>
          </cell>
          <cell r="B13" t="str">
            <v>STUTTGART SCHOOL DISTRICT</v>
          </cell>
          <cell r="C13">
            <v>1553</v>
          </cell>
          <cell r="D13">
            <v>993</v>
          </cell>
          <cell r="E13">
            <v>0.64</v>
          </cell>
          <cell r="F13" t="str">
            <v>Level 1</v>
          </cell>
          <cell r="G13">
            <v>526</v>
          </cell>
          <cell r="H13">
            <v>0</v>
          </cell>
          <cell r="I13">
            <v>0</v>
          </cell>
          <cell r="J13">
            <v>526</v>
          </cell>
          <cell r="K13">
            <v>1549</v>
          </cell>
          <cell r="L13">
            <v>990</v>
          </cell>
          <cell r="M13">
            <v>0.64</v>
          </cell>
          <cell r="N13" t="str">
            <v>Level 1</v>
          </cell>
          <cell r="O13">
            <v>526</v>
          </cell>
          <cell r="P13">
            <v>0</v>
          </cell>
          <cell r="Q13">
            <v>0</v>
          </cell>
          <cell r="R13">
            <v>526</v>
          </cell>
          <cell r="S13">
            <v>520740</v>
          </cell>
          <cell r="T13">
            <v>0</v>
          </cell>
          <cell r="U13">
            <v>520740</v>
          </cell>
          <cell r="Z13">
            <v>104</v>
          </cell>
          <cell r="AA13">
            <v>1567</v>
          </cell>
          <cell r="AB13">
            <v>1568</v>
          </cell>
          <cell r="AC13">
            <v>1553</v>
          </cell>
          <cell r="AD13">
            <v>1549</v>
          </cell>
          <cell r="AE13">
            <v>6.3816209317166565E-4</v>
          </cell>
          <cell r="AF13">
            <v>-9.5663265306122451E-3</v>
          </cell>
          <cell r="AG13">
            <v>-2.5756600128783E-3</v>
          </cell>
          <cell r="AH13">
            <v>0</v>
          </cell>
          <cell r="AI13">
            <v>526</v>
          </cell>
          <cell r="AJ13">
            <v>0</v>
          </cell>
        </row>
        <row r="14">
          <cell r="A14">
            <v>201</v>
          </cell>
          <cell r="B14" t="str">
            <v>CROSSETT SCHOOL DISTRICT</v>
          </cell>
          <cell r="C14">
            <v>1633</v>
          </cell>
          <cell r="D14">
            <v>1029</v>
          </cell>
          <cell r="E14">
            <v>0.63</v>
          </cell>
          <cell r="F14" t="str">
            <v>Level 1</v>
          </cell>
          <cell r="G14">
            <v>526</v>
          </cell>
          <cell r="H14">
            <v>0</v>
          </cell>
          <cell r="I14">
            <v>0</v>
          </cell>
          <cell r="J14">
            <v>526</v>
          </cell>
          <cell r="K14">
            <v>1659</v>
          </cell>
          <cell r="L14">
            <v>1097</v>
          </cell>
          <cell r="M14">
            <v>0.66</v>
          </cell>
          <cell r="N14" t="str">
            <v>Level 1</v>
          </cell>
          <cell r="O14">
            <v>526</v>
          </cell>
          <cell r="P14">
            <v>0</v>
          </cell>
          <cell r="Q14">
            <v>0</v>
          </cell>
          <cell r="R14">
            <v>526</v>
          </cell>
          <cell r="S14">
            <v>577022</v>
          </cell>
          <cell r="T14">
            <v>0</v>
          </cell>
          <cell r="U14">
            <v>577022</v>
          </cell>
          <cell r="Z14">
            <v>201</v>
          </cell>
          <cell r="AA14">
            <v>1723</v>
          </cell>
          <cell r="AB14">
            <v>1689</v>
          </cell>
          <cell r="AC14">
            <v>1633</v>
          </cell>
          <cell r="AD14">
            <v>1659</v>
          </cell>
          <cell r="AE14">
            <v>-1.9733023795705164E-2</v>
          </cell>
          <cell r="AF14">
            <v>-3.3155713439905268E-2</v>
          </cell>
          <cell r="AG14">
            <v>1.5921616656460504E-2</v>
          </cell>
          <cell r="AH14">
            <v>0</v>
          </cell>
          <cell r="AI14">
            <v>526</v>
          </cell>
          <cell r="AJ14">
            <v>0</v>
          </cell>
        </row>
        <row r="15">
          <cell r="A15">
            <v>203</v>
          </cell>
          <cell r="B15" t="str">
            <v>HAMBURG SCHOOL DISTRICT</v>
          </cell>
          <cell r="C15">
            <v>1721</v>
          </cell>
          <cell r="D15">
            <v>1134</v>
          </cell>
          <cell r="E15">
            <v>0.66</v>
          </cell>
          <cell r="F15" t="str">
            <v>Level 1</v>
          </cell>
          <cell r="G15">
            <v>526</v>
          </cell>
          <cell r="H15">
            <v>0</v>
          </cell>
          <cell r="I15">
            <v>0</v>
          </cell>
          <cell r="J15">
            <v>526</v>
          </cell>
          <cell r="K15">
            <v>1696</v>
          </cell>
          <cell r="L15">
            <v>1113</v>
          </cell>
          <cell r="M15">
            <v>0.66</v>
          </cell>
          <cell r="N15" t="str">
            <v>Level 1</v>
          </cell>
          <cell r="O15">
            <v>526</v>
          </cell>
          <cell r="P15">
            <v>0</v>
          </cell>
          <cell r="Q15">
            <v>0</v>
          </cell>
          <cell r="R15">
            <v>526</v>
          </cell>
          <cell r="S15">
            <v>585438</v>
          </cell>
          <cell r="T15">
            <v>0</v>
          </cell>
          <cell r="U15">
            <v>585438</v>
          </cell>
          <cell r="Z15">
            <v>203</v>
          </cell>
          <cell r="AA15">
            <v>1858</v>
          </cell>
          <cell r="AB15">
            <v>1774</v>
          </cell>
          <cell r="AC15">
            <v>1721</v>
          </cell>
          <cell r="AD15">
            <v>1696</v>
          </cell>
          <cell r="AE15">
            <v>-4.5209903121636169E-2</v>
          </cell>
          <cell r="AF15">
            <v>-2.987598647125141E-2</v>
          </cell>
          <cell r="AG15">
            <v>-1.452643811737362E-2</v>
          </cell>
          <cell r="AH15">
            <v>0</v>
          </cell>
          <cell r="AI15">
            <v>526</v>
          </cell>
          <cell r="AJ15">
            <v>0</v>
          </cell>
        </row>
        <row r="16">
          <cell r="A16">
            <v>302</v>
          </cell>
          <cell r="B16" t="str">
            <v>COTTER SCHOOL DISTRICT</v>
          </cell>
          <cell r="C16">
            <v>748</v>
          </cell>
          <cell r="D16">
            <v>523</v>
          </cell>
          <cell r="E16">
            <v>0.7</v>
          </cell>
          <cell r="F16" t="str">
            <v>Level 2</v>
          </cell>
          <cell r="G16">
            <v>1051</v>
          </cell>
          <cell r="H16">
            <v>0</v>
          </cell>
          <cell r="I16">
            <v>0</v>
          </cell>
          <cell r="J16">
            <v>1051</v>
          </cell>
          <cell r="K16">
            <v>766</v>
          </cell>
          <cell r="L16">
            <v>535</v>
          </cell>
          <cell r="M16">
            <v>0.7</v>
          </cell>
          <cell r="N16" t="str">
            <v>Level 2</v>
          </cell>
          <cell r="O16">
            <v>1051</v>
          </cell>
          <cell r="P16">
            <v>0</v>
          </cell>
          <cell r="Q16">
            <v>0</v>
          </cell>
          <cell r="R16">
            <v>1051</v>
          </cell>
          <cell r="S16">
            <v>562285</v>
          </cell>
          <cell r="T16">
            <v>0</v>
          </cell>
          <cell r="U16">
            <v>562285</v>
          </cell>
          <cell r="Z16">
            <v>302</v>
          </cell>
          <cell r="AA16">
            <v>689</v>
          </cell>
          <cell r="AB16">
            <v>717</v>
          </cell>
          <cell r="AC16">
            <v>748</v>
          </cell>
          <cell r="AD16">
            <v>766</v>
          </cell>
          <cell r="AE16">
            <v>4.0638606676342524E-2</v>
          </cell>
          <cell r="AF16">
            <v>4.3235704323570434E-2</v>
          </cell>
          <cell r="AG16">
            <v>2.4064171122994651E-2</v>
          </cell>
          <cell r="AH16">
            <v>25.666666666666668</v>
          </cell>
          <cell r="AI16">
            <v>1051</v>
          </cell>
          <cell r="AJ16">
            <v>18883</v>
          </cell>
        </row>
        <row r="17">
          <cell r="A17">
            <v>303</v>
          </cell>
          <cell r="B17" t="str">
            <v>MOUNTAIN HOME SCHOOL DISTRICT</v>
          </cell>
          <cell r="C17">
            <v>3863</v>
          </cell>
          <cell r="D17">
            <v>1853</v>
          </cell>
          <cell r="E17">
            <v>0.48</v>
          </cell>
          <cell r="F17" t="str">
            <v>Level 1</v>
          </cell>
          <cell r="G17">
            <v>526</v>
          </cell>
          <cell r="H17">
            <v>0</v>
          </cell>
          <cell r="I17">
            <v>0</v>
          </cell>
          <cell r="J17">
            <v>526</v>
          </cell>
          <cell r="K17">
            <v>3943</v>
          </cell>
          <cell r="L17">
            <v>1966</v>
          </cell>
          <cell r="M17">
            <v>0.5</v>
          </cell>
          <cell r="N17" t="str">
            <v>Level 1</v>
          </cell>
          <cell r="O17">
            <v>526</v>
          </cell>
          <cell r="P17">
            <v>0</v>
          </cell>
          <cell r="Q17">
            <v>0</v>
          </cell>
          <cell r="R17">
            <v>526</v>
          </cell>
          <cell r="S17">
            <v>1034116</v>
          </cell>
          <cell r="T17">
            <v>0</v>
          </cell>
          <cell r="U17">
            <v>1034116</v>
          </cell>
          <cell r="Z17">
            <v>303</v>
          </cell>
          <cell r="AA17">
            <v>3829</v>
          </cell>
          <cell r="AB17">
            <v>3865</v>
          </cell>
          <cell r="AC17">
            <v>3863</v>
          </cell>
          <cell r="AD17">
            <v>3943</v>
          </cell>
          <cell r="AE17">
            <v>9.4019326194828938E-3</v>
          </cell>
          <cell r="AF17">
            <v>-5.1746442432082796E-4</v>
          </cell>
          <cell r="AG17">
            <v>2.0709293295366294E-2</v>
          </cell>
          <cell r="AH17">
            <v>0</v>
          </cell>
          <cell r="AI17">
            <v>526</v>
          </cell>
          <cell r="AJ17">
            <v>0</v>
          </cell>
        </row>
        <row r="18">
          <cell r="A18">
            <v>304</v>
          </cell>
          <cell r="B18" t="str">
            <v>NORFORK SCHOOL DISTRICT</v>
          </cell>
          <cell r="C18">
            <v>426</v>
          </cell>
          <cell r="D18">
            <v>328</v>
          </cell>
          <cell r="E18">
            <v>0.77</v>
          </cell>
          <cell r="F18" t="str">
            <v>Level 2</v>
          </cell>
          <cell r="G18">
            <v>1051</v>
          </cell>
          <cell r="H18">
            <v>0</v>
          </cell>
          <cell r="I18">
            <v>0</v>
          </cell>
          <cell r="J18">
            <v>1051</v>
          </cell>
          <cell r="K18">
            <v>423</v>
          </cell>
          <cell r="L18">
            <v>323</v>
          </cell>
          <cell r="M18">
            <v>0.76</v>
          </cell>
          <cell r="N18" t="str">
            <v>Level 2</v>
          </cell>
          <cell r="O18">
            <v>1051</v>
          </cell>
          <cell r="P18">
            <v>0</v>
          </cell>
          <cell r="Q18">
            <v>0</v>
          </cell>
          <cell r="R18">
            <v>1051</v>
          </cell>
          <cell r="S18">
            <v>339473</v>
          </cell>
          <cell r="T18">
            <v>0</v>
          </cell>
          <cell r="U18">
            <v>339473</v>
          </cell>
          <cell r="Z18">
            <v>304</v>
          </cell>
          <cell r="AA18">
            <v>451</v>
          </cell>
          <cell r="AB18">
            <v>432</v>
          </cell>
          <cell r="AC18">
            <v>426</v>
          </cell>
          <cell r="AD18">
            <v>423</v>
          </cell>
          <cell r="AE18">
            <v>-4.2128603104212861E-2</v>
          </cell>
          <cell r="AF18">
            <v>-1.3888888888888888E-2</v>
          </cell>
          <cell r="AG18">
            <v>-7.0422535211267607E-3</v>
          </cell>
          <cell r="AH18">
            <v>0</v>
          </cell>
          <cell r="AI18">
            <v>1051</v>
          </cell>
          <cell r="AJ18">
            <v>0</v>
          </cell>
        </row>
        <row r="19">
          <cell r="A19">
            <v>401</v>
          </cell>
          <cell r="B19" t="str">
            <v>BENTONVILLE SCHOOL DISTRICT</v>
          </cell>
          <cell r="C19">
            <v>17225</v>
          </cell>
          <cell r="D19">
            <v>3981</v>
          </cell>
          <cell r="E19">
            <v>0.23</v>
          </cell>
          <cell r="F19" t="str">
            <v>Level 1</v>
          </cell>
          <cell r="G19">
            <v>526</v>
          </cell>
          <cell r="H19">
            <v>0</v>
          </cell>
          <cell r="I19">
            <v>0</v>
          </cell>
          <cell r="J19">
            <v>526</v>
          </cell>
          <cell r="K19">
            <v>17848</v>
          </cell>
          <cell r="L19">
            <v>4009</v>
          </cell>
          <cell r="M19">
            <v>0.23</v>
          </cell>
          <cell r="N19" t="str">
            <v>Level 1</v>
          </cell>
          <cell r="O19">
            <v>526</v>
          </cell>
          <cell r="P19">
            <v>0</v>
          </cell>
          <cell r="Q19">
            <v>0</v>
          </cell>
          <cell r="R19">
            <v>526</v>
          </cell>
          <cell r="S19">
            <v>2108734</v>
          </cell>
          <cell r="T19">
            <v>0</v>
          </cell>
          <cell r="U19">
            <v>2108734</v>
          </cell>
          <cell r="Z19">
            <v>401</v>
          </cell>
          <cell r="AA19">
            <v>16609</v>
          </cell>
          <cell r="AB19">
            <v>16870</v>
          </cell>
          <cell r="AC19">
            <v>17225</v>
          </cell>
          <cell r="AD19">
            <v>17848</v>
          </cell>
          <cell r="AE19">
            <v>1.5714371726172557E-2</v>
          </cell>
          <cell r="AF19">
            <v>2.1043272080616481E-2</v>
          </cell>
          <cell r="AG19">
            <v>3.6168359941944846E-2</v>
          </cell>
          <cell r="AH19">
            <v>413</v>
          </cell>
          <cell r="AI19">
            <v>526</v>
          </cell>
          <cell r="AJ19">
            <v>49965</v>
          </cell>
        </row>
        <row r="20">
          <cell r="A20">
            <v>402</v>
          </cell>
          <cell r="B20" t="str">
            <v>DECATUR SCHOOL DISTRICT</v>
          </cell>
          <cell r="C20">
            <v>553</v>
          </cell>
          <cell r="D20">
            <v>439</v>
          </cell>
          <cell r="E20">
            <v>0.79</v>
          </cell>
          <cell r="F20" t="str">
            <v>Level 2</v>
          </cell>
          <cell r="G20">
            <v>1051</v>
          </cell>
          <cell r="H20">
            <v>0</v>
          </cell>
          <cell r="I20">
            <v>0</v>
          </cell>
          <cell r="J20">
            <v>1051</v>
          </cell>
          <cell r="K20">
            <v>532</v>
          </cell>
          <cell r="L20">
            <v>421</v>
          </cell>
          <cell r="M20">
            <v>0.79</v>
          </cell>
          <cell r="N20" t="str">
            <v>Level 2</v>
          </cell>
          <cell r="O20">
            <v>1051</v>
          </cell>
          <cell r="P20">
            <v>0</v>
          </cell>
          <cell r="Q20">
            <v>0</v>
          </cell>
          <cell r="R20">
            <v>1051</v>
          </cell>
          <cell r="S20">
            <v>442471</v>
          </cell>
          <cell r="T20">
            <v>0</v>
          </cell>
          <cell r="U20">
            <v>442471</v>
          </cell>
          <cell r="Z20">
            <v>402</v>
          </cell>
          <cell r="AA20">
            <v>573</v>
          </cell>
          <cell r="AB20">
            <v>560</v>
          </cell>
          <cell r="AC20">
            <v>553</v>
          </cell>
          <cell r="AD20">
            <v>532</v>
          </cell>
          <cell r="AE20">
            <v>-2.2687609075043629E-2</v>
          </cell>
          <cell r="AF20">
            <v>-1.2500000000000001E-2</v>
          </cell>
          <cell r="AG20">
            <v>-3.7974683544303799E-2</v>
          </cell>
          <cell r="AH20">
            <v>0</v>
          </cell>
          <cell r="AI20">
            <v>1051</v>
          </cell>
          <cell r="AJ20">
            <v>0</v>
          </cell>
        </row>
        <row r="21">
          <cell r="A21">
            <v>403</v>
          </cell>
          <cell r="B21" t="str">
            <v>GENTRY SCHOOL DISTRICT</v>
          </cell>
          <cell r="C21">
            <v>1442</v>
          </cell>
          <cell r="D21">
            <v>865</v>
          </cell>
          <cell r="E21">
            <v>0.6</v>
          </cell>
          <cell r="F21" t="str">
            <v>Level 1</v>
          </cell>
          <cell r="G21">
            <v>526</v>
          </cell>
          <cell r="H21">
            <v>0</v>
          </cell>
          <cell r="I21">
            <v>0</v>
          </cell>
          <cell r="J21">
            <v>526</v>
          </cell>
          <cell r="K21">
            <v>1466</v>
          </cell>
          <cell r="L21">
            <v>877</v>
          </cell>
          <cell r="M21">
            <v>0.6</v>
          </cell>
          <cell r="N21" t="str">
            <v>Level 1</v>
          </cell>
          <cell r="O21">
            <v>526</v>
          </cell>
          <cell r="P21">
            <v>0</v>
          </cell>
          <cell r="Q21">
            <v>0</v>
          </cell>
          <cell r="R21">
            <v>526</v>
          </cell>
          <cell r="S21">
            <v>461302</v>
          </cell>
          <cell r="T21">
            <v>0</v>
          </cell>
          <cell r="U21">
            <v>461302</v>
          </cell>
          <cell r="Z21">
            <v>403</v>
          </cell>
          <cell r="AA21">
            <v>1407</v>
          </cell>
          <cell r="AB21">
            <v>1462</v>
          </cell>
          <cell r="AC21">
            <v>1442</v>
          </cell>
          <cell r="AD21">
            <v>1466</v>
          </cell>
          <cell r="AE21">
            <v>3.9090262970859983E-2</v>
          </cell>
          <cell r="AF21">
            <v>-1.3679890560875513E-2</v>
          </cell>
          <cell r="AG21">
            <v>1.6643550624133148E-2</v>
          </cell>
          <cell r="AH21">
            <v>0</v>
          </cell>
          <cell r="AI21">
            <v>526</v>
          </cell>
          <cell r="AJ21">
            <v>0</v>
          </cell>
        </row>
        <row r="22">
          <cell r="A22">
            <v>404</v>
          </cell>
          <cell r="B22" t="str">
            <v>GRAVETTE SCHOOL DISTRICT</v>
          </cell>
          <cell r="C22">
            <v>1877</v>
          </cell>
          <cell r="D22">
            <v>916</v>
          </cell>
          <cell r="E22">
            <v>0.49</v>
          </cell>
          <cell r="F22" t="str">
            <v>Level 1</v>
          </cell>
          <cell r="G22">
            <v>526</v>
          </cell>
          <cell r="H22">
            <v>0</v>
          </cell>
          <cell r="I22">
            <v>0</v>
          </cell>
          <cell r="J22">
            <v>526</v>
          </cell>
          <cell r="K22">
            <v>1897</v>
          </cell>
          <cell r="L22">
            <v>920</v>
          </cell>
          <cell r="M22">
            <v>0.49</v>
          </cell>
          <cell r="N22" t="str">
            <v>Level 1</v>
          </cell>
          <cell r="O22">
            <v>526</v>
          </cell>
          <cell r="P22">
            <v>0</v>
          </cell>
          <cell r="Q22">
            <v>0</v>
          </cell>
          <cell r="R22">
            <v>526</v>
          </cell>
          <cell r="S22">
            <v>483920</v>
          </cell>
          <cell r="T22">
            <v>0</v>
          </cell>
          <cell r="U22">
            <v>483920</v>
          </cell>
          <cell r="Z22">
            <v>404</v>
          </cell>
          <cell r="AA22">
            <v>1854</v>
          </cell>
          <cell r="AB22">
            <v>1909</v>
          </cell>
          <cell r="AC22">
            <v>1877</v>
          </cell>
          <cell r="AD22">
            <v>1897</v>
          </cell>
          <cell r="AE22">
            <v>2.9665587918015102E-2</v>
          </cell>
          <cell r="AF22">
            <v>-1.676270298585647E-2</v>
          </cell>
          <cell r="AG22">
            <v>1.0655301012253596E-2</v>
          </cell>
          <cell r="AH22">
            <v>0</v>
          </cell>
          <cell r="AI22">
            <v>526</v>
          </cell>
          <cell r="AJ22">
            <v>0</v>
          </cell>
        </row>
        <row r="23">
          <cell r="A23">
            <v>405</v>
          </cell>
          <cell r="B23" t="str">
            <v>ROGERS SCHOOL DISTRICT</v>
          </cell>
          <cell r="C23">
            <v>15604</v>
          </cell>
          <cell r="D23">
            <v>8595</v>
          </cell>
          <cell r="E23">
            <v>0.55000000000000004</v>
          </cell>
          <cell r="F23" t="str">
            <v>Level 1</v>
          </cell>
          <cell r="G23">
            <v>526</v>
          </cell>
          <cell r="H23">
            <v>0</v>
          </cell>
          <cell r="I23">
            <v>0</v>
          </cell>
          <cell r="J23">
            <v>526</v>
          </cell>
          <cell r="K23">
            <v>15721</v>
          </cell>
          <cell r="L23">
            <v>8717</v>
          </cell>
          <cell r="M23">
            <v>0.55000000000000004</v>
          </cell>
          <cell r="N23" t="str">
            <v>Level 1</v>
          </cell>
          <cell r="O23">
            <v>526</v>
          </cell>
          <cell r="P23">
            <v>0</v>
          </cell>
          <cell r="Q23">
            <v>0</v>
          </cell>
          <cell r="R23">
            <v>526</v>
          </cell>
          <cell r="S23">
            <v>4585142</v>
          </cell>
          <cell r="T23">
            <v>0</v>
          </cell>
          <cell r="U23">
            <v>4585142</v>
          </cell>
          <cell r="Z23">
            <v>405</v>
          </cell>
          <cell r="AA23">
            <v>15399</v>
          </cell>
          <cell r="AB23">
            <v>15697</v>
          </cell>
          <cell r="AC23">
            <v>15604</v>
          </cell>
          <cell r="AD23">
            <v>15721</v>
          </cell>
          <cell r="AE23">
            <v>1.9351905967919993E-2</v>
          </cell>
          <cell r="AF23">
            <v>-5.9246989870675925E-3</v>
          </cell>
          <cell r="AG23">
            <v>7.4980774160471678E-3</v>
          </cell>
          <cell r="AH23">
            <v>0</v>
          </cell>
          <cell r="AI23">
            <v>526</v>
          </cell>
          <cell r="AJ23">
            <v>0</v>
          </cell>
        </row>
        <row r="24">
          <cell r="A24">
            <v>406</v>
          </cell>
          <cell r="B24" t="str">
            <v>SILOAM SPRINGS SCHOOL DISTRICT</v>
          </cell>
          <cell r="C24">
            <v>4274</v>
          </cell>
          <cell r="D24">
            <v>2308</v>
          </cell>
          <cell r="E24">
            <v>0.54</v>
          </cell>
          <cell r="F24" t="str">
            <v>Level 1</v>
          </cell>
          <cell r="G24">
            <v>526</v>
          </cell>
          <cell r="H24">
            <v>0</v>
          </cell>
          <cell r="I24">
            <v>0</v>
          </cell>
          <cell r="J24">
            <v>526</v>
          </cell>
          <cell r="K24">
            <v>4371</v>
          </cell>
          <cell r="L24">
            <v>2336</v>
          </cell>
          <cell r="M24">
            <v>0.53</v>
          </cell>
          <cell r="N24" t="str">
            <v>Level 1</v>
          </cell>
          <cell r="O24">
            <v>526</v>
          </cell>
          <cell r="P24">
            <v>0</v>
          </cell>
          <cell r="Q24">
            <v>0</v>
          </cell>
          <cell r="R24">
            <v>526</v>
          </cell>
          <cell r="S24">
            <v>1228736</v>
          </cell>
          <cell r="T24">
            <v>0</v>
          </cell>
          <cell r="U24">
            <v>1228736</v>
          </cell>
          <cell r="Z24">
            <v>406</v>
          </cell>
          <cell r="AA24">
            <v>4211</v>
          </cell>
          <cell r="AB24">
            <v>4281</v>
          </cell>
          <cell r="AC24">
            <v>4274</v>
          </cell>
          <cell r="AD24">
            <v>4371</v>
          </cell>
          <cell r="AE24">
            <v>1.6623129897886488E-2</v>
          </cell>
          <cell r="AF24">
            <v>-1.635131978509694E-3</v>
          </cell>
          <cell r="AG24">
            <v>2.2695367337388864E-2</v>
          </cell>
          <cell r="AH24">
            <v>0</v>
          </cell>
          <cell r="AI24">
            <v>526</v>
          </cell>
          <cell r="AJ24">
            <v>0</v>
          </cell>
        </row>
        <row r="25">
          <cell r="A25">
            <v>407</v>
          </cell>
          <cell r="B25" t="str">
            <v>PEA RIDGE SCHOOL DISTRICT</v>
          </cell>
          <cell r="C25">
            <v>2188</v>
          </cell>
          <cell r="D25">
            <v>834</v>
          </cell>
          <cell r="E25">
            <v>0.38</v>
          </cell>
          <cell r="F25" t="str">
            <v>Level 1</v>
          </cell>
          <cell r="G25">
            <v>526</v>
          </cell>
          <cell r="H25">
            <v>0</v>
          </cell>
          <cell r="I25">
            <v>0</v>
          </cell>
          <cell r="J25">
            <v>526</v>
          </cell>
          <cell r="K25">
            <v>2231</v>
          </cell>
          <cell r="L25">
            <v>840</v>
          </cell>
          <cell r="M25">
            <v>0.38</v>
          </cell>
          <cell r="N25" t="str">
            <v>Level 1</v>
          </cell>
          <cell r="O25">
            <v>526</v>
          </cell>
          <cell r="P25">
            <v>0</v>
          </cell>
          <cell r="Q25">
            <v>0</v>
          </cell>
          <cell r="R25">
            <v>526</v>
          </cell>
          <cell r="S25">
            <v>441840</v>
          </cell>
          <cell r="T25">
            <v>0</v>
          </cell>
          <cell r="U25">
            <v>441840</v>
          </cell>
          <cell r="Z25">
            <v>407</v>
          </cell>
          <cell r="AA25">
            <v>2066</v>
          </cell>
          <cell r="AB25">
            <v>2124</v>
          </cell>
          <cell r="AC25">
            <v>2188</v>
          </cell>
          <cell r="AD25">
            <v>2231</v>
          </cell>
          <cell r="AE25">
            <v>2.8073572120038724E-2</v>
          </cell>
          <cell r="AF25">
            <v>3.0131826741996232E-2</v>
          </cell>
          <cell r="AG25">
            <v>1.9652650822669104E-2</v>
          </cell>
          <cell r="AH25">
            <v>55</v>
          </cell>
          <cell r="AI25">
            <v>526</v>
          </cell>
          <cell r="AJ25">
            <v>10993</v>
          </cell>
        </row>
        <row r="26">
          <cell r="A26">
            <v>501</v>
          </cell>
          <cell r="B26" t="str">
            <v>ALPENA SCHOOL DISTRICT</v>
          </cell>
          <cell r="C26">
            <v>526</v>
          </cell>
          <cell r="D26">
            <v>354</v>
          </cell>
          <cell r="E26">
            <v>0.67</v>
          </cell>
          <cell r="F26" t="str">
            <v>Level 1</v>
          </cell>
          <cell r="G26">
            <v>526</v>
          </cell>
          <cell r="H26">
            <v>0</v>
          </cell>
          <cell r="I26">
            <v>0</v>
          </cell>
          <cell r="J26">
            <v>526</v>
          </cell>
          <cell r="K26">
            <v>494</v>
          </cell>
          <cell r="L26">
            <v>349</v>
          </cell>
          <cell r="M26">
            <v>0.71</v>
          </cell>
          <cell r="N26" t="str">
            <v>Level 2</v>
          </cell>
          <cell r="O26">
            <v>1051</v>
          </cell>
          <cell r="P26">
            <v>1</v>
          </cell>
          <cell r="Q26">
            <v>701</v>
          </cell>
          <cell r="R26">
            <v>701</v>
          </cell>
          <cell r="S26">
            <v>366799</v>
          </cell>
          <cell r="T26">
            <v>-122150</v>
          </cell>
          <cell r="U26">
            <v>244649</v>
          </cell>
          <cell r="Z26">
            <v>501</v>
          </cell>
          <cell r="AA26">
            <v>508</v>
          </cell>
          <cell r="AB26">
            <v>523</v>
          </cell>
          <cell r="AC26">
            <v>526</v>
          </cell>
          <cell r="AD26">
            <v>494</v>
          </cell>
          <cell r="AE26">
            <v>2.952755905511811E-2</v>
          </cell>
          <cell r="AF26">
            <v>5.7361376673040155E-3</v>
          </cell>
          <cell r="AG26">
            <v>-6.0836501901140684E-2</v>
          </cell>
          <cell r="AH26">
            <v>0</v>
          </cell>
          <cell r="AI26">
            <v>1051</v>
          </cell>
          <cell r="AJ26">
            <v>0</v>
          </cell>
        </row>
        <row r="27">
          <cell r="A27">
            <v>502</v>
          </cell>
          <cell r="B27" t="str">
            <v>BERGMAN SCHOOL DISTRICT</v>
          </cell>
          <cell r="C27">
            <v>1085</v>
          </cell>
          <cell r="D27">
            <v>658</v>
          </cell>
          <cell r="E27">
            <v>0.61</v>
          </cell>
          <cell r="F27" t="str">
            <v>Level 1</v>
          </cell>
          <cell r="G27">
            <v>526</v>
          </cell>
          <cell r="H27">
            <v>0</v>
          </cell>
          <cell r="I27">
            <v>0</v>
          </cell>
          <cell r="J27">
            <v>526</v>
          </cell>
          <cell r="K27">
            <v>1077</v>
          </cell>
          <cell r="L27">
            <v>625</v>
          </cell>
          <cell r="M27">
            <v>0.57999999999999996</v>
          </cell>
          <cell r="N27" t="str">
            <v>Level 1</v>
          </cell>
          <cell r="O27">
            <v>526</v>
          </cell>
          <cell r="P27">
            <v>0</v>
          </cell>
          <cell r="Q27">
            <v>0</v>
          </cell>
          <cell r="R27">
            <v>526</v>
          </cell>
          <cell r="S27">
            <v>328750</v>
          </cell>
          <cell r="T27">
            <v>0</v>
          </cell>
          <cell r="U27">
            <v>328750</v>
          </cell>
          <cell r="Z27">
            <v>502</v>
          </cell>
          <cell r="AA27">
            <v>1104</v>
          </cell>
          <cell r="AB27">
            <v>1078</v>
          </cell>
          <cell r="AC27">
            <v>1085</v>
          </cell>
          <cell r="AD27">
            <v>1077</v>
          </cell>
          <cell r="AE27">
            <v>-2.355072463768116E-2</v>
          </cell>
          <cell r="AF27">
            <v>6.4935064935064939E-3</v>
          </cell>
          <cell r="AG27">
            <v>-7.3732718894009217E-3</v>
          </cell>
          <cell r="AH27">
            <v>0</v>
          </cell>
          <cell r="AI27">
            <v>526</v>
          </cell>
          <cell r="AJ27">
            <v>0</v>
          </cell>
        </row>
        <row r="28">
          <cell r="A28">
            <v>503</v>
          </cell>
          <cell r="B28" t="str">
            <v>HARRISON SCHOOL DISTRICT</v>
          </cell>
          <cell r="C28">
            <v>2686</v>
          </cell>
          <cell r="D28">
            <v>1357</v>
          </cell>
          <cell r="E28">
            <v>0.51</v>
          </cell>
          <cell r="F28" t="str">
            <v>Level 1</v>
          </cell>
          <cell r="G28">
            <v>526</v>
          </cell>
          <cell r="H28">
            <v>0</v>
          </cell>
          <cell r="I28">
            <v>0</v>
          </cell>
          <cell r="J28">
            <v>526</v>
          </cell>
          <cell r="K28">
            <v>2727</v>
          </cell>
          <cell r="L28">
            <v>1390</v>
          </cell>
          <cell r="M28">
            <v>0.51</v>
          </cell>
          <cell r="N28" t="str">
            <v>Level 1</v>
          </cell>
          <cell r="O28">
            <v>526</v>
          </cell>
          <cell r="P28">
            <v>0</v>
          </cell>
          <cell r="Q28">
            <v>0</v>
          </cell>
          <cell r="R28">
            <v>526</v>
          </cell>
          <cell r="S28">
            <v>731140</v>
          </cell>
          <cell r="T28">
            <v>0</v>
          </cell>
          <cell r="U28">
            <v>731140</v>
          </cell>
          <cell r="Z28">
            <v>503</v>
          </cell>
          <cell r="AA28">
            <v>2635</v>
          </cell>
          <cell r="AB28">
            <v>2633</v>
          </cell>
          <cell r="AC28">
            <v>2686</v>
          </cell>
          <cell r="AD28">
            <v>2727</v>
          </cell>
          <cell r="AE28">
            <v>-7.5901328273244781E-4</v>
          </cell>
          <cell r="AF28">
            <v>2.0129130269654388E-2</v>
          </cell>
          <cell r="AG28">
            <v>1.526433358153388E-2</v>
          </cell>
          <cell r="AH28">
            <v>0</v>
          </cell>
          <cell r="AI28">
            <v>526</v>
          </cell>
          <cell r="AJ28">
            <v>0</v>
          </cell>
        </row>
        <row r="29">
          <cell r="A29">
            <v>504</v>
          </cell>
          <cell r="B29" t="str">
            <v>OMAHA SCHOOL DISTRICT</v>
          </cell>
          <cell r="C29">
            <v>378</v>
          </cell>
          <cell r="D29">
            <v>281</v>
          </cell>
          <cell r="E29">
            <v>0.74</v>
          </cell>
          <cell r="F29" t="str">
            <v>Level 2</v>
          </cell>
          <cell r="G29">
            <v>1051</v>
          </cell>
          <cell r="H29">
            <v>0</v>
          </cell>
          <cell r="I29">
            <v>0</v>
          </cell>
          <cell r="J29">
            <v>1051</v>
          </cell>
          <cell r="K29">
            <v>398</v>
          </cell>
          <cell r="L29">
            <v>301</v>
          </cell>
          <cell r="M29">
            <v>0.76</v>
          </cell>
          <cell r="N29" t="str">
            <v>Level 2</v>
          </cell>
          <cell r="O29">
            <v>1051</v>
          </cell>
          <cell r="P29">
            <v>0</v>
          </cell>
          <cell r="Q29">
            <v>0</v>
          </cell>
          <cell r="R29">
            <v>1051</v>
          </cell>
          <cell r="S29">
            <v>316351</v>
          </cell>
          <cell r="T29">
            <v>0</v>
          </cell>
          <cell r="U29">
            <v>316351</v>
          </cell>
          <cell r="Z29">
            <v>504</v>
          </cell>
          <cell r="AA29">
            <v>385</v>
          </cell>
          <cell r="AB29">
            <v>397</v>
          </cell>
          <cell r="AC29">
            <v>378</v>
          </cell>
          <cell r="AD29">
            <v>398</v>
          </cell>
          <cell r="AE29">
            <v>3.1168831168831169E-2</v>
          </cell>
          <cell r="AF29">
            <v>-4.7858942065491183E-2</v>
          </cell>
          <cell r="AG29">
            <v>5.2910052910052907E-2</v>
          </cell>
          <cell r="AH29">
            <v>0</v>
          </cell>
          <cell r="AI29">
            <v>1051</v>
          </cell>
          <cell r="AJ29">
            <v>0</v>
          </cell>
        </row>
        <row r="30">
          <cell r="A30">
            <v>505</v>
          </cell>
          <cell r="B30" t="str">
            <v>VALLEY SPRINGS SCHOOL DISTRICT</v>
          </cell>
          <cell r="C30">
            <v>841</v>
          </cell>
          <cell r="D30">
            <v>360</v>
          </cell>
          <cell r="E30">
            <v>0.43</v>
          </cell>
          <cell r="F30" t="str">
            <v>Level 1</v>
          </cell>
          <cell r="G30">
            <v>526</v>
          </cell>
          <cell r="H30">
            <v>0</v>
          </cell>
          <cell r="I30">
            <v>0</v>
          </cell>
          <cell r="J30">
            <v>526</v>
          </cell>
          <cell r="K30">
            <v>859</v>
          </cell>
          <cell r="L30">
            <v>391</v>
          </cell>
          <cell r="M30">
            <v>0.46</v>
          </cell>
          <cell r="N30" t="str">
            <v>Level 1</v>
          </cell>
          <cell r="O30">
            <v>526</v>
          </cell>
          <cell r="P30">
            <v>0</v>
          </cell>
          <cell r="Q30">
            <v>0</v>
          </cell>
          <cell r="R30">
            <v>526</v>
          </cell>
          <cell r="S30">
            <v>205666</v>
          </cell>
          <cell r="T30">
            <v>0</v>
          </cell>
          <cell r="U30">
            <v>205666</v>
          </cell>
          <cell r="Z30">
            <v>505</v>
          </cell>
          <cell r="AA30">
            <v>892</v>
          </cell>
          <cell r="AB30">
            <v>870</v>
          </cell>
          <cell r="AC30">
            <v>841</v>
          </cell>
          <cell r="AD30">
            <v>859</v>
          </cell>
          <cell r="AE30">
            <v>-2.4663677130044841E-2</v>
          </cell>
          <cell r="AF30">
            <v>-3.3333333333333333E-2</v>
          </cell>
          <cell r="AG30">
            <v>2.1403091557669441E-2</v>
          </cell>
          <cell r="AH30">
            <v>0</v>
          </cell>
          <cell r="AI30">
            <v>526</v>
          </cell>
          <cell r="AJ30">
            <v>0</v>
          </cell>
        </row>
        <row r="31">
          <cell r="A31">
            <v>506</v>
          </cell>
          <cell r="B31" t="str">
            <v>LEAD HILL SCHOOL DISTRICT</v>
          </cell>
          <cell r="C31">
            <v>354</v>
          </cell>
          <cell r="D31">
            <v>273</v>
          </cell>
          <cell r="E31">
            <v>0.77</v>
          </cell>
          <cell r="F31" t="str">
            <v>Level 2</v>
          </cell>
          <cell r="G31">
            <v>1051</v>
          </cell>
          <cell r="H31">
            <v>0</v>
          </cell>
          <cell r="I31">
            <v>0</v>
          </cell>
          <cell r="J31">
            <v>1051</v>
          </cell>
          <cell r="K31">
            <v>334</v>
          </cell>
          <cell r="L31">
            <v>289</v>
          </cell>
          <cell r="M31">
            <v>0.87</v>
          </cell>
          <cell r="N31" t="str">
            <v>Level 2</v>
          </cell>
          <cell r="O31">
            <v>1051</v>
          </cell>
          <cell r="P31">
            <v>0</v>
          </cell>
          <cell r="Q31">
            <v>0</v>
          </cell>
          <cell r="R31">
            <v>1051</v>
          </cell>
          <cell r="S31">
            <v>303739</v>
          </cell>
          <cell r="T31">
            <v>0</v>
          </cell>
          <cell r="U31">
            <v>303739</v>
          </cell>
          <cell r="Z31">
            <v>506</v>
          </cell>
          <cell r="AA31">
            <v>338</v>
          </cell>
          <cell r="AB31">
            <v>349</v>
          </cell>
          <cell r="AC31">
            <v>354</v>
          </cell>
          <cell r="AD31">
            <v>334</v>
          </cell>
          <cell r="AE31">
            <v>3.2544378698224852E-2</v>
          </cell>
          <cell r="AF31">
            <v>1.4326647564469915E-2</v>
          </cell>
          <cell r="AG31">
            <v>-5.6497175141242938E-2</v>
          </cell>
          <cell r="AH31">
            <v>0</v>
          </cell>
          <cell r="AI31">
            <v>1051</v>
          </cell>
          <cell r="AJ31">
            <v>0</v>
          </cell>
        </row>
        <row r="32">
          <cell r="A32">
            <v>601</v>
          </cell>
          <cell r="B32" t="str">
            <v>HERMITAGE SCHOOL DISTRICT</v>
          </cell>
          <cell r="C32">
            <v>427</v>
          </cell>
          <cell r="D32">
            <v>322</v>
          </cell>
          <cell r="E32">
            <v>0.75</v>
          </cell>
          <cell r="F32" t="str">
            <v>Level 2</v>
          </cell>
          <cell r="G32">
            <v>1051</v>
          </cell>
          <cell r="H32">
            <v>0</v>
          </cell>
          <cell r="I32">
            <v>0</v>
          </cell>
          <cell r="J32">
            <v>1051</v>
          </cell>
          <cell r="K32">
            <v>418</v>
          </cell>
          <cell r="L32">
            <v>315</v>
          </cell>
          <cell r="M32">
            <v>0.75</v>
          </cell>
          <cell r="N32" t="str">
            <v>Level 2</v>
          </cell>
          <cell r="O32">
            <v>1051</v>
          </cell>
          <cell r="P32">
            <v>0</v>
          </cell>
          <cell r="Q32">
            <v>0</v>
          </cell>
          <cell r="R32">
            <v>1051</v>
          </cell>
          <cell r="S32">
            <v>331065</v>
          </cell>
          <cell r="T32">
            <v>0</v>
          </cell>
          <cell r="U32">
            <v>331065</v>
          </cell>
          <cell r="Z32">
            <v>601</v>
          </cell>
          <cell r="AA32">
            <v>423</v>
          </cell>
          <cell r="AB32">
            <v>446</v>
          </cell>
          <cell r="AC32">
            <v>427</v>
          </cell>
          <cell r="AD32">
            <v>418</v>
          </cell>
          <cell r="AE32">
            <v>5.4373522458628844E-2</v>
          </cell>
          <cell r="AF32">
            <v>-4.2600896860986545E-2</v>
          </cell>
          <cell r="AG32">
            <v>-2.1077283372365339E-2</v>
          </cell>
          <cell r="AH32">
            <v>0</v>
          </cell>
          <cell r="AI32">
            <v>1051</v>
          </cell>
          <cell r="AJ32">
            <v>0</v>
          </cell>
        </row>
        <row r="33">
          <cell r="A33">
            <v>602</v>
          </cell>
          <cell r="B33" t="str">
            <v>WARREN SCHOOL DISTRICT</v>
          </cell>
          <cell r="C33">
            <v>1569</v>
          </cell>
          <cell r="D33">
            <v>1133</v>
          </cell>
          <cell r="E33">
            <v>0.72</v>
          </cell>
          <cell r="F33" t="str">
            <v>Level 2</v>
          </cell>
          <cell r="G33">
            <v>1051</v>
          </cell>
          <cell r="H33">
            <v>0</v>
          </cell>
          <cell r="I33">
            <v>0</v>
          </cell>
          <cell r="J33">
            <v>1051</v>
          </cell>
          <cell r="K33">
            <v>1564</v>
          </cell>
          <cell r="L33">
            <v>1127</v>
          </cell>
          <cell r="M33">
            <v>0.72</v>
          </cell>
          <cell r="N33" t="str">
            <v>Level 2</v>
          </cell>
          <cell r="O33">
            <v>1051</v>
          </cell>
          <cell r="P33">
            <v>0</v>
          </cell>
          <cell r="Q33">
            <v>0</v>
          </cell>
          <cell r="R33">
            <v>1051</v>
          </cell>
          <cell r="S33">
            <v>1184477</v>
          </cell>
          <cell r="T33">
            <v>0</v>
          </cell>
          <cell r="U33">
            <v>1184477</v>
          </cell>
          <cell r="Z33">
            <v>602</v>
          </cell>
          <cell r="AA33">
            <v>1599</v>
          </cell>
          <cell r="AB33">
            <v>1613</v>
          </cell>
          <cell r="AC33">
            <v>1569</v>
          </cell>
          <cell r="AD33">
            <v>1564</v>
          </cell>
          <cell r="AE33">
            <v>8.7554721701063164E-3</v>
          </cell>
          <cell r="AF33">
            <v>-2.7278363298202109E-2</v>
          </cell>
          <cell r="AG33">
            <v>-3.1867431485022306E-3</v>
          </cell>
          <cell r="AH33">
            <v>0</v>
          </cell>
          <cell r="AI33">
            <v>1051</v>
          </cell>
          <cell r="AJ33">
            <v>0</v>
          </cell>
        </row>
        <row r="34">
          <cell r="A34">
            <v>701</v>
          </cell>
          <cell r="B34" t="str">
            <v>HAMPTON SCHOOL DISTRICT</v>
          </cell>
          <cell r="C34">
            <v>573</v>
          </cell>
          <cell r="D34">
            <v>420</v>
          </cell>
          <cell r="E34">
            <v>0.73</v>
          </cell>
          <cell r="F34" t="str">
            <v>Level 2</v>
          </cell>
          <cell r="G34">
            <v>1051</v>
          </cell>
          <cell r="H34">
            <v>0</v>
          </cell>
          <cell r="I34">
            <v>0</v>
          </cell>
          <cell r="J34">
            <v>1051</v>
          </cell>
          <cell r="K34">
            <v>538</v>
          </cell>
          <cell r="L34">
            <v>396</v>
          </cell>
          <cell r="M34">
            <v>0.74</v>
          </cell>
          <cell r="N34" t="str">
            <v>Level 2</v>
          </cell>
          <cell r="O34">
            <v>1051</v>
          </cell>
          <cell r="P34">
            <v>0</v>
          </cell>
          <cell r="Q34">
            <v>0</v>
          </cell>
          <cell r="R34">
            <v>1051</v>
          </cell>
          <cell r="S34">
            <v>416196</v>
          </cell>
          <cell r="T34">
            <v>0</v>
          </cell>
          <cell r="U34">
            <v>416196</v>
          </cell>
          <cell r="Z34">
            <v>701</v>
          </cell>
          <cell r="AA34">
            <v>551</v>
          </cell>
          <cell r="AB34">
            <v>584</v>
          </cell>
          <cell r="AC34">
            <v>573</v>
          </cell>
          <cell r="AD34">
            <v>538</v>
          </cell>
          <cell r="AE34">
            <v>5.9891107078039928E-2</v>
          </cell>
          <cell r="AF34">
            <v>-1.8835616438356163E-2</v>
          </cell>
          <cell r="AG34">
            <v>-6.1082024432809773E-2</v>
          </cell>
          <cell r="AH34">
            <v>0</v>
          </cell>
          <cell r="AI34">
            <v>1051</v>
          </cell>
          <cell r="AJ34">
            <v>0</v>
          </cell>
        </row>
        <row r="35">
          <cell r="A35">
            <v>801</v>
          </cell>
          <cell r="B35" t="str">
            <v>BERRYVILLE SCHOOL DISTRICT</v>
          </cell>
          <cell r="C35">
            <v>1889</v>
          </cell>
          <cell r="D35">
            <v>1332</v>
          </cell>
          <cell r="E35">
            <v>0.71</v>
          </cell>
          <cell r="F35" t="str">
            <v>Level 2</v>
          </cell>
          <cell r="G35">
            <v>1051</v>
          </cell>
          <cell r="H35">
            <v>1</v>
          </cell>
          <cell r="I35">
            <v>1051</v>
          </cell>
          <cell r="J35">
            <v>1051</v>
          </cell>
          <cell r="K35">
            <v>1840</v>
          </cell>
          <cell r="L35">
            <v>1299</v>
          </cell>
          <cell r="M35">
            <v>0.71</v>
          </cell>
          <cell r="N35" t="str">
            <v>Level 2</v>
          </cell>
          <cell r="O35">
            <v>1051</v>
          </cell>
          <cell r="P35">
            <v>0</v>
          </cell>
          <cell r="Q35">
            <v>0</v>
          </cell>
          <cell r="R35">
            <v>1051</v>
          </cell>
          <cell r="S35">
            <v>1365249</v>
          </cell>
          <cell r="T35">
            <v>0</v>
          </cell>
          <cell r="U35">
            <v>1365249</v>
          </cell>
          <cell r="Z35">
            <v>801</v>
          </cell>
          <cell r="AA35">
            <v>1948</v>
          </cell>
          <cell r="AB35">
            <v>1941</v>
          </cell>
          <cell r="AC35">
            <v>1889</v>
          </cell>
          <cell r="AD35">
            <v>1840</v>
          </cell>
          <cell r="AE35">
            <v>-3.5934291581108829E-3</v>
          </cell>
          <cell r="AF35">
            <v>-2.6790314270994334E-2</v>
          </cell>
          <cell r="AG35">
            <v>-2.593965060878772E-2</v>
          </cell>
          <cell r="AH35">
            <v>0</v>
          </cell>
          <cell r="AI35">
            <v>1051</v>
          </cell>
          <cell r="AJ35">
            <v>0</v>
          </cell>
        </row>
        <row r="36">
          <cell r="A36">
            <v>802</v>
          </cell>
          <cell r="B36" t="str">
            <v>EUREKA SPRINGS SCHOOL DISTRICT</v>
          </cell>
          <cell r="C36">
            <v>600</v>
          </cell>
          <cell r="D36">
            <v>350</v>
          </cell>
          <cell r="E36">
            <v>0.57999999999999996</v>
          </cell>
          <cell r="F36" t="str">
            <v>Level 1</v>
          </cell>
          <cell r="G36">
            <v>526</v>
          </cell>
          <cell r="H36">
            <v>0</v>
          </cell>
          <cell r="I36">
            <v>0</v>
          </cell>
          <cell r="J36">
            <v>526</v>
          </cell>
          <cell r="K36">
            <v>649</v>
          </cell>
          <cell r="L36">
            <v>378</v>
          </cell>
          <cell r="M36">
            <v>0.57999999999999996</v>
          </cell>
          <cell r="N36" t="str">
            <v>Level 1</v>
          </cell>
          <cell r="O36">
            <v>526</v>
          </cell>
          <cell r="P36">
            <v>0</v>
          </cell>
          <cell r="Q36">
            <v>0</v>
          </cell>
          <cell r="R36">
            <v>526</v>
          </cell>
          <cell r="S36">
            <v>198828</v>
          </cell>
          <cell r="T36">
            <v>0</v>
          </cell>
          <cell r="U36">
            <v>198828</v>
          </cell>
          <cell r="Z36">
            <v>802</v>
          </cell>
          <cell r="AA36">
            <v>617</v>
          </cell>
          <cell r="AB36">
            <v>615</v>
          </cell>
          <cell r="AC36">
            <v>600</v>
          </cell>
          <cell r="AD36">
            <v>649</v>
          </cell>
          <cell r="AE36">
            <v>-3.2414910858995136E-3</v>
          </cell>
          <cell r="AF36">
            <v>-2.4390243902439025E-2</v>
          </cell>
          <cell r="AG36">
            <v>8.1666666666666665E-2</v>
          </cell>
          <cell r="AH36">
            <v>0</v>
          </cell>
          <cell r="AI36">
            <v>526</v>
          </cell>
          <cell r="AJ36">
            <v>0</v>
          </cell>
        </row>
        <row r="37">
          <cell r="A37">
            <v>803</v>
          </cell>
          <cell r="B37" t="str">
            <v>GREEN FOREST SCHOOL DISTRICT</v>
          </cell>
          <cell r="C37">
            <v>1325</v>
          </cell>
          <cell r="D37">
            <v>1104</v>
          </cell>
          <cell r="E37">
            <v>0.83</v>
          </cell>
          <cell r="F37" t="str">
            <v>Level 2</v>
          </cell>
          <cell r="G37">
            <v>1051</v>
          </cell>
          <cell r="H37">
            <v>0</v>
          </cell>
          <cell r="I37">
            <v>0</v>
          </cell>
          <cell r="J37">
            <v>1051</v>
          </cell>
          <cell r="K37">
            <v>1378</v>
          </cell>
          <cell r="L37">
            <v>1152</v>
          </cell>
          <cell r="M37">
            <v>0.84</v>
          </cell>
          <cell r="N37" t="str">
            <v>Level 2</v>
          </cell>
          <cell r="O37">
            <v>1051</v>
          </cell>
          <cell r="P37">
            <v>0</v>
          </cell>
          <cell r="Q37">
            <v>0</v>
          </cell>
          <cell r="R37">
            <v>1051</v>
          </cell>
          <cell r="S37">
            <v>1210752</v>
          </cell>
          <cell r="T37">
            <v>0</v>
          </cell>
          <cell r="U37">
            <v>1210752</v>
          </cell>
          <cell r="Z37">
            <v>803</v>
          </cell>
          <cell r="AA37">
            <v>1292</v>
          </cell>
          <cell r="AB37">
            <v>1299</v>
          </cell>
          <cell r="AC37">
            <v>1325</v>
          </cell>
          <cell r="AD37">
            <v>1378</v>
          </cell>
          <cell r="AE37">
            <v>5.4179566563467493E-3</v>
          </cell>
          <cell r="AF37">
            <v>2.0015396458814474E-2</v>
          </cell>
          <cell r="AG37">
            <v>0.04</v>
          </cell>
          <cell r="AH37">
            <v>0</v>
          </cell>
          <cell r="AI37">
            <v>1051</v>
          </cell>
          <cell r="AJ37">
            <v>0</v>
          </cell>
        </row>
        <row r="38">
          <cell r="A38">
            <v>901</v>
          </cell>
          <cell r="B38" t="str">
            <v>DERMOTT SCHOOL DISTRICT</v>
          </cell>
          <cell r="C38">
            <v>343</v>
          </cell>
          <cell r="D38">
            <v>324</v>
          </cell>
          <cell r="E38">
            <v>0.95</v>
          </cell>
          <cell r="F38" t="str">
            <v>Level 3</v>
          </cell>
          <cell r="G38">
            <v>1576</v>
          </cell>
          <cell r="H38">
            <v>0</v>
          </cell>
          <cell r="I38">
            <v>0</v>
          </cell>
          <cell r="J38">
            <v>1576</v>
          </cell>
          <cell r="K38">
            <v>339</v>
          </cell>
          <cell r="L38">
            <v>321</v>
          </cell>
          <cell r="M38">
            <v>0.95</v>
          </cell>
          <cell r="N38" t="str">
            <v>Level 3</v>
          </cell>
          <cell r="O38">
            <v>1576</v>
          </cell>
          <cell r="P38">
            <v>0</v>
          </cell>
          <cell r="Q38">
            <v>0</v>
          </cell>
          <cell r="R38">
            <v>1576</v>
          </cell>
          <cell r="S38">
            <v>505896</v>
          </cell>
          <cell r="T38">
            <v>0</v>
          </cell>
          <cell r="U38">
            <v>505896</v>
          </cell>
          <cell r="Z38">
            <v>901</v>
          </cell>
          <cell r="AA38">
            <v>362</v>
          </cell>
          <cell r="AB38">
            <v>351</v>
          </cell>
          <cell r="AC38">
            <v>343</v>
          </cell>
          <cell r="AD38">
            <v>339</v>
          </cell>
          <cell r="AE38">
            <v>-3.0386740331491711E-2</v>
          </cell>
          <cell r="AF38">
            <v>-2.2792022792022793E-2</v>
          </cell>
          <cell r="AG38">
            <v>-1.1661807580174927E-2</v>
          </cell>
          <cell r="AH38">
            <v>0</v>
          </cell>
          <cell r="AI38">
            <v>1576</v>
          </cell>
          <cell r="AJ38">
            <v>0</v>
          </cell>
        </row>
        <row r="39">
          <cell r="A39">
            <v>903</v>
          </cell>
          <cell r="B39" t="str">
            <v>LAKESIDE SCHOOL DIST(CHICOT)</v>
          </cell>
          <cell r="C39">
            <v>998</v>
          </cell>
          <cell r="D39">
            <v>834</v>
          </cell>
          <cell r="E39">
            <v>0.84</v>
          </cell>
          <cell r="F39" t="str">
            <v>Level 2</v>
          </cell>
          <cell r="G39">
            <v>1051</v>
          </cell>
          <cell r="H39">
            <v>0</v>
          </cell>
          <cell r="I39">
            <v>0</v>
          </cell>
          <cell r="J39">
            <v>1051</v>
          </cell>
          <cell r="K39">
            <v>953</v>
          </cell>
          <cell r="L39">
            <v>796</v>
          </cell>
          <cell r="M39">
            <v>0.84</v>
          </cell>
          <cell r="N39" t="str">
            <v>Level 2</v>
          </cell>
          <cell r="O39">
            <v>1051</v>
          </cell>
          <cell r="P39">
            <v>0</v>
          </cell>
          <cell r="Q39">
            <v>0</v>
          </cell>
          <cell r="R39">
            <v>1051</v>
          </cell>
          <cell r="S39">
            <v>836596</v>
          </cell>
          <cell r="T39">
            <v>0</v>
          </cell>
          <cell r="U39">
            <v>836596</v>
          </cell>
          <cell r="Z39">
            <v>903</v>
          </cell>
          <cell r="AA39">
            <v>1026</v>
          </cell>
          <cell r="AB39">
            <v>999</v>
          </cell>
          <cell r="AC39">
            <v>998</v>
          </cell>
          <cell r="AD39">
            <v>953</v>
          </cell>
          <cell r="AE39">
            <v>-2.6315789473684209E-2</v>
          </cell>
          <cell r="AF39">
            <v>-1.001001001001001E-3</v>
          </cell>
          <cell r="AG39">
            <v>-4.5090180360721446E-2</v>
          </cell>
          <cell r="AH39">
            <v>0</v>
          </cell>
          <cell r="AI39">
            <v>1051</v>
          </cell>
          <cell r="AJ39">
            <v>0</v>
          </cell>
        </row>
        <row r="40">
          <cell r="A40">
            <v>1002</v>
          </cell>
          <cell r="B40" t="str">
            <v>ARKADELPHIA SCHOOL DISTRICT</v>
          </cell>
          <cell r="C40">
            <v>1745</v>
          </cell>
          <cell r="D40">
            <v>986</v>
          </cell>
          <cell r="E40">
            <v>0.56999999999999995</v>
          </cell>
          <cell r="F40" t="str">
            <v>Level 1</v>
          </cell>
          <cell r="G40">
            <v>526</v>
          </cell>
          <cell r="H40">
            <v>0</v>
          </cell>
          <cell r="I40">
            <v>0</v>
          </cell>
          <cell r="J40">
            <v>526</v>
          </cell>
          <cell r="K40">
            <v>1761</v>
          </cell>
          <cell r="L40">
            <v>974</v>
          </cell>
          <cell r="M40">
            <v>0.55000000000000004</v>
          </cell>
          <cell r="N40" t="str">
            <v>Level 1</v>
          </cell>
          <cell r="O40">
            <v>526</v>
          </cell>
          <cell r="P40">
            <v>0</v>
          </cell>
          <cell r="Q40">
            <v>0</v>
          </cell>
          <cell r="R40">
            <v>526</v>
          </cell>
          <cell r="S40">
            <v>512324</v>
          </cell>
          <cell r="T40">
            <v>0</v>
          </cell>
          <cell r="U40">
            <v>512324</v>
          </cell>
          <cell r="Z40">
            <v>1002</v>
          </cell>
          <cell r="AA40">
            <v>1800</v>
          </cell>
          <cell r="AB40">
            <v>1777</v>
          </cell>
          <cell r="AC40">
            <v>1745</v>
          </cell>
          <cell r="AD40">
            <v>1761</v>
          </cell>
          <cell r="AE40">
            <v>-1.2777777777777779E-2</v>
          </cell>
          <cell r="AF40">
            <v>-1.8007878446820485E-2</v>
          </cell>
          <cell r="AG40">
            <v>9.1690544412607444E-3</v>
          </cell>
          <cell r="AH40">
            <v>0</v>
          </cell>
          <cell r="AI40">
            <v>526</v>
          </cell>
          <cell r="AJ40">
            <v>0</v>
          </cell>
        </row>
        <row r="41">
          <cell r="A41">
            <v>1003</v>
          </cell>
          <cell r="B41" t="str">
            <v>GURDON SCHOOL DISTRICT</v>
          </cell>
          <cell r="C41">
            <v>686</v>
          </cell>
          <cell r="D41">
            <v>517</v>
          </cell>
          <cell r="E41">
            <v>0.75</v>
          </cell>
          <cell r="F41" t="str">
            <v>Level 2</v>
          </cell>
          <cell r="G41">
            <v>1051</v>
          </cell>
          <cell r="H41">
            <v>0</v>
          </cell>
          <cell r="I41">
            <v>0</v>
          </cell>
          <cell r="J41">
            <v>1051</v>
          </cell>
          <cell r="K41">
            <v>664</v>
          </cell>
          <cell r="L41">
            <v>502</v>
          </cell>
          <cell r="M41">
            <v>0.76</v>
          </cell>
          <cell r="N41" t="str">
            <v>Level 2</v>
          </cell>
          <cell r="O41">
            <v>1051</v>
          </cell>
          <cell r="P41">
            <v>0</v>
          </cell>
          <cell r="Q41">
            <v>0</v>
          </cell>
          <cell r="R41">
            <v>1051</v>
          </cell>
          <cell r="S41">
            <v>527602</v>
          </cell>
          <cell r="T41">
            <v>0</v>
          </cell>
          <cell r="U41">
            <v>527602</v>
          </cell>
          <cell r="Z41">
            <v>1003</v>
          </cell>
          <cell r="AA41">
            <v>716</v>
          </cell>
          <cell r="AB41">
            <v>710</v>
          </cell>
          <cell r="AC41">
            <v>686</v>
          </cell>
          <cell r="AD41">
            <v>664</v>
          </cell>
          <cell r="AE41">
            <v>-8.3798882681564244E-3</v>
          </cell>
          <cell r="AF41">
            <v>-3.3802816901408447E-2</v>
          </cell>
          <cell r="AG41">
            <v>-3.2069970845481049E-2</v>
          </cell>
          <cell r="AH41">
            <v>0</v>
          </cell>
          <cell r="AI41">
            <v>1051</v>
          </cell>
          <cell r="AJ41">
            <v>0</v>
          </cell>
        </row>
        <row r="42">
          <cell r="A42">
            <v>1101</v>
          </cell>
          <cell r="B42" t="str">
            <v>CORNING SCHOOL DISTRICT</v>
          </cell>
          <cell r="C42">
            <v>844</v>
          </cell>
          <cell r="D42">
            <v>616</v>
          </cell>
          <cell r="E42">
            <v>0.73</v>
          </cell>
          <cell r="F42" t="str">
            <v>Level 2</v>
          </cell>
          <cell r="G42">
            <v>1051</v>
          </cell>
          <cell r="H42">
            <v>0</v>
          </cell>
          <cell r="I42">
            <v>0</v>
          </cell>
          <cell r="J42">
            <v>1051</v>
          </cell>
          <cell r="K42">
            <v>854</v>
          </cell>
          <cell r="L42">
            <v>618</v>
          </cell>
          <cell r="M42">
            <v>0.72</v>
          </cell>
          <cell r="N42" t="str">
            <v>Level 2</v>
          </cell>
          <cell r="O42">
            <v>1051</v>
          </cell>
          <cell r="P42">
            <v>0</v>
          </cell>
          <cell r="Q42">
            <v>0</v>
          </cell>
          <cell r="R42">
            <v>1051</v>
          </cell>
          <cell r="S42">
            <v>649518</v>
          </cell>
          <cell r="T42">
            <v>0</v>
          </cell>
          <cell r="U42">
            <v>649518</v>
          </cell>
          <cell r="Z42">
            <v>1101</v>
          </cell>
          <cell r="AA42">
            <v>908</v>
          </cell>
          <cell r="AB42">
            <v>884</v>
          </cell>
          <cell r="AC42">
            <v>844</v>
          </cell>
          <cell r="AD42">
            <v>854</v>
          </cell>
          <cell r="AE42">
            <v>-2.643171806167401E-2</v>
          </cell>
          <cell r="AF42">
            <v>-4.5248868778280542E-2</v>
          </cell>
          <cell r="AG42">
            <v>1.1848341232227487E-2</v>
          </cell>
          <cell r="AH42">
            <v>0</v>
          </cell>
          <cell r="AI42">
            <v>1051</v>
          </cell>
          <cell r="AJ42">
            <v>0</v>
          </cell>
        </row>
        <row r="43">
          <cell r="A43">
            <v>1104</v>
          </cell>
          <cell r="B43" t="str">
            <v>PIGGOTT SCHOOL DISTRICT</v>
          </cell>
          <cell r="C43">
            <v>845</v>
          </cell>
          <cell r="D43">
            <v>506</v>
          </cell>
          <cell r="E43">
            <v>0.6</v>
          </cell>
          <cell r="F43" t="str">
            <v>Level 1</v>
          </cell>
          <cell r="G43">
            <v>526</v>
          </cell>
          <cell r="H43">
            <v>0</v>
          </cell>
          <cell r="I43">
            <v>0</v>
          </cell>
          <cell r="J43">
            <v>526</v>
          </cell>
          <cell r="K43">
            <v>820</v>
          </cell>
          <cell r="L43">
            <v>494</v>
          </cell>
          <cell r="M43">
            <v>0.6</v>
          </cell>
          <cell r="N43" t="str">
            <v>Level 1</v>
          </cell>
          <cell r="O43">
            <v>526</v>
          </cell>
          <cell r="P43">
            <v>0</v>
          </cell>
          <cell r="Q43">
            <v>0</v>
          </cell>
          <cell r="R43">
            <v>526</v>
          </cell>
          <cell r="S43">
            <v>259844</v>
          </cell>
          <cell r="T43">
            <v>0</v>
          </cell>
          <cell r="U43">
            <v>259844</v>
          </cell>
          <cell r="Z43">
            <v>1104</v>
          </cell>
          <cell r="AA43">
            <v>869</v>
          </cell>
          <cell r="AB43">
            <v>850</v>
          </cell>
          <cell r="AC43">
            <v>845</v>
          </cell>
          <cell r="AD43">
            <v>820</v>
          </cell>
          <cell r="AE43">
            <v>-2.1864211737629459E-2</v>
          </cell>
          <cell r="AF43">
            <v>-5.8823529411764705E-3</v>
          </cell>
          <cell r="AG43">
            <v>-2.9585798816568046E-2</v>
          </cell>
          <cell r="AH43">
            <v>0</v>
          </cell>
          <cell r="AI43">
            <v>526</v>
          </cell>
          <cell r="AJ43">
            <v>0</v>
          </cell>
        </row>
        <row r="44">
          <cell r="A44">
            <v>1106</v>
          </cell>
          <cell r="B44" t="str">
            <v>RECTOR SCHOOL DISTRICT</v>
          </cell>
          <cell r="C44">
            <v>558</v>
          </cell>
          <cell r="D44">
            <v>394</v>
          </cell>
          <cell r="E44">
            <v>0.71</v>
          </cell>
          <cell r="F44" t="str">
            <v>Level 2</v>
          </cell>
          <cell r="G44">
            <v>1051</v>
          </cell>
          <cell r="H44">
            <v>1</v>
          </cell>
          <cell r="I44">
            <v>876</v>
          </cell>
          <cell r="J44">
            <v>876</v>
          </cell>
          <cell r="K44">
            <v>553</v>
          </cell>
          <cell r="L44">
            <v>406</v>
          </cell>
          <cell r="M44">
            <v>0.73</v>
          </cell>
          <cell r="N44" t="str">
            <v>Level 2</v>
          </cell>
          <cell r="O44">
            <v>1051</v>
          </cell>
          <cell r="P44">
            <v>1</v>
          </cell>
          <cell r="Q44">
            <v>1051</v>
          </cell>
          <cell r="R44">
            <v>1051</v>
          </cell>
          <cell r="S44">
            <v>426706</v>
          </cell>
          <cell r="T44">
            <v>0</v>
          </cell>
          <cell r="U44">
            <v>426706</v>
          </cell>
          <cell r="Z44">
            <v>1106</v>
          </cell>
          <cell r="AA44">
            <v>588</v>
          </cell>
          <cell r="AB44">
            <v>564</v>
          </cell>
          <cell r="AC44">
            <v>558</v>
          </cell>
          <cell r="AD44">
            <v>553</v>
          </cell>
          <cell r="AE44">
            <v>-4.0816326530612242E-2</v>
          </cell>
          <cell r="AF44">
            <v>-1.0638297872340425E-2</v>
          </cell>
          <cell r="AG44">
            <v>-8.9605734767025085E-3</v>
          </cell>
          <cell r="AH44">
            <v>0</v>
          </cell>
          <cell r="AI44">
            <v>1051</v>
          </cell>
          <cell r="AJ44">
            <v>0</v>
          </cell>
        </row>
        <row r="45">
          <cell r="A45">
            <v>1201</v>
          </cell>
          <cell r="B45" t="str">
            <v>CONCORD SCHOOL DISTRICT</v>
          </cell>
          <cell r="C45">
            <v>455</v>
          </cell>
          <cell r="D45">
            <v>289</v>
          </cell>
          <cell r="E45">
            <v>0.64</v>
          </cell>
          <cell r="F45" t="str">
            <v>Level 1</v>
          </cell>
          <cell r="G45">
            <v>526</v>
          </cell>
          <cell r="H45">
            <v>0</v>
          </cell>
          <cell r="I45">
            <v>0</v>
          </cell>
          <cell r="J45">
            <v>526</v>
          </cell>
          <cell r="K45">
            <v>433</v>
          </cell>
          <cell r="L45">
            <v>308</v>
          </cell>
          <cell r="M45">
            <v>0.71</v>
          </cell>
          <cell r="N45" t="str">
            <v>Level 2</v>
          </cell>
          <cell r="O45">
            <v>1051</v>
          </cell>
          <cell r="P45">
            <v>1</v>
          </cell>
          <cell r="Q45">
            <v>701</v>
          </cell>
          <cell r="R45">
            <v>701</v>
          </cell>
          <cell r="S45">
            <v>323708</v>
          </cell>
          <cell r="T45">
            <v>-107800</v>
          </cell>
          <cell r="U45">
            <v>215908</v>
          </cell>
          <cell r="Z45">
            <v>1201</v>
          </cell>
          <cell r="AA45">
            <v>449</v>
          </cell>
          <cell r="AB45">
            <v>459</v>
          </cell>
          <cell r="AC45">
            <v>455</v>
          </cell>
          <cell r="AD45">
            <v>433</v>
          </cell>
          <cell r="AE45">
            <v>2.2271714922048998E-2</v>
          </cell>
          <cell r="AF45">
            <v>-8.7145969498910684E-3</v>
          </cell>
          <cell r="AG45">
            <v>-4.8351648351648353E-2</v>
          </cell>
          <cell r="AH45">
            <v>0</v>
          </cell>
          <cell r="AI45">
            <v>1051</v>
          </cell>
          <cell r="AJ45">
            <v>0</v>
          </cell>
        </row>
        <row r="46">
          <cell r="A46">
            <v>1202</v>
          </cell>
          <cell r="B46" t="str">
            <v>HEBER SPRINGS SCHOOL DISTRICT</v>
          </cell>
          <cell r="C46">
            <v>1602</v>
          </cell>
          <cell r="D46">
            <v>871</v>
          </cell>
          <cell r="E46">
            <v>0.54</v>
          </cell>
          <cell r="F46" t="str">
            <v>Level 1</v>
          </cell>
          <cell r="G46">
            <v>526</v>
          </cell>
          <cell r="H46">
            <v>0</v>
          </cell>
          <cell r="I46">
            <v>0</v>
          </cell>
          <cell r="J46">
            <v>526</v>
          </cell>
          <cell r="K46">
            <v>1536</v>
          </cell>
          <cell r="L46">
            <v>783</v>
          </cell>
          <cell r="M46">
            <v>0.51</v>
          </cell>
          <cell r="N46" t="str">
            <v>Level 1</v>
          </cell>
          <cell r="O46">
            <v>526</v>
          </cell>
          <cell r="P46">
            <v>0</v>
          </cell>
          <cell r="Q46">
            <v>0</v>
          </cell>
          <cell r="R46">
            <v>526</v>
          </cell>
          <cell r="S46">
            <v>411858</v>
          </cell>
          <cell r="T46">
            <v>0</v>
          </cell>
          <cell r="U46">
            <v>411858</v>
          </cell>
          <cell r="Z46">
            <v>1202</v>
          </cell>
          <cell r="AA46">
            <v>1740</v>
          </cell>
          <cell r="AB46">
            <v>1679</v>
          </cell>
          <cell r="AC46">
            <v>1602</v>
          </cell>
          <cell r="AD46">
            <v>1536</v>
          </cell>
          <cell r="AE46">
            <v>-3.5057471264367819E-2</v>
          </cell>
          <cell r="AF46">
            <v>-4.5860631328171531E-2</v>
          </cell>
          <cell r="AG46">
            <v>-4.1198501872659173E-2</v>
          </cell>
          <cell r="AH46">
            <v>0</v>
          </cell>
          <cell r="AI46">
            <v>526</v>
          </cell>
          <cell r="AJ46">
            <v>0</v>
          </cell>
        </row>
        <row r="47">
          <cell r="A47">
            <v>1203</v>
          </cell>
          <cell r="B47" t="str">
            <v>QUITMAN SCHOOL DISTRICT</v>
          </cell>
          <cell r="C47">
            <v>689</v>
          </cell>
          <cell r="D47">
            <v>390</v>
          </cell>
          <cell r="E47">
            <v>0.56999999999999995</v>
          </cell>
          <cell r="F47" t="str">
            <v>Level 1</v>
          </cell>
          <cell r="G47">
            <v>526</v>
          </cell>
          <cell r="H47">
            <v>0</v>
          </cell>
          <cell r="I47">
            <v>0</v>
          </cell>
          <cell r="J47">
            <v>526</v>
          </cell>
          <cell r="K47">
            <v>731</v>
          </cell>
          <cell r="L47">
            <v>450</v>
          </cell>
          <cell r="M47">
            <v>0.62</v>
          </cell>
          <cell r="N47" t="str">
            <v>Level 1</v>
          </cell>
          <cell r="O47">
            <v>526</v>
          </cell>
          <cell r="P47">
            <v>0</v>
          </cell>
          <cell r="Q47">
            <v>0</v>
          </cell>
          <cell r="R47">
            <v>526</v>
          </cell>
          <cell r="S47">
            <v>236700</v>
          </cell>
          <cell r="T47">
            <v>0</v>
          </cell>
          <cell r="U47">
            <v>236700</v>
          </cell>
          <cell r="Z47">
            <v>1203</v>
          </cell>
          <cell r="AA47">
            <v>654</v>
          </cell>
          <cell r="AB47">
            <v>676</v>
          </cell>
          <cell r="AC47">
            <v>689</v>
          </cell>
          <cell r="AD47">
            <v>731</v>
          </cell>
          <cell r="AE47">
            <v>3.3639143730886847E-2</v>
          </cell>
          <cell r="AF47">
            <v>1.9230769230769232E-2</v>
          </cell>
          <cell r="AG47">
            <v>6.095791001451379E-2</v>
          </cell>
          <cell r="AH47">
            <v>25.666666666666668</v>
          </cell>
          <cell r="AI47">
            <v>526</v>
          </cell>
          <cell r="AJ47">
            <v>8370</v>
          </cell>
        </row>
        <row r="48">
          <cell r="A48">
            <v>1204</v>
          </cell>
          <cell r="B48" t="str">
            <v>WEST SIDE SCHOOL DIST(CLEBURNE</v>
          </cell>
          <cell r="C48">
            <v>460</v>
          </cell>
          <cell r="D48">
            <v>330</v>
          </cell>
          <cell r="E48">
            <v>0.72</v>
          </cell>
          <cell r="F48" t="str">
            <v>Level 2</v>
          </cell>
          <cell r="G48">
            <v>1051</v>
          </cell>
          <cell r="H48">
            <v>0</v>
          </cell>
          <cell r="I48">
            <v>0</v>
          </cell>
          <cell r="J48">
            <v>1051</v>
          </cell>
          <cell r="K48">
            <v>456</v>
          </cell>
          <cell r="L48">
            <v>327</v>
          </cell>
          <cell r="M48">
            <v>0.72</v>
          </cell>
          <cell r="N48" t="str">
            <v>Level 2</v>
          </cell>
          <cell r="O48">
            <v>1051</v>
          </cell>
          <cell r="P48">
            <v>0</v>
          </cell>
          <cell r="Q48">
            <v>0</v>
          </cell>
          <cell r="R48">
            <v>1051</v>
          </cell>
          <cell r="S48">
            <v>343677</v>
          </cell>
          <cell r="T48">
            <v>0</v>
          </cell>
          <cell r="U48">
            <v>343677</v>
          </cell>
          <cell r="Z48">
            <v>1204</v>
          </cell>
          <cell r="AA48">
            <v>442</v>
          </cell>
          <cell r="AB48">
            <v>441</v>
          </cell>
          <cell r="AC48">
            <v>460</v>
          </cell>
          <cell r="AD48">
            <v>456</v>
          </cell>
          <cell r="AE48">
            <v>-2.2624434389140274E-3</v>
          </cell>
          <cell r="AF48">
            <v>4.3083900226757371E-2</v>
          </cell>
          <cell r="AG48">
            <v>-8.6956521739130436E-3</v>
          </cell>
          <cell r="AH48">
            <v>0</v>
          </cell>
          <cell r="AI48">
            <v>1051</v>
          </cell>
          <cell r="AJ48">
            <v>0</v>
          </cell>
        </row>
        <row r="49">
          <cell r="A49">
            <v>1304</v>
          </cell>
          <cell r="B49" t="str">
            <v>WOODLAWN SCHOOL DISTRICT</v>
          </cell>
          <cell r="C49">
            <v>559</v>
          </cell>
          <cell r="D49">
            <v>240</v>
          </cell>
          <cell r="E49">
            <v>0.43</v>
          </cell>
          <cell r="F49" t="str">
            <v>Level 1</v>
          </cell>
          <cell r="G49">
            <v>526</v>
          </cell>
          <cell r="H49">
            <v>0</v>
          </cell>
          <cell r="I49">
            <v>0</v>
          </cell>
          <cell r="J49">
            <v>526</v>
          </cell>
          <cell r="K49">
            <v>555</v>
          </cell>
          <cell r="L49">
            <v>270</v>
          </cell>
          <cell r="M49">
            <v>0.49</v>
          </cell>
          <cell r="N49" t="str">
            <v>Level 1</v>
          </cell>
          <cell r="O49">
            <v>526</v>
          </cell>
          <cell r="P49">
            <v>0</v>
          </cell>
          <cell r="Q49">
            <v>0</v>
          </cell>
          <cell r="R49">
            <v>526</v>
          </cell>
          <cell r="S49">
            <v>142020</v>
          </cell>
          <cell r="T49">
            <v>0</v>
          </cell>
          <cell r="U49">
            <v>142020</v>
          </cell>
          <cell r="Z49">
            <v>1304</v>
          </cell>
          <cell r="AA49">
            <v>578</v>
          </cell>
          <cell r="AB49">
            <v>564</v>
          </cell>
          <cell r="AC49">
            <v>559</v>
          </cell>
          <cell r="AD49">
            <v>555</v>
          </cell>
          <cell r="AE49">
            <v>-2.4221453287197232E-2</v>
          </cell>
          <cell r="AF49">
            <v>-8.8652482269503553E-3</v>
          </cell>
          <cell r="AG49">
            <v>-7.1556350626118068E-3</v>
          </cell>
          <cell r="AH49">
            <v>0</v>
          </cell>
          <cell r="AI49">
            <v>526</v>
          </cell>
          <cell r="AJ49">
            <v>0</v>
          </cell>
        </row>
        <row r="50">
          <cell r="A50">
            <v>1305</v>
          </cell>
          <cell r="B50" t="str">
            <v>CLEVELAND COUNTY SCHOOL DISTRICT</v>
          </cell>
          <cell r="C50">
            <v>832</v>
          </cell>
          <cell r="D50">
            <v>484</v>
          </cell>
          <cell r="E50">
            <v>0.57999999999999996</v>
          </cell>
          <cell r="F50" t="str">
            <v>Level 1</v>
          </cell>
          <cell r="G50">
            <v>526</v>
          </cell>
          <cell r="H50">
            <v>0</v>
          </cell>
          <cell r="I50">
            <v>0</v>
          </cell>
          <cell r="J50">
            <v>526</v>
          </cell>
          <cell r="K50">
            <v>781</v>
          </cell>
          <cell r="L50">
            <v>504</v>
          </cell>
          <cell r="M50">
            <v>0.65</v>
          </cell>
          <cell r="N50" t="str">
            <v>Level 1</v>
          </cell>
          <cell r="O50">
            <v>526</v>
          </cell>
          <cell r="P50">
            <v>0</v>
          </cell>
          <cell r="Q50">
            <v>0</v>
          </cell>
          <cell r="R50">
            <v>526</v>
          </cell>
          <cell r="S50">
            <v>265104</v>
          </cell>
          <cell r="T50">
            <v>0</v>
          </cell>
          <cell r="U50">
            <v>265104</v>
          </cell>
          <cell r="Z50">
            <v>1305</v>
          </cell>
          <cell r="AA50">
            <v>863</v>
          </cell>
          <cell r="AB50">
            <v>848</v>
          </cell>
          <cell r="AC50">
            <v>832</v>
          </cell>
          <cell r="AD50">
            <v>781</v>
          </cell>
          <cell r="AE50">
            <v>-1.7381228273464659E-2</v>
          </cell>
          <cell r="AF50">
            <v>-1.8867924528301886E-2</v>
          </cell>
          <cell r="AG50">
            <v>-6.129807692307692E-2</v>
          </cell>
          <cell r="AH50">
            <v>0</v>
          </cell>
          <cell r="AI50">
            <v>526</v>
          </cell>
          <cell r="AJ50">
            <v>0</v>
          </cell>
        </row>
        <row r="51">
          <cell r="A51">
            <v>1402</v>
          </cell>
          <cell r="B51" t="str">
            <v>MAGNOLIA SCHOOL DISTRICT</v>
          </cell>
          <cell r="C51">
            <v>2700</v>
          </cell>
          <cell r="D51">
            <v>1921</v>
          </cell>
          <cell r="E51">
            <v>0.71</v>
          </cell>
          <cell r="F51" t="str">
            <v>Level 2</v>
          </cell>
          <cell r="G51">
            <v>1051</v>
          </cell>
          <cell r="H51">
            <v>0</v>
          </cell>
          <cell r="I51">
            <v>0</v>
          </cell>
          <cell r="J51">
            <v>1051</v>
          </cell>
          <cell r="K51">
            <v>2648</v>
          </cell>
          <cell r="L51">
            <v>1897</v>
          </cell>
          <cell r="M51">
            <v>0.72</v>
          </cell>
          <cell r="N51" t="str">
            <v>Level 2</v>
          </cell>
          <cell r="O51">
            <v>1051</v>
          </cell>
          <cell r="P51">
            <v>0</v>
          </cell>
          <cell r="Q51">
            <v>0</v>
          </cell>
          <cell r="R51">
            <v>1051</v>
          </cell>
          <cell r="S51">
            <v>1993747</v>
          </cell>
          <cell r="T51">
            <v>0</v>
          </cell>
          <cell r="U51">
            <v>1993747</v>
          </cell>
          <cell r="Z51">
            <v>1402</v>
          </cell>
          <cell r="AA51">
            <v>2773</v>
          </cell>
          <cell r="AB51">
            <v>2754</v>
          </cell>
          <cell r="AC51">
            <v>2700</v>
          </cell>
          <cell r="AD51">
            <v>2648</v>
          </cell>
          <cell r="AE51">
            <v>-6.8517850703209522E-3</v>
          </cell>
          <cell r="AF51">
            <v>-1.9607843137254902E-2</v>
          </cell>
          <cell r="AG51">
            <v>-1.9259259259259261E-2</v>
          </cell>
          <cell r="AH51">
            <v>0</v>
          </cell>
          <cell r="AI51">
            <v>1051</v>
          </cell>
          <cell r="AJ51">
            <v>0</v>
          </cell>
        </row>
        <row r="52">
          <cell r="A52">
            <v>1408</v>
          </cell>
          <cell r="B52" t="str">
            <v>EMERSON-TAYLOR-BRADLEY SCHOOL DISTRICT</v>
          </cell>
          <cell r="C52">
            <v>1025</v>
          </cell>
          <cell r="D52">
            <v>519</v>
          </cell>
          <cell r="E52">
            <v>0.51</v>
          </cell>
          <cell r="F52" t="str">
            <v>Level 1</v>
          </cell>
          <cell r="G52">
            <v>526</v>
          </cell>
          <cell r="H52">
            <v>0</v>
          </cell>
          <cell r="I52">
            <v>0</v>
          </cell>
          <cell r="J52">
            <v>526</v>
          </cell>
          <cell r="K52">
            <v>1034</v>
          </cell>
          <cell r="L52">
            <v>489</v>
          </cell>
          <cell r="M52">
            <v>0.47</v>
          </cell>
          <cell r="N52" t="str">
            <v>Level 1</v>
          </cell>
          <cell r="O52">
            <v>526</v>
          </cell>
          <cell r="P52">
            <v>0</v>
          </cell>
          <cell r="Q52">
            <v>0</v>
          </cell>
          <cell r="R52">
            <v>526</v>
          </cell>
          <cell r="S52">
            <v>257214</v>
          </cell>
          <cell r="T52">
            <v>0</v>
          </cell>
          <cell r="U52">
            <v>257214</v>
          </cell>
          <cell r="Z52">
            <v>1408</v>
          </cell>
          <cell r="AA52">
            <v>1026</v>
          </cell>
          <cell r="AB52">
            <v>983</v>
          </cell>
          <cell r="AC52">
            <v>1025</v>
          </cell>
          <cell r="AD52">
            <v>1034</v>
          </cell>
          <cell r="AE52">
            <v>-4.1910331384015592E-2</v>
          </cell>
          <cell r="AF52">
            <v>4.2726347914547304E-2</v>
          </cell>
          <cell r="AG52">
            <v>8.7804878048780496E-3</v>
          </cell>
          <cell r="AH52">
            <v>0</v>
          </cell>
          <cell r="AI52">
            <v>526</v>
          </cell>
          <cell r="AJ52">
            <v>0</v>
          </cell>
        </row>
        <row r="53">
          <cell r="A53">
            <v>1503</v>
          </cell>
          <cell r="B53" t="str">
            <v>NEMO VISTA SCHOOL DISTRICT</v>
          </cell>
          <cell r="C53">
            <v>446</v>
          </cell>
          <cell r="D53">
            <v>288</v>
          </cell>
          <cell r="E53">
            <v>0.65</v>
          </cell>
          <cell r="F53" t="str">
            <v>Level 1</v>
          </cell>
          <cell r="G53">
            <v>526</v>
          </cell>
          <cell r="H53">
            <v>0</v>
          </cell>
          <cell r="I53">
            <v>0</v>
          </cell>
          <cell r="J53">
            <v>526</v>
          </cell>
          <cell r="K53">
            <v>461</v>
          </cell>
          <cell r="L53">
            <v>323</v>
          </cell>
          <cell r="M53">
            <v>0.7</v>
          </cell>
          <cell r="N53" t="str">
            <v>Level 2</v>
          </cell>
          <cell r="O53">
            <v>1051</v>
          </cell>
          <cell r="P53">
            <v>1</v>
          </cell>
          <cell r="Q53">
            <v>701</v>
          </cell>
          <cell r="R53">
            <v>701</v>
          </cell>
          <cell r="S53">
            <v>339473</v>
          </cell>
          <cell r="T53">
            <v>-113050</v>
          </cell>
          <cell r="U53">
            <v>226423</v>
          </cell>
          <cell r="Z53">
            <v>1503</v>
          </cell>
          <cell r="AA53">
            <v>419</v>
          </cell>
          <cell r="AB53">
            <v>450</v>
          </cell>
          <cell r="AC53">
            <v>446</v>
          </cell>
          <cell r="AD53">
            <v>461</v>
          </cell>
          <cell r="AE53">
            <v>7.3985680190930783E-2</v>
          </cell>
          <cell r="AF53">
            <v>-8.8888888888888889E-3</v>
          </cell>
          <cell r="AG53">
            <v>3.3632286995515695E-2</v>
          </cell>
          <cell r="AH53">
            <v>0</v>
          </cell>
          <cell r="AI53">
            <v>1051</v>
          </cell>
          <cell r="AJ53">
            <v>0</v>
          </cell>
        </row>
        <row r="54">
          <cell r="A54">
            <v>1505</v>
          </cell>
          <cell r="B54" t="str">
            <v>WONDERVIEW SCHOOL DISTRICT</v>
          </cell>
          <cell r="C54">
            <v>460</v>
          </cell>
          <cell r="D54">
            <v>279</v>
          </cell>
          <cell r="E54">
            <v>0.61</v>
          </cell>
          <cell r="F54" t="str">
            <v>Level 1</v>
          </cell>
          <cell r="G54">
            <v>526</v>
          </cell>
          <cell r="H54">
            <v>0</v>
          </cell>
          <cell r="I54">
            <v>0</v>
          </cell>
          <cell r="J54">
            <v>526</v>
          </cell>
          <cell r="K54">
            <v>433</v>
          </cell>
          <cell r="L54">
            <v>244</v>
          </cell>
          <cell r="M54">
            <v>0.56000000000000005</v>
          </cell>
          <cell r="N54" t="str">
            <v>Level 1</v>
          </cell>
          <cell r="O54">
            <v>526</v>
          </cell>
          <cell r="P54">
            <v>0</v>
          </cell>
          <cell r="Q54">
            <v>0</v>
          </cell>
          <cell r="R54">
            <v>526</v>
          </cell>
          <cell r="S54">
            <v>128344</v>
          </cell>
          <cell r="T54">
            <v>0</v>
          </cell>
          <cell r="U54">
            <v>128344</v>
          </cell>
          <cell r="Z54">
            <v>1505</v>
          </cell>
          <cell r="AA54">
            <v>455</v>
          </cell>
          <cell r="AB54">
            <v>462</v>
          </cell>
          <cell r="AC54">
            <v>460</v>
          </cell>
          <cell r="AD54">
            <v>433</v>
          </cell>
          <cell r="AE54">
            <v>1.5384615384615385E-2</v>
          </cell>
          <cell r="AF54">
            <v>-4.329004329004329E-3</v>
          </cell>
          <cell r="AG54">
            <v>-5.8695652173913045E-2</v>
          </cell>
          <cell r="AH54">
            <v>0</v>
          </cell>
          <cell r="AI54">
            <v>526</v>
          </cell>
          <cell r="AJ54">
            <v>0</v>
          </cell>
        </row>
        <row r="55">
          <cell r="A55">
            <v>1507</v>
          </cell>
          <cell r="B55" t="str">
            <v>SOUTH CONWAY COUNTY SCHOOL DISTRICT</v>
          </cell>
          <cell r="C55">
            <v>2254</v>
          </cell>
          <cell r="D55">
            <v>1666</v>
          </cell>
          <cell r="E55">
            <v>0.74</v>
          </cell>
          <cell r="F55" t="str">
            <v>Level 2</v>
          </cell>
          <cell r="G55">
            <v>1051</v>
          </cell>
          <cell r="H55">
            <v>0</v>
          </cell>
          <cell r="I55">
            <v>0</v>
          </cell>
          <cell r="J55">
            <v>1051</v>
          </cell>
          <cell r="K55">
            <v>2282</v>
          </cell>
          <cell r="L55">
            <v>1684</v>
          </cell>
          <cell r="M55">
            <v>0.74</v>
          </cell>
          <cell r="N55" t="str">
            <v>Level 2</v>
          </cell>
          <cell r="O55">
            <v>1051</v>
          </cell>
          <cell r="P55">
            <v>0</v>
          </cell>
          <cell r="Q55">
            <v>0</v>
          </cell>
          <cell r="R55">
            <v>1051</v>
          </cell>
          <cell r="S55">
            <v>1769884</v>
          </cell>
          <cell r="T55">
            <v>0</v>
          </cell>
          <cell r="U55">
            <v>1769884</v>
          </cell>
          <cell r="Z55">
            <v>1507</v>
          </cell>
          <cell r="AA55">
            <v>2248</v>
          </cell>
          <cell r="AB55">
            <v>2236</v>
          </cell>
          <cell r="AC55">
            <v>2254</v>
          </cell>
          <cell r="AD55">
            <v>2282</v>
          </cell>
          <cell r="AE55">
            <v>-5.3380782918149468E-3</v>
          </cell>
          <cell r="AF55">
            <v>8.0500894454382833E-3</v>
          </cell>
          <cell r="AG55">
            <v>1.2422360248447204E-2</v>
          </cell>
          <cell r="AH55">
            <v>0</v>
          </cell>
          <cell r="AI55">
            <v>1051</v>
          </cell>
          <cell r="AJ55">
            <v>0</v>
          </cell>
        </row>
        <row r="56">
          <cell r="A56">
            <v>1601</v>
          </cell>
          <cell r="B56" t="str">
            <v>BAY SCHOOL DISTRICT</v>
          </cell>
          <cell r="C56">
            <v>622</v>
          </cell>
          <cell r="D56">
            <v>405</v>
          </cell>
          <cell r="E56">
            <v>0.65</v>
          </cell>
          <cell r="F56" t="str">
            <v>Level 1</v>
          </cell>
          <cell r="G56">
            <v>526</v>
          </cell>
          <cell r="H56">
            <v>0</v>
          </cell>
          <cell r="I56">
            <v>0</v>
          </cell>
          <cell r="J56">
            <v>526</v>
          </cell>
          <cell r="K56">
            <v>621</v>
          </cell>
          <cell r="L56">
            <v>402</v>
          </cell>
          <cell r="M56">
            <v>0.65</v>
          </cell>
          <cell r="N56" t="str">
            <v>Level 1</v>
          </cell>
          <cell r="O56">
            <v>526</v>
          </cell>
          <cell r="P56">
            <v>0</v>
          </cell>
          <cell r="Q56">
            <v>0</v>
          </cell>
          <cell r="R56">
            <v>526</v>
          </cell>
          <cell r="S56">
            <v>211452</v>
          </cell>
          <cell r="T56">
            <v>0</v>
          </cell>
          <cell r="U56">
            <v>211452</v>
          </cell>
          <cell r="Z56">
            <v>1601</v>
          </cell>
          <cell r="AA56">
            <v>590</v>
          </cell>
          <cell r="AB56">
            <v>588</v>
          </cell>
          <cell r="AC56">
            <v>622</v>
          </cell>
          <cell r="AD56">
            <v>621</v>
          </cell>
          <cell r="AE56">
            <v>-3.3898305084745762E-3</v>
          </cell>
          <cell r="AF56">
            <v>5.7823129251700682E-2</v>
          </cell>
          <cell r="AG56">
            <v>-1.6077170418006431E-3</v>
          </cell>
          <cell r="AH56">
            <v>0</v>
          </cell>
          <cell r="AI56">
            <v>526</v>
          </cell>
          <cell r="AJ56">
            <v>0</v>
          </cell>
        </row>
        <row r="57">
          <cell r="A57">
            <v>1602</v>
          </cell>
          <cell r="B57" t="str">
            <v>WESTSIDE CONS. SCH DIST(CRAIGH</v>
          </cell>
          <cell r="C57">
            <v>1732</v>
          </cell>
          <cell r="D57">
            <v>914</v>
          </cell>
          <cell r="E57">
            <v>0.53</v>
          </cell>
          <cell r="F57" t="str">
            <v>Level 1</v>
          </cell>
          <cell r="G57">
            <v>526</v>
          </cell>
          <cell r="H57">
            <v>0</v>
          </cell>
          <cell r="I57">
            <v>0</v>
          </cell>
          <cell r="J57">
            <v>526</v>
          </cell>
          <cell r="K57">
            <v>1734</v>
          </cell>
          <cell r="L57">
            <v>953</v>
          </cell>
          <cell r="M57">
            <v>0.55000000000000004</v>
          </cell>
          <cell r="N57" t="str">
            <v>Level 1</v>
          </cell>
          <cell r="O57">
            <v>526</v>
          </cell>
          <cell r="P57">
            <v>0</v>
          </cell>
          <cell r="Q57">
            <v>0</v>
          </cell>
          <cell r="R57">
            <v>526</v>
          </cell>
          <cell r="S57">
            <v>501278</v>
          </cell>
          <cell r="T57">
            <v>0</v>
          </cell>
          <cell r="U57">
            <v>501278</v>
          </cell>
          <cell r="Z57">
            <v>1602</v>
          </cell>
          <cell r="AA57">
            <v>1737</v>
          </cell>
          <cell r="AB57">
            <v>1738</v>
          </cell>
          <cell r="AC57">
            <v>1732</v>
          </cell>
          <cell r="AD57">
            <v>1734</v>
          </cell>
          <cell r="AE57">
            <v>5.757052389176742E-4</v>
          </cell>
          <cell r="AF57">
            <v>-3.4522439585730723E-3</v>
          </cell>
          <cell r="AG57">
            <v>1.1547344110854503E-3</v>
          </cell>
          <cell r="AH57">
            <v>0</v>
          </cell>
          <cell r="AI57">
            <v>526</v>
          </cell>
          <cell r="AJ57">
            <v>0</v>
          </cell>
        </row>
        <row r="58">
          <cell r="A58">
            <v>1603</v>
          </cell>
          <cell r="B58" t="str">
            <v>BROOKLAND SCHOOL DISTRICT</v>
          </cell>
          <cell r="C58">
            <v>2557</v>
          </cell>
          <cell r="D58">
            <v>800</v>
          </cell>
          <cell r="E58">
            <v>0.31</v>
          </cell>
          <cell r="F58" t="str">
            <v>Level 1</v>
          </cell>
          <cell r="G58">
            <v>526</v>
          </cell>
          <cell r="H58">
            <v>0</v>
          </cell>
          <cell r="I58">
            <v>0</v>
          </cell>
          <cell r="J58">
            <v>526</v>
          </cell>
          <cell r="K58">
            <v>2659</v>
          </cell>
          <cell r="L58">
            <v>936</v>
          </cell>
          <cell r="M58">
            <v>0.35</v>
          </cell>
          <cell r="N58" t="str">
            <v>Level 1</v>
          </cell>
          <cell r="O58">
            <v>526</v>
          </cell>
          <cell r="P58">
            <v>0</v>
          </cell>
          <cell r="Q58">
            <v>0</v>
          </cell>
          <cell r="R58">
            <v>526</v>
          </cell>
          <cell r="S58">
            <v>492336</v>
          </cell>
          <cell r="T58">
            <v>0</v>
          </cell>
          <cell r="U58">
            <v>492336</v>
          </cell>
          <cell r="Z58">
            <v>1603</v>
          </cell>
          <cell r="AA58">
            <v>2324</v>
          </cell>
          <cell r="AB58">
            <v>2473</v>
          </cell>
          <cell r="AC58">
            <v>2557</v>
          </cell>
          <cell r="AD58">
            <v>2659</v>
          </cell>
          <cell r="AE58">
            <v>6.4113597246127363E-2</v>
          </cell>
          <cell r="AF58">
            <v>3.3966841892438336E-2</v>
          </cell>
          <cell r="AG58">
            <v>3.9890496675791941E-2</v>
          </cell>
          <cell r="AH58">
            <v>111.66666666666667</v>
          </cell>
          <cell r="AI58">
            <v>526</v>
          </cell>
          <cell r="AJ58">
            <v>20558</v>
          </cell>
        </row>
        <row r="59">
          <cell r="A59">
            <v>1605</v>
          </cell>
          <cell r="B59" t="str">
            <v>BUFFALO IS. CENTRAL SCH. DIST.</v>
          </cell>
          <cell r="C59">
            <v>724</v>
          </cell>
          <cell r="D59">
            <v>398</v>
          </cell>
          <cell r="E59">
            <v>0.55000000000000004</v>
          </cell>
          <cell r="F59" t="str">
            <v>Level 1</v>
          </cell>
          <cell r="G59">
            <v>526</v>
          </cell>
          <cell r="H59">
            <v>0</v>
          </cell>
          <cell r="I59">
            <v>0</v>
          </cell>
          <cell r="J59">
            <v>526</v>
          </cell>
          <cell r="K59">
            <v>726</v>
          </cell>
          <cell r="L59">
            <v>476</v>
          </cell>
          <cell r="M59">
            <v>0.66</v>
          </cell>
          <cell r="N59" t="str">
            <v>Level 1</v>
          </cell>
          <cell r="O59">
            <v>526</v>
          </cell>
          <cell r="P59">
            <v>0</v>
          </cell>
          <cell r="Q59">
            <v>0</v>
          </cell>
          <cell r="R59">
            <v>526</v>
          </cell>
          <cell r="S59">
            <v>250376</v>
          </cell>
          <cell r="T59">
            <v>0</v>
          </cell>
          <cell r="U59">
            <v>250376</v>
          </cell>
          <cell r="Z59">
            <v>1605</v>
          </cell>
          <cell r="AA59">
            <v>744</v>
          </cell>
          <cell r="AB59">
            <v>755</v>
          </cell>
          <cell r="AC59">
            <v>724</v>
          </cell>
          <cell r="AD59">
            <v>726</v>
          </cell>
          <cell r="AE59">
            <v>1.4784946236559141E-2</v>
          </cell>
          <cell r="AF59">
            <v>-4.105960264900662E-2</v>
          </cell>
          <cell r="AG59">
            <v>2.7624309392265192E-3</v>
          </cell>
          <cell r="AH59">
            <v>0</v>
          </cell>
          <cell r="AI59">
            <v>526</v>
          </cell>
          <cell r="AJ59">
            <v>0</v>
          </cell>
        </row>
        <row r="60">
          <cell r="A60">
            <v>1608</v>
          </cell>
          <cell r="B60" t="str">
            <v>JONESBORO SCHOOL DISTRICT</v>
          </cell>
          <cell r="C60">
            <v>6518</v>
          </cell>
          <cell r="D60">
            <v>4836</v>
          </cell>
          <cell r="E60">
            <v>0.74</v>
          </cell>
          <cell r="F60" t="str">
            <v>Level 2</v>
          </cell>
          <cell r="G60">
            <v>1051</v>
          </cell>
          <cell r="H60">
            <v>0</v>
          </cell>
          <cell r="I60">
            <v>0</v>
          </cell>
          <cell r="J60">
            <v>1051</v>
          </cell>
          <cell r="K60">
            <v>6410</v>
          </cell>
          <cell r="L60">
            <v>4741</v>
          </cell>
          <cell r="M60">
            <v>0.74</v>
          </cell>
          <cell r="N60" t="str">
            <v>Level 2</v>
          </cell>
          <cell r="O60">
            <v>1051</v>
          </cell>
          <cell r="P60">
            <v>0</v>
          </cell>
          <cell r="Q60">
            <v>0</v>
          </cell>
          <cell r="R60">
            <v>1051</v>
          </cell>
          <cell r="S60">
            <v>4982791</v>
          </cell>
          <cell r="T60">
            <v>0</v>
          </cell>
          <cell r="U60">
            <v>4982791</v>
          </cell>
          <cell r="Z60">
            <v>1608</v>
          </cell>
          <cell r="AA60">
            <v>5964</v>
          </cell>
          <cell r="AB60">
            <v>6209</v>
          </cell>
          <cell r="AC60">
            <v>6518</v>
          </cell>
          <cell r="AD60">
            <v>6410</v>
          </cell>
          <cell r="AE60">
            <v>4.1079812206572773E-2</v>
          </cell>
          <cell r="AF60">
            <v>4.9766468030278628E-2</v>
          </cell>
          <cell r="AG60">
            <v>-1.6569499846578704E-2</v>
          </cell>
          <cell r="AH60">
            <v>0</v>
          </cell>
          <cell r="AI60">
            <v>1051</v>
          </cell>
          <cell r="AJ60">
            <v>0</v>
          </cell>
        </row>
        <row r="61">
          <cell r="A61">
            <v>1611</v>
          </cell>
          <cell r="B61" t="str">
            <v>NETTLETON SCHOOL DISTRICT</v>
          </cell>
          <cell r="C61">
            <v>3426</v>
          </cell>
          <cell r="D61">
            <v>2475</v>
          </cell>
          <cell r="E61">
            <v>0.72</v>
          </cell>
          <cell r="F61" t="str">
            <v>Level 2</v>
          </cell>
          <cell r="G61">
            <v>1051</v>
          </cell>
          <cell r="H61">
            <v>1</v>
          </cell>
          <cell r="I61">
            <v>876</v>
          </cell>
          <cell r="J61">
            <v>876</v>
          </cell>
          <cell r="K61">
            <v>3585</v>
          </cell>
          <cell r="L61">
            <v>2576</v>
          </cell>
          <cell r="M61">
            <v>0.72</v>
          </cell>
          <cell r="N61" t="str">
            <v>Level 2</v>
          </cell>
          <cell r="O61">
            <v>1051</v>
          </cell>
          <cell r="P61">
            <v>1</v>
          </cell>
          <cell r="Q61">
            <v>1051</v>
          </cell>
          <cell r="R61">
            <v>1051</v>
          </cell>
          <cell r="S61">
            <v>2707376</v>
          </cell>
          <cell r="T61">
            <v>0</v>
          </cell>
          <cell r="U61">
            <v>2707376</v>
          </cell>
          <cell r="Z61">
            <v>1611</v>
          </cell>
          <cell r="AA61">
            <v>3300</v>
          </cell>
          <cell r="AB61">
            <v>3321</v>
          </cell>
          <cell r="AC61">
            <v>3426</v>
          </cell>
          <cell r="AD61">
            <v>3585</v>
          </cell>
          <cell r="AE61">
            <v>6.3636363636363638E-3</v>
          </cell>
          <cell r="AF61">
            <v>3.1616982836495035E-2</v>
          </cell>
          <cell r="AG61">
            <v>4.6409807355516634E-2</v>
          </cell>
          <cell r="AH61">
            <v>0</v>
          </cell>
          <cell r="AI61">
            <v>1051</v>
          </cell>
          <cell r="AJ61">
            <v>0</v>
          </cell>
        </row>
        <row r="62">
          <cell r="A62">
            <v>1612</v>
          </cell>
          <cell r="B62" t="str">
            <v>VALLEY VIEW SCHOOL DISTRICT</v>
          </cell>
          <cell r="C62">
            <v>2783</v>
          </cell>
          <cell r="D62">
            <v>682</v>
          </cell>
          <cell r="E62">
            <v>0.25</v>
          </cell>
          <cell r="F62" t="str">
            <v>Level 1</v>
          </cell>
          <cell r="G62">
            <v>526</v>
          </cell>
          <cell r="H62">
            <v>0</v>
          </cell>
          <cell r="I62">
            <v>0</v>
          </cell>
          <cell r="J62">
            <v>526</v>
          </cell>
          <cell r="K62">
            <v>2865</v>
          </cell>
          <cell r="L62">
            <v>786</v>
          </cell>
          <cell r="M62">
            <v>0.27</v>
          </cell>
          <cell r="N62" t="str">
            <v>Level 1</v>
          </cell>
          <cell r="O62">
            <v>526</v>
          </cell>
          <cell r="P62">
            <v>0</v>
          </cell>
          <cell r="Q62">
            <v>0</v>
          </cell>
          <cell r="R62">
            <v>526</v>
          </cell>
          <cell r="S62">
            <v>413436</v>
          </cell>
          <cell r="T62">
            <v>0</v>
          </cell>
          <cell r="U62">
            <v>413436</v>
          </cell>
          <cell r="Z62">
            <v>1612</v>
          </cell>
          <cell r="AA62">
            <v>2743</v>
          </cell>
          <cell r="AB62">
            <v>2754</v>
          </cell>
          <cell r="AC62">
            <v>2783</v>
          </cell>
          <cell r="AD62">
            <v>2865</v>
          </cell>
          <cell r="AE62">
            <v>4.0102078016769956E-3</v>
          </cell>
          <cell r="AF62">
            <v>1.0530137981118372E-2</v>
          </cell>
          <cell r="AG62">
            <v>2.9464606539705354E-2</v>
          </cell>
          <cell r="AH62">
            <v>0</v>
          </cell>
          <cell r="AI62">
            <v>526</v>
          </cell>
          <cell r="AJ62">
            <v>0</v>
          </cell>
        </row>
        <row r="63">
          <cell r="A63">
            <v>1613</v>
          </cell>
          <cell r="B63" t="str">
            <v>RIVERSIDE SCHOOL DISTRICT</v>
          </cell>
          <cell r="C63">
            <v>762</v>
          </cell>
          <cell r="D63">
            <v>459</v>
          </cell>
          <cell r="E63">
            <v>0.6</v>
          </cell>
          <cell r="F63" t="str">
            <v>Level 1</v>
          </cell>
          <cell r="G63">
            <v>526</v>
          </cell>
          <cell r="H63">
            <v>0</v>
          </cell>
          <cell r="I63">
            <v>0</v>
          </cell>
          <cell r="J63">
            <v>526</v>
          </cell>
          <cell r="K63">
            <v>762</v>
          </cell>
          <cell r="L63">
            <v>449</v>
          </cell>
          <cell r="M63">
            <v>0.59</v>
          </cell>
          <cell r="N63" t="str">
            <v>Level 1</v>
          </cell>
          <cell r="O63">
            <v>526</v>
          </cell>
          <cell r="P63">
            <v>0</v>
          </cell>
          <cell r="Q63">
            <v>0</v>
          </cell>
          <cell r="R63">
            <v>526</v>
          </cell>
          <cell r="S63">
            <v>236174</v>
          </cell>
          <cell r="T63">
            <v>0</v>
          </cell>
          <cell r="U63">
            <v>236174</v>
          </cell>
          <cell r="Z63">
            <v>1613</v>
          </cell>
          <cell r="AA63">
            <v>813</v>
          </cell>
          <cell r="AB63">
            <v>793</v>
          </cell>
          <cell r="AC63">
            <v>762</v>
          </cell>
          <cell r="AD63">
            <v>762</v>
          </cell>
          <cell r="AE63">
            <v>-2.4600246002460024E-2</v>
          </cell>
          <cell r="AF63">
            <v>-3.9092055485498108E-2</v>
          </cell>
          <cell r="AG63">
            <v>0</v>
          </cell>
          <cell r="AH63">
            <v>0</v>
          </cell>
          <cell r="AI63">
            <v>526</v>
          </cell>
          <cell r="AJ63">
            <v>0</v>
          </cell>
        </row>
        <row r="64">
          <cell r="A64">
            <v>1701</v>
          </cell>
          <cell r="B64" t="str">
            <v>ALMA SCHOOL DISTRICT</v>
          </cell>
          <cell r="C64">
            <v>3244</v>
          </cell>
          <cell r="D64">
            <v>1561</v>
          </cell>
          <cell r="E64">
            <v>0.48</v>
          </cell>
          <cell r="F64" t="str">
            <v>Level 1</v>
          </cell>
          <cell r="G64">
            <v>526</v>
          </cell>
          <cell r="H64">
            <v>0</v>
          </cell>
          <cell r="I64">
            <v>0</v>
          </cell>
          <cell r="J64">
            <v>526</v>
          </cell>
          <cell r="K64">
            <v>3297</v>
          </cell>
          <cell r="L64">
            <v>1713</v>
          </cell>
          <cell r="M64">
            <v>0.52</v>
          </cell>
          <cell r="N64" t="str">
            <v>Level 1</v>
          </cell>
          <cell r="O64">
            <v>526</v>
          </cell>
          <cell r="P64">
            <v>0</v>
          </cell>
          <cell r="Q64">
            <v>0</v>
          </cell>
          <cell r="R64">
            <v>526</v>
          </cell>
          <cell r="S64">
            <v>901038</v>
          </cell>
          <cell r="T64">
            <v>0</v>
          </cell>
          <cell r="U64">
            <v>901038</v>
          </cell>
          <cell r="Z64">
            <v>1701</v>
          </cell>
          <cell r="AA64">
            <v>3152</v>
          </cell>
          <cell r="AB64">
            <v>3222</v>
          </cell>
          <cell r="AC64">
            <v>3244</v>
          </cell>
          <cell r="AD64">
            <v>3297</v>
          </cell>
          <cell r="AE64">
            <v>2.2208121827411168E-2</v>
          </cell>
          <cell r="AF64">
            <v>6.8280571073867161E-3</v>
          </cell>
          <cell r="AG64">
            <v>1.6337854500616523E-2</v>
          </cell>
          <cell r="AH64">
            <v>0</v>
          </cell>
          <cell r="AI64">
            <v>526</v>
          </cell>
          <cell r="AJ64">
            <v>0</v>
          </cell>
        </row>
        <row r="65">
          <cell r="A65">
            <v>1702</v>
          </cell>
          <cell r="B65" t="str">
            <v>CEDARVILLE SCHOOL DISTRICT</v>
          </cell>
          <cell r="C65">
            <v>745</v>
          </cell>
          <cell r="D65">
            <v>539</v>
          </cell>
          <cell r="E65">
            <v>0.72</v>
          </cell>
          <cell r="F65" t="str">
            <v>Level 2</v>
          </cell>
          <cell r="G65">
            <v>1051</v>
          </cell>
          <cell r="H65">
            <v>0</v>
          </cell>
          <cell r="I65">
            <v>0</v>
          </cell>
          <cell r="J65">
            <v>1051</v>
          </cell>
          <cell r="K65">
            <v>765</v>
          </cell>
          <cell r="L65">
            <v>552</v>
          </cell>
          <cell r="M65">
            <v>0.72</v>
          </cell>
          <cell r="N65" t="str">
            <v>Level 2</v>
          </cell>
          <cell r="O65">
            <v>1051</v>
          </cell>
          <cell r="P65">
            <v>0</v>
          </cell>
          <cell r="Q65">
            <v>0</v>
          </cell>
          <cell r="R65">
            <v>1051</v>
          </cell>
          <cell r="S65">
            <v>580152</v>
          </cell>
          <cell r="T65">
            <v>0</v>
          </cell>
          <cell r="U65">
            <v>580152</v>
          </cell>
          <cell r="Z65">
            <v>1702</v>
          </cell>
          <cell r="AA65">
            <v>813</v>
          </cell>
          <cell r="AB65">
            <v>779</v>
          </cell>
          <cell r="AC65">
            <v>745</v>
          </cell>
          <cell r="AD65">
            <v>765</v>
          </cell>
          <cell r="AE65">
            <v>-4.1820418204182044E-2</v>
          </cell>
          <cell r="AF65">
            <v>-4.3645699614890884E-2</v>
          </cell>
          <cell r="AG65">
            <v>2.6845637583892617E-2</v>
          </cell>
          <cell r="AH65">
            <v>0</v>
          </cell>
          <cell r="AI65">
            <v>1051</v>
          </cell>
          <cell r="AJ65">
            <v>0</v>
          </cell>
        </row>
        <row r="66">
          <cell r="A66">
            <v>1703</v>
          </cell>
          <cell r="B66" t="str">
            <v>MOUNTAINBURG SCHOOL DISTRICT</v>
          </cell>
          <cell r="C66">
            <v>615</v>
          </cell>
          <cell r="D66">
            <v>450</v>
          </cell>
          <cell r="E66">
            <v>0.73</v>
          </cell>
          <cell r="F66" t="str">
            <v>Level 2</v>
          </cell>
          <cell r="G66">
            <v>1051</v>
          </cell>
          <cell r="H66">
            <v>0</v>
          </cell>
          <cell r="I66">
            <v>0</v>
          </cell>
          <cell r="J66">
            <v>1051</v>
          </cell>
          <cell r="K66">
            <v>619</v>
          </cell>
          <cell r="L66">
            <v>456</v>
          </cell>
          <cell r="M66">
            <v>0.74</v>
          </cell>
          <cell r="N66" t="str">
            <v>Level 2</v>
          </cell>
          <cell r="O66">
            <v>1051</v>
          </cell>
          <cell r="P66">
            <v>0</v>
          </cell>
          <cell r="Q66">
            <v>0</v>
          </cell>
          <cell r="R66">
            <v>1051</v>
          </cell>
          <cell r="S66">
            <v>479256</v>
          </cell>
          <cell r="T66">
            <v>0</v>
          </cell>
          <cell r="U66">
            <v>479256</v>
          </cell>
          <cell r="Z66">
            <v>1703</v>
          </cell>
          <cell r="AA66">
            <v>638</v>
          </cell>
          <cell r="AB66">
            <v>631</v>
          </cell>
          <cell r="AC66">
            <v>615</v>
          </cell>
          <cell r="AD66">
            <v>619</v>
          </cell>
          <cell r="AE66">
            <v>-1.0971786833855799E-2</v>
          </cell>
          <cell r="AF66">
            <v>-2.5356576862123614E-2</v>
          </cell>
          <cell r="AG66">
            <v>6.5040650406504065E-3</v>
          </cell>
          <cell r="AH66">
            <v>0</v>
          </cell>
          <cell r="AI66">
            <v>1051</v>
          </cell>
          <cell r="AJ66">
            <v>0</v>
          </cell>
        </row>
        <row r="67">
          <cell r="A67">
            <v>1704</v>
          </cell>
          <cell r="B67" t="str">
            <v>MULBERRY SCHOOL DISTRICT</v>
          </cell>
          <cell r="C67">
            <v>410</v>
          </cell>
          <cell r="D67">
            <v>307</v>
          </cell>
          <cell r="E67">
            <v>0.75</v>
          </cell>
          <cell r="F67" t="str">
            <v>Level 2</v>
          </cell>
          <cell r="G67">
            <v>1051</v>
          </cell>
          <cell r="H67">
            <v>0</v>
          </cell>
          <cell r="I67">
            <v>0</v>
          </cell>
          <cell r="J67">
            <v>1051</v>
          </cell>
          <cell r="K67">
            <v>421</v>
          </cell>
          <cell r="L67">
            <v>310</v>
          </cell>
          <cell r="M67">
            <v>0.74</v>
          </cell>
          <cell r="N67" t="str">
            <v>Level 2</v>
          </cell>
          <cell r="O67">
            <v>1051</v>
          </cell>
          <cell r="P67">
            <v>0</v>
          </cell>
          <cell r="Q67">
            <v>0</v>
          </cell>
          <cell r="R67">
            <v>1051</v>
          </cell>
          <cell r="S67">
            <v>325810</v>
          </cell>
          <cell r="T67">
            <v>0</v>
          </cell>
          <cell r="U67">
            <v>325810</v>
          </cell>
          <cell r="Z67">
            <v>1704</v>
          </cell>
          <cell r="AA67">
            <v>355</v>
          </cell>
          <cell r="AB67">
            <v>379</v>
          </cell>
          <cell r="AC67">
            <v>410</v>
          </cell>
          <cell r="AD67">
            <v>421</v>
          </cell>
          <cell r="AE67">
            <v>6.7605633802816895E-2</v>
          </cell>
          <cell r="AF67">
            <v>8.1794195250659632E-2</v>
          </cell>
          <cell r="AG67">
            <v>2.6829268292682926E-2</v>
          </cell>
          <cell r="AH67">
            <v>22</v>
          </cell>
          <cell r="AI67">
            <v>1051</v>
          </cell>
          <cell r="AJ67">
            <v>17110</v>
          </cell>
        </row>
        <row r="68">
          <cell r="A68">
            <v>1705</v>
          </cell>
          <cell r="B68" t="str">
            <v>VAN BUREN SCHOOL DISTRICT</v>
          </cell>
          <cell r="C68">
            <v>5732</v>
          </cell>
          <cell r="D68">
            <v>3406</v>
          </cell>
          <cell r="E68">
            <v>0.59</v>
          </cell>
          <cell r="F68" t="str">
            <v>Level 1</v>
          </cell>
          <cell r="G68">
            <v>526</v>
          </cell>
          <cell r="H68">
            <v>0</v>
          </cell>
          <cell r="I68">
            <v>0</v>
          </cell>
          <cell r="J68">
            <v>526</v>
          </cell>
          <cell r="K68">
            <v>5637</v>
          </cell>
          <cell r="L68">
            <v>3359</v>
          </cell>
          <cell r="M68">
            <v>0.6</v>
          </cell>
          <cell r="N68" t="str">
            <v>Level 1</v>
          </cell>
          <cell r="O68">
            <v>526</v>
          </cell>
          <cell r="P68">
            <v>0</v>
          </cell>
          <cell r="Q68">
            <v>0</v>
          </cell>
          <cell r="R68">
            <v>526</v>
          </cell>
          <cell r="S68">
            <v>1766834</v>
          </cell>
          <cell r="T68">
            <v>0</v>
          </cell>
          <cell r="U68">
            <v>1766834</v>
          </cell>
          <cell r="Z68">
            <v>1705</v>
          </cell>
          <cell r="AA68">
            <v>5817</v>
          </cell>
          <cell r="AB68">
            <v>5798</v>
          </cell>
          <cell r="AC68">
            <v>5732</v>
          </cell>
          <cell r="AD68">
            <v>5637</v>
          </cell>
          <cell r="AE68">
            <v>-3.2662884648444216E-3</v>
          </cell>
          <cell r="AF68">
            <v>-1.1383235598482234E-2</v>
          </cell>
          <cell r="AG68">
            <v>-1.6573621772505234E-2</v>
          </cell>
          <cell r="AH68">
            <v>0</v>
          </cell>
          <cell r="AI68">
            <v>526</v>
          </cell>
          <cell r="AJ68">
            <v>0</v>
          </cell>
        </row>
        <row r="69">
          <cell r="A69">
            <v>1802</v>
          </cell>
          <cell r="B69" t="str">
            <v>EARLE SCHOOL DISTRICT</v>
          </cell>
          <cell r="C69">
            <v>540</v>
          </cell>
          <cell r="D69">
            <v>512</v>
          </cell>
          <cell r="E69">
            <v>0.95</v>
          </cell>
          <cell r="F69" t="str">
            <v>Level 3</v>
          </cell>
          <cell r="G69">
            <v>1576</v>
          </cell>
          <cell r="H69">
            <v>0</v>
          </cell>
          <cell r="I69">
            <v>0</v>
          </cell>
          <cell r="J69">
            <v>1576</v>
          </cell>
          <cell r="K69">
            <v>527</v>
          </cell>
          <cell r="L69">
            <v>501</v>
          </cell>
          <cell r="M69">
            <v>0.95</v>
          </cell>
          <cell r="N69" t="str">
            <v>Level 3</v>
          </cell>
          <cell r="O69">
            <v>1576</v>
          </cell>
          <cell r="P69">
            <v>0</v>
          </cell>
          <cell r="Q69">
            <v>0</v>
          </cell>
          <cell r="R69">
            <v>1576</v>
          </cell>
          <cell r="S69">
            <v>789576</v>
          </cell>
          <cell r="T69">
            <v>0</v>
          </cell>
          <cell r="U69">
            <v>789576</v>
          </cell>
          <cell r="Z69">
            <v>1802</v>
          </cell>
          <cell r="AA69">
            <v>599</v>
          </cell>
          <cell r="AB69">
            <v>560</v>
          </cell>
          <cell r="AC69">
            <v>540</v>
          </cell>
          <cell r="AD69">
            <v>527</v>
          </cell>
          <cell r="AE69">
            <v>-6.5108514190317199E-2</v>
          </cell>
          <cell r="AF69">
            <v>-3.5714285714285712E-2</v>
          </cell>
          <cell r="AG69">
            <v>-2.4074074074074074E-2</v>
          </cell>
          <cell r="AH69">
            <v>0</v>
          </cell>
          <cell r="AI69">
            <v>1576</v>
          </cell>
          <cell r="AJ69">
            <v>0</v>
          </cell>
        </row>
        <row r="70">
          <cell r="A70">
            <v>1803</v>
          </cell>
          <cell r="B70" t="str">
            <v>WEST MEMPHIS SCHOOL DISTRICT</v>
          </cell>
          <cell r="C70">
            <v>5285</v>
          </cell>
          <cell r="D70">
            <v>3838</v>
          </cell>
          <cell r="E70">
            <v>0.73</v>
          </cell>
          <cell r="F70" t="str">
            <v>Level 2</v>
          </cell>
          <cell r="G70">
            <v>1051</v>
          </cell>
          <cell r="H70">
            <v>0</v>
          </cell>
          <cell r="I70">
            <v>0</v>
          </cell>
          <cell r="J70">
            <v>1051</v>
          </cell>
          <cell r="K70">
            <v>5164</v>
          </cell>
          <cell r="L70">
            <v>3737</v>
          </cell>
          <cell r="M70">
            <v>0.72</v>
          </cell>
          <cell r="N70" t="str">
            <v>Level 2</v>
          </cell>
          <cell r="O70">
            <v>1051</v>
          </cell>
          <cell r="P70">
            <v>0</v>
          </cell>
          <cell r="Q70">
            <v>0</v>
          </cell>
          <cell r="R70">
            <v>1051</v>
          </cell>
          <cell r="S70">
            <v>3927587</v>
          </cell>
          <cell r="T70">
            <v>0</v>
          </cell>
          <cell r="U70">
            <v>3927587</v>
          </cell>
          <cell r="Z70">
            <v>1803</v>
          </cell>
          <cell r="AA70">
            <v>5567</v>
          </cell>
          <cell r="AB70">
            <v>5458</v>
          </cell>
          <cell r="AC70">
            <v>5285</v>
          </cell>
          <cell r="AD70">
            <v>5164</v>
          </cell>
          <cell r="AE70">
            <v>-1.9579665888270162E-2</v>
          </cell>
          <cell r="AF70">
            <v>-3.1696592158299744E-2</v>
          </cell>
          <cell r="AG70">
            <v>-2.2894985808893095E-2</v>
          </cell>
          <cell r="AH70">
            <v>0</v>
          </cell>
          <cell r="AI70">
            <v>1051</v>
          </cell>
          <cell r="AJ70">
            <v>0</v>
          </cell>
        </row>
        <row r="71">
          <cell r="A71">
            <v>1804</v>
          </cell>
          <cell r="B71" t="str">
            <v>MARION SCHOOL DISTRICT</v>
          </cell>
          <cell r="C71">
            <v>3849</v>
          </cell>
          <cell r="D71">
            <v>2758</v>
          </cell>
          <cell r="E71">
            <v>0.72</v>
          </cell>
          <cell r="F71" t="str">
            <v>Level 2</v>
          </cell>
          <cell r="G71">
            <v>1051</v>
          </cell>
          <cell r="H71">
            <v>1</v>
          </cell>
          <cell r="I71">
            <v>876</v>
          </cell>
          <cell r="J71">
            <v>876</v>
          </cell>
          <cell r="K71">
            <v>3926</v>
          </cell>
          <cell r="L71">
            <v>2836</v>
          </cell>
          <cell r="M71">
            <v>0.72</v>
          </cell>
          <cell r="N71" t="str">
            <v>Level 2</v>
          </cell>
          <cell r="O71">
            <v>1051</v>
          </cell>
          <cell r="P71">
            <v>1</v>
          </cell>
          <cell r="Q71">
            <v>1051</v>
          </cell>
          <cell r="R71">
            <v>1051</v>
          </cell>
          <cell r="S71">
            <v>2980636</v>
          </cell>
          <cell r="T71">
            <v>0</v>
          </cell>
          <cell r="U71">
            <v>2980636</v>
          </cell>
          <cell r="Z71">
            <v>1804</v>
          </cell>
          <cell r="AA71">
            <v>3838</v>
          </cell>
          <cell r="AB71">
            <v>3819</v>
          </cell>
          <cell r="AC71">
            <v>3849</v>
          </cell>
          <cell r="AD71">
            <v>3926</v>
          </cell>
          <cell r="AE71">
            <v>-4.9504950495049506E-3</v>
          </cell>
          <cell r="AF71">
            <v>7.8554595443833461E-3</v>
          </cell>
          <cell r="AG71">
            <v>2.0005196154845414E-2</v>
          </cell>
          <cell r="AH71">
            <v>0</v>
          </cell>
          <cell r="AI71">
            <v>1051</v>
          </cell>
          <cell r="AJ71">
            <v>0</v>
          </cell>
        </row>
        <row r="72">
          <cell r="A72">
            <v>1901</v>
          </cell>
          <cell r="B72" t="str">
            <v>CROSS COUNTY SCHOOL DISTRICT</v>
          </cell>
          <cell r="C72">
            <v>581</v>
          </cell>
          <cell r="D72">
            <v>421</v>
          </cell>
          <cell r="E72">
            <v>0.73</v>
          </cell>
          <cell r="F72" t="str">
            <v>Level 2</v>
          </cell>
          <cell r="G72">
            <v>1051</v>
          </cell>
          <cell r="H72">
            <v>0</v>
          </cell>
          <cell r="I72">
            <v>0</v>
          </cell>
          <cell r="J72">
            <v>1051</v>
          </cell>
          <cell r="K72">
            <v>580</v>
          </cell>
          <cell r="L72">
            <v>420</v>
          </cell>
          <cell r="M72">
            <v>0.72</v>
          </cell>
          <cell r="N72" t="str">
            <v>Level 2</v>
          </cell>
          <cell r="O72">
            <v>1051</v>
          </cell>
          <cell r="P72">
            <v>0</v>
          </cell>
          <cell r="Q72">
            <v>0</v>
          </cell>
          <cell r="R72">
            <v>1051</v>
          </cell>
          <cell r="S72">
            <v>441420</v>
          </cell>
          <cell r="T72">
            <v>0</v>
          </cell>
          <cell r="U72">
            <v>441420</v>
          </cell>
          <cell r="Z72">
            <v>1901</v>
          </cell>
          <cell r="AA72">
            <v>598</v>
          </cell>
          <cell r="AB72">
            <v>569</v>
          </cell>
          <cell r="AC72">
            <v>581</v>
          </cell>
          <cell r="AD72">
            <v>580</v>
          </cell>
          <cell r="AE72">
            <v>-4.8494983277591976E-2</v>
          </cell>
          <cell r="AF72">
            <v>2.10896309314587E-2</v>
          </cell>
          <cell r="AG72">
            <v>-1.7211703958691911E-3</v>
          </cell>
          <cell r="AH72">
            <v>0</v>
          </cell>
          <cell r="AI72">
            <v>1051</v>
          </cell>
          <cell r="AJ72">
            <v>0</v>
          </cell>
        </row>
        <row r="73">
          <cell r="A73">
            <v>1905</v>
          </cell>
          <cell r="B73" t="str">
            <v>WYNNE SCHOOL DISTRICT</v>
          </cell>
          <cell r="C73">
            <v>2605</v>
          </cell>
          <cell r="D73">
            <v>1497</v>
          </cell>
          <cell r="E73">
            <v>0.57999999999999996</v>
          </cell>
          <cell r="F73" t="str">
            <v>Level 1</v>
          </cell>
          <cell r="G73">
            <v>526</v>
          </cell>
          <cell r="H73">
            <v>0</v>
          </cell>
          <cell r="I73">
            <v>0</v>
          </cell>
          <cell r="J73">
            <v>526</v>
          </cell>
          <cell r="K73">
            <v>2635</v>
          </cell>
          <cell r="L73">
            <v>1588</v>
          </cell>
          <cell r="M73">
            <v>0.6</v>
          </cell>
          <cell r="N73" t="str">
            <v>Level 1</v>
          </cell>
          <cell r="O73">
            <v>526</v>
          </cell>
          <cell r="P73">
            <v>0</v>
          </cell>
          <cell r="Q73">
            <v>0</v>
          </cell>
          <cell r="R73">
            <v>526</v>
          </cell>
          <cell r="S73">
            <v>835288</v>
          </cell>
          <cell r="T73">
            <v>0</v>
          </cell>
          <cell r="U73">
            <v>835288</v>
          </cell>
          <cell r="Z73">
            <v>1905</v>
          </cell>
          <cell r="AA73">
            <v>2665</v>
          </cell>
          <cell r="AB73">
            <v>2720</v>
          </cell>
          <cell r="AC73">
            <v>2605</v>
          </cell>
          <cell r="AD73">
            <v>2635</v>
          </cell>
          <cell r="AE73">
            <v>2.0637898686679174E-2</v>
          </cell>
          <cell r="AF73">
            <v>-4.2279411764705885E-2</v>
          </cell>
          <cell r="AG73">
            <v>1.1516314779270634E-2</v>
          </cell>
          <cell r="AH73">
            <v>0</v>
          </cell>
          <cell r="AI73">
            <v>526</v>
          </cell>
          <cell r="AJ73">
            <v>0</v>
          </cell>
        </row>
        <row r="74">
          <cell r="A74">
            <v>2002</v>
          </cell>
          <cell r="B74" t="str">
            <v>FORDYCE SCHOOL DISTRICT</v>
          </cell>
          <cell r="C74">
            <v>764</v>
          </cell>
          <cell r="D74">
            <v>538</v>
          </cell>
          <cell r="E74">
            <v>0.7</v>
          </cell>
          <cell r="F74" t="str">
            <v>Level 2</v>
          </cell>
          <cell r="G74">
            <v>1051</v>
          </cell>
          <cell r="H74">
            <v>0</v>
          </cell>
          <cell r="I74">
            <v>0</v>
          </cell>
          <cell r="J74">
            <v>1051</v>
          </cell>
          <cell r="K74">
            <v>754</v>
          </cell>
          <cell r="L74">
            <v>527</v>
          </cell>
          <cell r="M74">
            <v>0.7</v>
          </cell>
          <cell r="N74" t="str">
            <v>Level 2</v>
          </cell>
          <cell r="O74">
            <v>1051</v>
          </cell>
          <cell r="P74">
            <v>0</v>
          </cell>
          <cell r="Q74">
            <v>0</v>
          </cell>
          <cell r="R74">
            <v>1051</v>
          </cell>
          <cell r="S74">
            <v>553877</v>
          </cell>
          <cell r="T74">
            <v>0</v>
          </cell>
          <cell r="U74">
            <v>553877</v>
          </cell>
          <cell r="Z74">
            <v>2002</v>
          </cell>
          <cell r="AA74">
            <v>793</v>
          </cell>
          <cell r="AB74">
            <v>764</v>
          </cell>
          <cell r="AC74">
            <v>764</v>
          </cell>
          <cell r="AD74">
            <v>754</v>
          </cell>
          <cell r="AE74">
            <v>-3.6569987389659518E-2</v>
          </cell>
          <cell r="AF74">
            <v>0</v>
          </cell>
          <cell r="AG74">
            <v>-1.3089005235602094E-2</v>
          </cell>
          <cell r="AH74">
            <v>0</v>
          </cell>
          <cell r="AI74">
            <v>1051</v>
          </cell>
          <cell r="AJ74">
            <v>0</v>
          </cell>
        </row>
        <row r="75">
          <cell r="A75">
            <v>2104</v>
          </cell>
          <cell r="B75" t="str">
            <v>DUMAS SCHOOL DISTRICT</v>
          </cell>
          <cell r="C75">
            <v>1215</v>
          </cell>
          <cell r="D75">
            <v>970</v>
          </cell>
          <cell r="E75">
            <v>0.8</v>
          </cell>
          <cell r="F75" t="str">
            <v>Level 2</v>
          </cell>
          <cell r="G75">
            <v>1051</v>
          </cell>
          <cell r="H75">
            <v>0</v>
          </cell>
          <cell r="I75">
            <v>0</v>
          </cell>
          <cell r="J75">
            <v>1051</v>
          </cell>
          <cell r="K75">
            <v>1158</v>
          </cell>
          <cell r="L75">
            <v>931</v>
          </cell>
          <cell r="M75">
            <v>0.8</v>
          </cell>
          <cell r="N75" t="str">
            <v>Level 2</v>
          </cell>
          <cell r="O75">
            <v>1051</v>
          </cell>
          <cell r="P75">
            <v>0</v>
          </cell>
          <cell r="Q75">
            <v>0</v>
          </cell>
          <cell r="R75">
            <v>1051</v>
          </cell>
          <cell r="S75">
            <v>978481</v>
          </cell>
          <cell r="T75">
            <v>0</v>
          </cell>
          <cell r="U75">
            <v>978481</v>
          </cell>
          <cell r="Z75">
            <v>2104</v>
          </cell>
          <cell r="AA75">
            <v>1307</v>
          </cell>
          <cell r="AB75">
            <v>1250</v>
          </cell>
          <cell r="AC75">
            <v>1215</v>
          </cell>
          <cell r="AD75">
            <v>1158</v>
          </cell>
          <cell r="AE75">
            <v>-4.3611323641928081E-2</v>
          </cell>
          <cell r="AF75">
            <v>-2.8000000000000001E-2</v>
          </cell>
          <cell r="AG75">
            <v>-4.6913580246913583E-2</v>
          </cell>
          <cell r="AH75">
            <v>0</v>
          </cell>
          <cell r="AI75">
            <v>1051</v>
          </cell>
          <cell r="AJ75">
            <v>0</v>
          </cell>
        </row>
        <row r="76">
          <cell r="A76">
            <v>2105</v>
          </cell>
          <cell r="B76" t="str">
            <v>MCGEHEE SCHOOL DISTRICT</v>
          </cell>
          <cell r="C76">
            <v>1168</v>
          </cell>
          <cell r="D76">
            <v>864</v>
          </cell>
          <cell r="E76">
            <v>0.74</v>
          </cell>
          <cell r="F76" t="str">
            <v>Level 2</v>
          </cell>
          <cell r="G76">
            <v>1051</v>
          </cell>
          <cell r="H76">
            <v>0</v>
          </cell>
          <cell r="I76">
            <v>0</v>
          </cell>
          <cell r="J76">
            <v>1051</v>
          </cell>
          <cell r="K76">
            <v>1135</v>
          </cell>
          <cell r="L76">
            <v>854</v>
          </cell>
          <cell r="M76">
            <v>0.75</v>
          </cell>
          <cell r="N76" t="str">
            <v>Level 2</v>
          </cell>
          <cell r="O76">
            <v>1051</v>
          </cell>
          <cell r="P76">
            <v>0</v>
          </cell>
          <cell r="Q76">
            <v>0</v>
          </cell>
          <cell r="R76">
            <v>1051</v>
          </cell>
          <cell r="S76">
            <v>897554</v>
          </cell>
          <cell r="T76">
            <v>0</v>
          </cell>
          <cell r="U76">
            <v>897554</v>
          </cell>
          <cell r="Z76">
            <v>2105</v>
          </cell>
          <cell r="AA76">
            <v>1180</v>
          </cell>
          <cell r="AB76">
            <v>1171</v>
          </cell>
          <cell r="AC76">
            <v>1168</v>
          </cell>
          <cell r="AD76">
            <v>1135</v>
          </cell>
          <cell r="AE76">
            <v>-7.6271186440677969E-3</v>
          </cell>
          <cell r="AF76">
            <v>-2.5619128949615714E-3</v>
          </cell>
          <cell r="AG76">
            <v>-2.8253424657534245E-2</v>
          </cell>
          <cell r="AH76">
            <v>0</v>
          </cell>
          <cell r="AI76">
            <v>1051</v>
          </cell>
          <cell r="AJ76">
            <v>0</v>
          </cell>
        </row>
        <row r="77">
          <cell r="A77">
            <v>2202</v>
          </cell>
          <cell r="B77" t="str">
            <v>DREW CENTRAL SCHOOL DISTRICT</v>
          </cell>
          <cell r="C77">
            <v>1029</v>
          </cell>
          <cell r="D77">
            <v>755</v>
          </cell>
          <cell r="E77">
            <v>0.73</v>
          </cell>
          <cell r="F77" t="str">
            <v>Level 2</v>
          </cell>
          <cell r="G77">
            <v>1051</v>
          </cell>
          <cell r="H77">
            <v>0</v>
          </cell>
          <cell r="I77">
            <v>0</v>
          </cell>
          <cell r="J77">
            <v>1051</v>
          </cell>
          <cell r="K77">
            <v>1061</v>
          </cell>
          <cell r="L77">
            <v>777</v>
          </cell>
          <cell r="M77">
            <v>0.73</v>
          </cell>
          <cell r="N77" t="str">
            <v>Level 2</v>
          </cell>
          <cell r="O77">
            <v>1051</v>
          </cell>
          <cell r="P77">
            <v>0</v>
          </cell>
          <cell r="Q77">
            <v>0</v>
          </cell>
          <cell r="R77">
            <v>1051</v>
          </cell>
          <cell r="S77">
            <v>816627</v>
          </cell>
          <cell r="T77">
            <v>0</v>
          </cell>
          <cell r="U77">
            <v>816627</v>
          </cell>
          <cell r="Z77">
            <v>2202</v>
          </cell>
          <cell r="AA77">
            <v>997</v>
          </cell>
          <cell r="AB77">
            <v>1027</v>
          </cell>
          <cell r="AC77">
            <v>1029</v>
          </cell>
          <cell r="AD77">
            <v>1061</v>
          </cell>
          <cell r="AE77">
            <v>3.0090270812437311E-2</v>
          </cell>
          <cell r="AF77">
            <v>1.9474196689386564E-3</v>
          </cell>
          <cell r="AG77">
            <v>3.1098153547133137E-2</v>
          </cell>
          <cell r="AH77">
            <v>0</v>
          </cell>
          <cell r="AI77">
            <v>1051</v>
          </cell>
          <cell r="AJ77">
            <v>0</v>
          </cell>
        </row>
        <row r="78">
          <cell r="A78">
            <v>2203</v>
          </cell>
          <cell r="B78" t="str">
            <v>MONTICELLO SCHOOL DISTRICT</v>
          </cell>
          <cell r="C78">
            <v>1893</v>
          </cell>
          <cell r="D78">
            <v>946</v>
          </cell>
          <cell r="E78">
            <v>0.5</v>
          </cell>
          <cell r="F78" t="str">
            <v>Level 1</v>
          </cell>
          <cell r="G78">
            <v>526</v>
          </cell>
          <cell r="H78">
            <v>0</v>
          </cell>
          <cell r="I78">
            <v>0</v>
          </cell>
          <cell r="J78">
            <v>526</v>
          </cell>
          <cell r="K78">
            <v>1786</v>
          </cell>
          <cell r="L78">
            <v>964</v>
          </cell>
          <cell r="M78">
            <v>0.54</v>
          </cell>
          <cell r="N78" t="str">
            <v>Level 1</v>
          </cell>
          <cell r="O78">
            <v>526</v>
          </cell>
          <cell r="P78">
            <v>0</v>
          </cell>
          <cell r="Q78">
            <v>0</v>
          </cell>
          <cell r="R78">
            <v>526</v>
          </cell>
          <cell r="S78">
            <v>507064</v>
          </cell>
          <cell r="T78">
            <v>0</v>
          </cell>
          <cell r="U78">
            <v>507064</v>
          </cell>
          <cell r="Z78">
            <v>2203</v>
          </cell>
          <cell r="AA78">
            <v>1972</v>
          </cell>
          <cell r="AB78">
            <v>1930</v>
          </cell>
          <cell r="AC78">
            <v>1893</v>
          </cell>
          <cell r="AD78">
            <v>1786</v>
          </cell>
          <cell r="AE78">
            <v>-2.1298174442190669E-2</v>
          </cell>
          <cell r="AF78">
            <v>-1.9170984455958551E-2</v>
          </cell>
          <cell r="AG78">
            <v>-5.652403592181722E-2</v>
          </cell>
          <cell r="AH78">
            <v>0</v>
          </cell>
          <cell r="AI78">
            <v>526</v>
          </cell>
          <cell r="AJ78">
            <v>0</v>
          </cell>
        </row>
        <row r="79">
          <cell r="A79">
            <v>2301</v>
          </cell>
          <cell r="B79" t="str">
            <v>CONWAY SCHOOL DISTRICT</v>
          </cell>
          <cell r="C79">
            <v>9975</v>
          </cell>
          <cell r="D79">
            <v>4933</v>
          </cell>
          <cell r="E79">
            <v>0.5</v>
          </cell>
          <cell r="F79" t="str">
            <v>Level 1</v>
          </cell>
          <cell r="G79">
            <v>526</v>
          </cell>
          <cell r="H79">
            <v>0</v>
          </cell>
          <cell r="I79">
            <v>0</v>
          </cell>
          <cell r="J79">
            <v>526</v>
          </cell>
          <cell r="K79">
            <v>10117</v>
          </cell>
          <cell r="L79">
            <v>5039</v>
          </cell>
          <cell r="M79">
            <v>0.5</v>
          </cell>
          <cell r="N79" t="str">
            <v>Level 1</v>
          </cell>
          <cell r="O79">
            <v>526</v>
          </cell>
          <cell r="P79">
            <v>0</v>
          </cell>
          <cell r="Q79">
            <v>0</v>
          </cell>
          <cell r="R79">
            <v>526</v>
          </cell>
          <cell r="S79">
            <v>2650514</v>
          </cell>
          <cell r="T79">
            <v>0</v>
          </cell>
          <cell r="U79">
            <v>2650514</v>
          </cell>
          <cell r="Z79">
            <v>2301</v>
          </cell>
          <cell r="AA79">
            <v>9920</v>
          </cell>
          <cell r="AB79">
            <v>10001</v>
          </cell>
          <cell r="AC79">
            <v>9975</v>
          </cell>
          <cell r="AD79">
            <v>10117</v>
          </cell>
          <cell r="AE79">
            <v>8.1653225806451613E-3</v>
          </cell>
          <cell r="AF79">
            <v>-2.5997400259974001E-3</v>
          </cell>
          <cell r="AG79">
            <v>1.4235588972431077E-2</v>
          </cell>
          <cell r="AH79">
            <v>0</v>
          </cell>
          <cell r="AI79">
            <v>526</v>
          </cell>
          <cell r="AJ79">
            <v>0</v>
          </cell>
        </row>
        <row r="80">
          <cell r="A80">
            <v>2303</v>
          </cell>
          <cell r="B80" t="str">
            <v>GREENBRIER SCHOOL DISTRICT</v>
          </cell>
          <cell r="C80">
            <v>3540</v>
          </cell>
          <cell r="D80">
            <v>1335</v>
          </cell>
          <cell r="E80">
            <v>0.38</v>
          </cell>
          <cell r="F80" t="str">
            <v>Level 1</v>
          </cell>
          <cell r="G80">
            <v>526</v>
          </cell>
          <cell r="H80">
            <v>0</v>
          </cell>
          <cell r="I80">
            <v>0</v>
          </cell>
          <cell r="J80">
            <v>526</v>
          </cell>
          <cell r="K80">
            <v>3553</v>
          </cell>
          <cell r="L80">
            <v>1418</v>
          </cell>
          <cell r="M80">
            <v>0.4</v>
          </cell>
          <cell r="N80" t="str">
            <v>Level 1</v>
          </cell>
          <cell r="O80">
            <v>526</v>
          </cell>
          <cell r="P80">
            <v>0</v>
          </cell>
          <cell r="Q80">
            <v>0</v>
          </cell>
          <cell r="R80">
            <v>526</v>
          </cell>
          <cell r="S80">
            <v>745868</v>
          </cell>
          <cell r="T80">
            <v>0</v>
          </cell>
          <cell r="U80">
            <v>745868</v>
          </cell>
          <cell r="Z80">
            <v>2303</v>
          </cell>
          <cell r="AA80">
            <v>3500</v>
          </cell>
          <cell r="AB80">
            <v>3541</v>
          </cell>
          <cell r="AC80">
            <v>3540</v>
          </cell>
          <cell r="AD80">
            <v>3553</v>
          </cell>
          <cell r="AE80">
            <v>1.1714285714285714E-2</v>
          </cell>
          <cell r="AF80">
            <v>-2.8240609997175941E-4</v>
          </cell>
          <cell r="AG80">
            <v>3.672316384180791E-3</v>
          </cell>
          <cell r="AH80">
            <v>0</v>
          </cell>
          <cell r="AI80">
            <v>526</v>
          </cell>
          <cell r="AJ80">
            <v>0</v>
          </cell>
        </row>
        <row r="81">
          <cell r="A81">
            <v>2304</v>
          </cell>
          <cell r="B81" t="str">
            <v>GUY-PERKINS SCHOOL DISTRICT</v>
          </cell>
          <cell r="C81">
            <v>335</v>
          </cell>
          <cell r="D81">
            <v>223</v>
          </cell>
          <cell r="E81">
            <v>0.67</v>
          </cell>
          <cell r="F81" t="str">
            <v>Level 1</v>
          </cell>
          <cell r="G81">
            <v>526</v>
          </cell>
          <cell r="H81">
            <v>1</v>
          </cell>
          <cell r="I81">
            <v>876</v>
          </cell>
          <cell r="J81">
            <v>876</v>
          </cell>
          <cell r="K81">
            <v>326</v>
          </cell>
          <cell r="L81">
            <v>226</v>
          </cell>
          <cell r="M81">
            <v>0.69</v>
          </cell>
          <cell r="N81" t="str">
            <v>Level 1</v>
          </cell>
          <cell r="O81">
            <v>526</v>
          </cell>
          <cell r="P81">
            <v>1</v>
          </cell>
          <cell r="Q81">
            <v>701</v>
          </cell>
          <cell r="R81">
            <v>701</v>
          </cell>
          <cell r="S81">
            <v>118876</v>
          </cell>
          <cell r="T81">
            <v>39550</v>
          </cell>
          <cell r="U81">
            <v>158426</v>
          </cell>
          <cell r="Z81">
            <v>2304</v>
          </cell>
          <cell r="AA81">
            <v>364</v>
          </cell>
          <cell r="AB81">
            <v>360</v>
          </cell>
          <cell r="AC81">
            <v>335</v>
          </cell>
          <cell r="AD81">
            <v>326</v>
          </cell>
          <cell r="AE81">
            <v>-1.098901098901099E-2</v>
          </cell>
          <cell r="AF81">
            <v>-6.9444444444444448E-2</v>
          </cell>
          <cell r="AG81">
            <v>-2.6865671641791045E-2</v>
          </cell>
          <cell r="AH81">
            <v>0</v>
          </cell>
          <cell r="AI81">
            <v>526</v>
          </cell>
          <cell r="AJ81">
            <v>0</v>
          </cell>
        </row>
        <row r="82">
          <cell r="A82">
            <v>2305</v>
          </cell>
          <cell r="B82" t="str">
            <v>MAYFLOWER SCHOOL DISTRICT</v>
          </cell>
          <cell r="C82">
            <v>1048</v>
          </cell>
          <cell r="D82">
            <v>612</v>
          </cell>
          <cell r="E82">
            <v>0.57999999999999996</v>
          </cell>
          <cell r="F82" t="str">
            <v>Level 1</v>
          </cell>
          <cell r="G82">
            <v>526</v>
          </cell>
          <cell r="H82">
            <v>0</v>
          </cell>
          <cell r="I82">
            <v>0</v>
          </cell>
          <cell r="J82">
            <v>526</v>
          </cell>
          <cell r="K82">
            <v>1046</v>
          </cell>
          <cell r="L82">
            <v>608</v>
          </cell>
          <cell r="M82">
            <v>0.57999999999999996</v>
          </cell>
          <cell r="N82" t="str">
            <v>Level 1</v>
          </cell>
          <cell r="O82">
            <v>526</v>
          </cell>
          <cell r="P82">
            <v>0</v>
          </cell>
          <cell r="Q82">
            <v>0</v>
          </cell>
          <cell r="R82">
            <v>526</v>
          </cell>
          <cell r="S82">
            <v>319808</v>
          </cell>
          <cell r="T82">
            <v>0</v>
          </cell>
          <cell r="U82">
            <v>319808</v>
          </cell>
          <cell r="Z82">
            <v>2305</v>
          </cell>
          <cell r="AA82">
            <v>1081</v>
          </cell>
          <cell r="AB82">
            <v>1100</v>
          </cell>
          <cell r="AC82">
            <v>1048</v>
          </cell>
          <cell r="AD82">
            <v>1046</v>
          </cell>
          <cell r="AE82">
            <v>1.757631822386679E-2</v>
          </cell>
          <cell r="AF82">
            <v>-4.7272727272727272E-2</v>
          </cell>
          <cell r="AG82">
            <v>-1.9083969465648854E-3</v>
          </cell>
          <cell r="AH82">
            <v>0</v>
          </cell>
          <cell r="AI82">
            <v>526</v>
          </cell>
          <cell r="AJ82">
            <v>0</v>
          </cell>
        </row>
        <row r="83">
          <cell r="A83">
            <v>2306</v>
          </cell>
          <cell r="B83" t="str">
            <v>MT. VERNON/ENOLA SCHOOL DISTRICT</v>
          </cell>
          <cell r="C83">
            <v>493</v>
          </cell>
          <cell r="D83">
            <v>280</v>
          </cell>
          <cell r="E83">
            <v>0.56999999999999995</v>
          </cell>
          <cell r="F83" t="str">
            <v>Level 1</v>
          </cell>
          <cell r="G83">
            <v>526</v>
          </cell>
          <cell r="H83">
            <v>0</v>
          </cell>
          <cell r="I83">
            <v>0</v>
          </cell>
          <cell r="J83">
            <v>526</v>
          </cell>
          <cell r="K83">
            <v>512</v>
          </cell>
          <cell r="L83">
            <v>318</v>
          </cell>
          <cell r="M83">
            <v>0.62</v>
          </cell>
          <cell r="N83" t="str">
            <v>Level 1</v>
          </cell>
          <cell r="O83">
            <v>526</v>
          </cell>
          <cell r="P83">
            <v>0</v>
          </cell>
          <cell r="Q83">
            <v>0</v>
          </cell>
          <cell r="R83">
            <v>526</v>
          </cell>
          <cell r="S83">
            <v>167268</v>
          </cell>
          <cell r="T83">
            <v>0</v>
          </cell>
          <cell r="U83">
            <v>167268</v>
          </cell>
          <cell r="Z83">
            <v>2306</v>
          </cell>
          <cell r="AA83">
            <v>483</v>
          </cell>
          <cell r="AB83">
            <v>488</v>
          </cell>
          <cell r="AC83">
            <v>493</v>
          </cell>
          <cell r="AD83">
            <v>512</v>
          </cell>
          <cell r="AE83">
            <v>1.0351966873706004E-2</v>
          </cell>
          <cell r="AF83">
            <v>1.0245901639344262E-2</v>
          </cell>
          <cell r="AG83">
            <v>3.8539553752535496E-2</v>
          </cell>
          <cell r="AH83">
            <v>9.6666666666666661</v>
          </cell>
          <cell r="AI83">
            <v>526</v>
          </cell>
          <cell r="AJ83">
            <v>3152</v>
          </cell>
        </row>
        <row r="84">
          <cell r="A84">
            <v>2307</v>
          </cell>
          <cell r="B84" t="str">
            <v>VILONIA SCHOOL DISTRICT</v>
          </cell>
          <cell r="C84">
            <v>3050</v>
          </cell>
          <cell r="D84">
            <v>1275</v>
          </cell>
          <cell r="E84">
            <v>0.42</v>
          </cell>
          <cell r="F84" t="str">
            <v>Level 1</v>
          </cell>
          <cell r="G84">
            <v>526</v>
          </cell>
          <cell r="H84">
            <v>0</v>
          </cell>
          <cell r="I84">
            <v>0</v>
          </cell>
          <cell r="J84">
            <v>526</v>
          </cell>
          <cell r="K84">
            <v>3063</v>
          </cell>
          <cell r="L84">
            <v>1296</v>
          </cell>
          <cell r="M84">
            <v>0.42</v>
          </cell>
          <cell r="N84" t="str">
            <v>Level 1</v>
          </cell>
          <cell r="O84">
            <v>526</v>
          </cell>
          <cell r="P84">
            <v>0</v>
          </cell>
          <cell r="Q84">
            <v>0</v>
          </cell>
          <cell r="R84">
            <v>526</v>
          </cell>
          <cell r="S84">
            <v>681696</v>
          </cell>
          <cell r="T84">
            <v>0</v>
          </cell>
          <cell r="U84">
            <v>681696</v>
          </cell>
          <cell r="Z84">
            <v>2307</v>
          </cell>
          <cell r="AA84">
            <v>3166</v>
          </cell>
          <cell r="AB84">
            <v>3186</v>
          </cell>
          <cell r="AC84">
            <v>3050</v>
          </cell>
          <cell r="AD84">
            <v>3063</v>
          </cell>
          <cell r="AE84">
            <v>6.3171193935565384E-3</v>
          </cell>
          <cell r="AF84">
            <v>-4.2686754551161332E-2</v>
          </cell>
          <cell r="AG84">
            <v>4.2622950819672135E-3</v>
          </cell>
          <cell r="AH84">
            <v>0</v>
          </cell>
          <cell r="AI84">
            <v>526</v>
          </cell>
          <cell r="AJ84">
            <v>0</v>
          </cell>
        </row>
        <row r="85">
          <cell r="A85">
            <v>2402</v>
          </cell>
          <cell r="B85" t="str">
            <v>CHARLESTON SCHOOL DISTRICT</v>
          </cell>
          <cell r="C85">
            <v>902</v>
          </cell>
          <cell r="D85">
            <v>430</v>
          </cell>
          <cell r="E85">
            <v>0.48</v>
          </cell>
          <cell r="F85" t="str">
            <v>Level 1</v>
          </cell>
          <cell r="G85">
            <v>526</v>
          </cell>
          <cell r="H85">
            <v>0</v>
          </cell>
          <cell r="I85">
            <v>0</v>
          </cell>
          <cell r="J85">
            <v>526</v>
          </cell>
          <cell r="K85">
            <v>874</v>
          </cell>
          <cell r="L85">
            <v>433</v>
          </cell>
          <cell r="M85">
            <v>0.5</v>
          </cell>
          <cell r="N85" t="str">
            <v>Level 1</v>
          </cell>
          <cell r="O85">
            <v>526</v>
          </cell>
          <cell r="P85">
            <v>0</v>
          </cell>
          <cell r="Q85">
            <v>0</v>
          </cell>
          <cell r="R85">
            <v>526</v>
          </cell>
          <cell r="S85">
            <v>227758</v>
          </cell>
          <cell r="T85">
            <v>0</v>
          </cell>
          <cell r="U85">
            <v>227758</v>
          </cell>
          <cell r="Z85">
            <v>2402</v>
          </cell>
          <cell r="AA85">
            <v>905</v>
          </cell>
          <cell r="AB85">
            <v>893</v>
          </cell>
          <cell r="AC85">
            <v>902</v>
          </cell>
          <cell r="AD85">
            <v>874</v>
          </cell>
          <cell r="AE85">
            <v>-1.3259668508287293E-2</v>
          </cell>
          <cell r="AF85">
            <v>1.0078387458006719E-2</v>
          </cell>
          <cell r="AG85">
            <v>-3.1042128603104215E-2</v>
          </cell>
          <cell r="AH85">
            <v>0</v>
          </cell>
          <cell r="AI85">
            <v>526</v>
          </cell>
          <cell r="AJ85">
            <v>0</v>
          </cell>
        </row>
        <row r="86">
          <cell r="A86">
            <v>2403</v>
          </cell>
          <cell r="B86" t="str">
            <v>COUNTY LINE SCHOOL DISTRICT</v>
          </cell>
          <cell r="C86">
            <v>488</v>
          </cell>
          <cell r="D86">
            <v>349</v>
          </cell>
          <cell r="E86">
            <v>0.72</v>
          </cell>
          <cell r="F86" t="str">
            <v>Level 2</v>
          </cell>
          <cell r="G86">
            <v>1051</v>
          </cell>
          <cell r="H86">
            <v>0</v>
          </cell>
          <cell r="I86">
            <v>0</v>
          </cell>
          <cell r="J86">
            <v>1051</v>
          </cell>
          <cell r="K86">
            <v>492</v>
          </cell>
          <cell r="L86">
            <v>352</v>
          </cell>
          <cell r="M86">
            <v>0.72</v>
          </cell>
          <cell r="N86" t="str">
            <v>Level 2</v>
          </cell>
          <cell r="O86">
            <v>1051</v>
          </cell>
          <cell r="P86">
            <v>0</v>
          </cell>
          <cell r="Q86">
            <v>0</v>
          </cell>
          <cell r="R86">
            <v>1051</v>
          </cell>
          <cell r="S86">
            <v>369952</v>
          </cell>
          <cell r="T86">
            <v>0</v>
          </cell>
          <cell r="U86">
            <v>369952</v>
          </cell>
          <cell r="Z86">
            <v>2403</v>
          </cell>
          <cell r="AA86">
            <v>452</v>
          </cell>
          <cell r="AB86">
            <v>457</v>
          </cell>
          <cell r="AC86">
            <v>488</v>
          </cell>
          <cell r="AD86">
            <v>492</v>
          </cell>
          <cell r="AE86">
            <v>1.1061946902654867E-2</v>
          </cell>
          <cell r="AF86">
            <v>6.7833698030634576E-2</v>
          </cell>
          <cell r="AG86">
            <v>8.1967213114754103E-3</v>
          </cell>
          <cell r="AH86">
            <v>0</v>
          </cell>
          <cell r="AI86">
            <v>1051</v>
          </cell>
          <cell r="AJ86">
            <v>0</v>
          </cell>
        </row>
        <row r="87">
          <cell r="A87">
            <v>2404</v>
          </cell>
          <cell r="B87" t="str">
            <v>OZARK SCHOOL DISTRICT</v>
          </cell>
          <cell r="C87">
            <v>1788</v>
          </cell>
          <cell r="D87">
            <v>933</v>
          </cell>
          <cell r="E87">
            <v>0.52</v>
          </cell>
          <cell r="F87" t="str">
            <v>Level 1</v>
          </cell>
          <cell r="G87">
            <v>526</v>
          </cell>
          <cell r="H87">
            <v>0</v>
          </cell>
          <cell r="I87">
            <v>0</v>
          </cell>
          <cell r="J87">
            <v>526</v>
          </cell>
          <cell r="K87">
            <v>1727</v>
          </cell>
          <cell r="L87">
            <v>1059</v>
          </cell>
          <cell r="M87">
            <v>0.61</v>
          </cell>
          <cell r="N87" t="str">
            <v>Level 1</v>
          </cell>
          <cell r="O87">
            <v>526</v>
          </cell>
          <cell r="P87">
            <v>0</v>
          </cell>
          <cell r="Q87">
            <v>0</v>
          </cell>
          <cell r="R87">
            <v>526</v>
          </cell>
          <cell r="S87">
            <v>557034</v>
          </cell>
          <cell r="T87">
            <v>0</v>
          </cell>
          <cell r="U87">
            <v>557034</v>
          </cell>
          <cell r="Z87">
            <v>2404</v>
          </cell>
          <cell r="AA87">
            <v>1864</v>
          </cell>
          <cell r="AB87">
            <v>1852</v>
          </cell>
          <cell r="AC87">
            <v>1788</v>
          </cell>
          <cell r="AD87">
            <v>1727</v>
          </cell>
          <cell r="AE87">
            <v>-6.4377682403433476E-3</v>
          </cell>
          <cell r="AF87">
            <v>-3.4557235421166309E-2</v>
          </cell>
          <cell r="AG87">
            <v>-3.411633109619687E-2</v>
          </cell>
          <cell r="AH87">
            <v>0</v>
          </cell>
          <cell r="AI87">
            <v>526</v>
          </cell>
          <cell r="AJ87">
            <v>0</v>
          </cell>
        </row>
        <row r="88">
          <cell r="A88">
            <v>2501</v>
          </cell>
          <cell r="B88" t="str">
            <v>MAMMOTH SPRING SCHOOL DISTRICT</v>
          </cell>
          <cell r="C88">
            <v>459</v>
          </cell>
          <cell r="D88">
            <v>333</v>
          </cell>
          <cell r="E88">
            <v>0.73</v>
          </cell>
          <cell r="F88" t="str">
            <v>Level 2</v>
          </cell>
          <cell r="G88">
            <v>1051</v>
          </cell>
          <cell r="H88">
            <v>1</v>
          </cell>
          <cell r="I88">
            <v>876</v>
          </cell>
          <cell r="J88">
            <v>876</v>
          </cell>
          <cell r="K88">
            <v>464</v>
          </cell>
          <cell r="L88">
            <v>337</v>
          </cell>
          <cell r="M88">
            <v>0.73</v>
          </cell>
          <cell r="N88" t="str">
            <v>Level 2</v>
          </cell>
          <cell r="O88">
            <v>1051</v>
          </cell>
          <cell r="P88">
            <v>1</v>
          </cell>
          <cell r="Q88">
            <v>1051</v>
          </cell>
          <cell r="R88">
            <v>1051</v>
          </cell>
          <cell r="S88">
            <v>354187</v>
          </cell>
          <cell r="T88">
            <v>0</v>
          </cell>
          <cell r="U88">
            <v>354187</v>
          </cell>
          <cell r="Z88">
            <v>2501</v>
          </cell>
          <cell r="AA88">
            <v>448</v>
          </cell>
          <cell r="AB88">
            <v>437</v>
          </cell>
          <cell r="AC88">
            <v>459</v>
          </cell>
          <cell r="AD88">
            <v>464</v>
          </cell>
          <cell r="AE88">
            <v>-2.4553571428571428E-2</v>
          </cell>
          <cell r="AF88">
            <v>5.0343249427917618E-2</v>
          </cell>
          <cell r="AG88">
            <v>1.0893246187363835E-2</v>
          </cell>
          <cell r="AH88">
            <v>0</v>
          </cell>
          <cell r="AI88">
            <v>1051</v>
          </cell>
          <cell r="AJ88">
            <v>0</v>
          </cell>
        </row>
        <row r="89">
          <cell r="A89">
            <v>2502</v>
          </cell>
          <cell r="B89" t="str">
            <v>SALEM SCHOOL DISTRICT</v>
          </cell>
          <cell r="C89">
            <v>854</v>
          </cell>
          <cell r="D89">
            <v>543</v>
          </cell>
          <cell r="E89">
            <v>0.64</v>
          </cell>
          <cell r="F89" t="str">
            <v>Level 1</v>
          </cell>
          <cell r="G89">
            <v>526</v>
          </cell>
          <cell r="H89">
            <v>0</v>
          </cell>
          <cell r="I89">
            <v>0</v>
          </cell>
          <cell r="J89">
            <v>526</v>
          </cell>
          <cell r="K89">
            <v>841</v>
          </cell>
          <cell r="L89">
            <v>534</v>
          </cell>
          <cell r="M89">
            <v>0.64</v>
          </cell>
          <cell r="N89" t="str">
            <v>Level 1</v>
          </cell>
          <cell r="O89">
            <v>526</v>
          </cell>
          <cell r="P89">
            <v>0</v>
          </cell>
          <cell r="Q89">
            <v>0</v>
          </cell>
          <cell r="R89">
            <v>526</v>
          </cell>
          <cell r="S89">
            <v>280884</v>
          </cell>
          <cell r="T89">
            <v>0</v>
          </cell>
          <cell r="U89">
            <v>280884</v>
          </cell>
          <cell r="Z89">
            <v>2502</v>
          </cell>
          <cell r="AA89">
            <v>816</v>
          </cell>
          <cell r="AB89">
            <v>830</v>
          </cell>
          <cell r="AC89">
            <v>854</v>
          </cell>
          <cell r="AD89">
            <v>841</v>
          </cell>
          <cell r="AE89">
            <v>1.7156862745098041E-2</v>
          </cell>
          <cell r="AF89">
            <v>2.891566265060241E-2</v>
          </cell>
          <cell r="AG89">
            <v>-1.5222482435597189E-2</v>
          </cell>
          <cell r="AH89">
            <v>0</v>
          </cell>
          <cell r="AI89">
            <v>526</v>
          </cell>
          <cell r="AJ89">
            <v>0</v>
          </cell>
        </row>
        <row r="90">
          <cell r="A90">
            <v>2503</v>
          </cell>
          <cell r="B90" t="str">
            <v>VIOLA SCHOOL DISTRICT</v>
          </cell>
          <cell r="C90">
            <v>376</v>
          </cell>
          <cell r="D90">
            <v>255</v>
          </cell>
          <cell r="E90">
            <v>0.68</v>
          </cell>
          <cell r="F90" t="str">
            <v>Level 1</v>
          </cell>
          <cell r="G90">
            <v>526</v>
          </cell>
          <cell r="H90">
            <v>0</v>
          </cell>
          <cell r="I90">
            <v>0</v>
          </cell>
          <cell r="J90">
            <v>526</v>
          </cell>
          <cell r="K90">
            <v>357</v>
          </cell>
          <cell r="L90">
            <v>262</v>
          </cell>
          <cell r="M90">
            <v>0.73</v>
          </cell>
          <cell r="N90" t="str">
            <v>Level 2</v>
          </cell>
          <cell r="O90">
            <v>1051</v>
          </cell>
          <cell r="P90">
            <v>1</v>
          </cell>
          <cell r="Q90">
            <v>701</v>
          </cell>
          <cell r="R90">
            <v>701</v>
          </cell>
          <cell r="S90">
            <v>275362</v>
          </cell>
          <cell r="T90">
            <v>-91700</v>
          </cell>
          <cell r="U90">
            <v>183662</v>
          </cell>
          <cell r="Z90">
            <v>2503</v>
          </cell>
          <cell r="AA90">
            <v>388</v>
          </cell>
          <cell r="AB90">
            <v>374</v>
          </cell>
          <cell r="AC90">
            <v>376</v>
          </cell>
          <cell r="AD90">
            <v>357</v>
          </cell>
          <cell r="AE90">
            <v>-3.608247422680412E-2</v>
          </cell>
          <cell r="AF90">
            <v>5.3475935828877002E-3</v>
          </cell>
          <cell r="AG90">
            <v>-5.0531914893617018E-2</v>
          </cell>
          <cell r="AH90">
            <v>0</v>
          </cell>
          <cell r="AI90">
            <v>1051</v>
          </cell>
          <cell r="AJ90">
            <v>0</v>
          </cell>
        </row>
        <row r="91">
          <cell r="A91">
            <v>2601</v>
          </cell>
          <cell r="B91" t="str">
            <v>CUTTER-MORNING STAR SCHOOL DISTRICT</v>
          </cell>
          <cell r="C91">
            <v>632</v>
          </cell>
          <cell r="D91">
            <v>473</v>
          </cell>
          <cell r="E91">
            <v>0.75</v>
          </cell>
          <cell r="F91" t="str">
            <v>Level 2</v>
          </cell>
          <cell r="G91">
            <v>1051</v>
          </cell>
          <cell r="H91">
            <v>0</v>
          </cell>
          <cell r="I91">
            <v>0</v>
          </cell>
          <cell r="J91">
            <v>1051</v>
          </cell>
          <cell r="K91">
            <v>677</v>
          </cell>
          <cell r="L91">
            <v>523</v>
          </cell>
          <cell r="M91">
            <v>0.77</v>
          </cell>
          <cell r="N91" t="str">
            <v>Level 2</v>
          </cell>
          <cell r="O91">
            <v>1051</v>
          </cell>
          <cell r="P91">
            <v>0</v>
          </cell>
          <cell r="Q91">
            <v>0</v>
          </cell>
          <cell r="R91">
            <v>1051</v>
          </cell>
          <cell r="S91">
            <v>549673</v>
          </cell>
          <cell r="T91">
            <v>0</v>
          </cell>
          <cell r="U91">
            <v>549673</v>
          </cell>
          <cell r="Z91">
            <v>2601</v>
          </cell>
          <cell r="AA91">
            <v>582</v>
          </cell>
          <cell r="AB91">
            <v>635</v>
          </cell>
          <cell r="AC91">
            <v>632</v>
          </cell>
          <cell r="AD91">
            <v>677</v>
          </cell>
          <cell r="AE91">
            <v>9.1065292096219927E-2</v>
          </cell>
          <cell r="AF91">
            <v>-4.7244094488188976E-3</v>
          </cell>
          <cell r="AG91">
            <v>7.1202531645569625E-2</v>
          </cell>
          <cell r="AH91">
            <v>0</v>
          </cell>
          <cell r="AI91">
            <v>1051</v>
          </cell>
          <cell r="AJ91">
            <v>0</v>
          </cell>
        </row>
        <row r="92">
          <cell r="A92">
            <v>2602</v>
          </cell>
          <cell r="B92" t="str">
            <v>FOUNTAIN LAKE SCHOOL DISTRICT</v>
          </cell>
          <cell r="C92">
            <v>1377</v>
          </cell>
          <cell r="D92">
            <v>732</v>
          </cell>
          <cell r="E92">
            <v>0.53</v>
          </cell>
          <cell r="F92" t="str">
            <v>Level 1</v>
          </cell>
          <cell r="G92">
            <v>526</v>
          </cell>
          <cell r="H92">
            <v>0</v>
          </cell>
          <cell r="I92">
            <v>0</v>
          </cell>
          <cell r="J92">
            <v>526</v>
          </cell>
          <cell r="K92">
            <v>1347</v>
          </cell>
          <cell r="L92">
            <v>675</v>
          </cell>
          <cell r="M92">
            <v>0.5</v>
          </cell>
          <cell r="N92" t="str">
            <v>Level 1</v>
          </cell>
          <cell r="O92">
            <v>526</v>
          </cell>
          <cell r="P92">
            <v>0</v>
          </cell>
          <cell r="Q92">
            <v>0</v>
          </cell>
          <cell r="R92">
            <v>526</v>
          </cell>
          <cell r="S92">
            <v>355050</v>
          </cell>
          <cell r="T92">
            <v>0</v>
          </cell>
          <cell r="U92">
            <v>355050</v>
          </cell>
          <cell r="Z92">
            <v>2602</v>
          </cell>
          <cell r="AA92">
            <v>1386</v>
          </cell>
          <cell r="AB92">
            <v>1424</v>
          </cell>
          <cell r="AC92">
            <v>1377</v>
          </cell>
          <cell r="AD92">
            <v>1347</v>
          </cell>
          <cell r="AE92">
            <v>2.7417027417027416E-2</v>
          </cell>
          <cell r="AF92">
            <v>-3.3005617977528087E-2</v>
          </cell>
          <cell r="AG92">
            <v>-2.178649237472767E-2</v>
          </cell>
          <cell r="AH92">
            <v>0</v>
          </cell>
          <cell r="AI92">
            <v>526</v>
          </cell>
          <cell r="AJ92">
            <v>0</v>
          </cell>
        </row>
        <row r="93">
          <cell r="A93">
            <v>2603</v>
          </cell>
          <cell r="B93" t="str">
            <v>HOT SPRINGS SCHOOL DISTRICT</v>
          </cell>
          <cell r="C93">
            <v>3532</v>
          </cell>
          <cell r="D93">
            <v>2907</v>
          </cell>
          <cell r="E93">
            <v>0.82</v>
          </cell>
          <cell r="F93" t="str">
            <v>Level 2</v>
          </cell>
          <cell r="G93">
            <v>1051</v>
          </cell>
          <cell r="H93">
            <v>0</v>
          </cell>
          <cell r="I93">
            <v>0</v>
          </cell>
          <cell r="J93">
            <v>1051</v>
          </cell>
          <cell r="K93">
            <v>3579</v>
          </cell>
          <cell r="L93">
            <v>2941</v>
          </cell>
          <cell r="M93">
            <v>0.82</v>
          </cell>
          <cell r="N93" t="str">
            <v>Level 2</v>
          </cell>
          <cell r="O93">
            <v>1051</v>
          </cell>
          <cell r="P93">
            <v>0</v>
          </cell>
          <cell r="Q93">
            <v>0</v>
          </cell>
          <cell r="R93">
            <v>1051</v>
          </cell>
          <cell r="S93">
            <v>3090991</v>
          </cell>
          <cell r="T93">
            <v>0</v>
          </cell>
          <cell r="U93">
            <v>3090991</v>
          </cell>
          <cell r="Z93">
            <v>2603</v>
          </cell>
          <cell r="AA93">
            <v>3682</v>
          </cell>
          <cell r="AB93">
            <v>3567</v>
          </cell>
          <cell r="AC93">
            <v>3532</v>
          </cell>
          <cell r="AD93">
            <v>3579</v>
          </cell>
          <cell r="AE93">
            <v>-3.1233025529603477E-2</v>
          </cell>
          <cell r="AF93">
            <v>-9.8121670871881127E-3</v>
          </cell>
          <cell r="AG93">
            <v>1.3306908267270668E-2</v>
          </cell>
          <cell r="AH93">
            <v>0</v>
          </cell>
          <cell r="AI93">
            <v>1051</v>
          </cell>
          <cell r="AJ93">
            <v>0</v>
          </cell>
        </row>
        <row r="94">
          <cell r="A94">
            <v>2604</v>
          </cell>
          <cell r="B94" t="str">
            <v>JESSIEVILLE SCHOOL DISTRICT</v>
          </cell>
          <cell r="C94">
            <v>848</v>
          </cell>
          <cell r="D94">
            <v>614</v>
          </cell>
          <cell r="E94">
            <v>0.72</v>
          </cell>
          <cell r="F94" t="str">
            <v>Level 2</v>
          </cell>
          <cell r="G94">
            <v>1051</v>
          </cell>
          <cell r="H94">
            <v>0</v>
          </cell>
          <cell r="I94">
            <v>0</v>
          </cell>
          <cell r="J94">
            <v>1051</v>
          </cell>
          <cell r="K94">
            <v>833</v>
          </cell>
          <cell r="L94">
            <v>600</v>
          </cell>
          <cell r="M94">
            <v>0.72</v>
          </cell>
          <cell r="N94" t="str">
            <v>Level 2</v>
          </cell>
          <cell r="O94">
            <v>1051</v>
          </cell>
          <cell r="P94">
            <v>0</v>
          </cell>
          <cell r="Q94">
            <v>0</v>
          </cell>
          <cell r="R94">
            <v>1051</v>
          </cell>
          <cell r="S94">
            <v>630600</v>
          </cell>
          <cell r="T94">
            <v>0</v>
          </cell>
          <cell r="U94">
            <v>630600</v>
          </cell>
          <cell r="Z94">
            <v>2604</v>
          </cell>
          <cell r="AA94">
            <v>879</v>
          </cell>
          <cell r="AB94">
            <v>884</v>
          </cell>
          <cell r="AC94">
            <v>848</v>
          </cell>
          <cell r="AD94">
            <v>833</v>
          </cell>
          <cell r="AE94">
            <v>5.6882821387940841E-3</v>
          </cell>
          <cell r="AF94">
            <v>-4.072398190045249E-2</v>
          </cell>
          <cell r="AG94">
            <v>-1.7688679245283018E-2</v>
          </cell>
          <cell r="AH94">
            <v>0</v>
          </cell>
          <cell r="AI94">
            <v>1051</v>
          </cell>
          <cell r="AJ94">
            <v>0</v>
          </cell>
        </row>
        <row r="95">
          <cell r="A95">
            <v>2605</v>
          </cell>
          <cell r="B95" t="str">
            <v>LAKE HAMILTON SCHOOL DISTRICT</v>
          </cell>
          <cell r="C95">
            <v>4415</v>
          </cell>
          <cell r="D95">
            <v>2487</v>
          </cell>
          <cell r="E95">
            <v>0.56000000000000005</v>
          </cell>
          <cell r="F95" t="str">
            <v>Level 1</v>
          </cell>
          <cell r="G95">
            <v>526</v>
          </cell>
          <cell r="H95">
            <v>0</v>
          </cell>
          <cell r="I95">
            <v>0</v>
          </cell>
          <cell r="J95">
            <v>526</v>
          </cell>
          <cell r="K95">
            <v>4367</v>
          </cell>
          <cell r="L95">
            <v>2490</v>
          </cell>
          <cell r="M95">
            <v>0.56999999999999995</v>
          </cell>
          <cell r="N95" t="str">
            <v>Level 1</v>
          </cell>
          <cell r="O95">
            <v>526</v>
          </cell>
          <cell r="P95">
            <v>0</v>
          </cell>
          <cell r="Q95">
            <v>0</v>
          </cell>
          <cell r="R95">
            <v>526</v>
          </cell>
          <cell r="S95">
            <v>1309740</v>
          </cell>
          <cell r="T95">
            <v>0</v>
          </cell>
          <cell r="U95">
            <v>1309740</v>
          </cell>
          <cell r="Z95">
            <v>2605</v>
          </cell>
          <cell r="AA95">
            <v>4372</v>
          </cell>
          <cell r="AB95">
            <v>4407</v>
          </cell>
          <cell r="AC95">
            <v>4415</v>
          </cell>
          <cell r="AD95">
            <v>4367</v>
          </cell>
          <cell r="AE95">
            <v>8.0054894784995431E-3</v>
          </cell>
          <cell r="AF95">
            <v>1.8152938506920807E-3</v>
          </cell>
          <cell r="AG95">
            <v>-1.087202718006795E-2</v>
          </cell>
          <cell r="AH95">
            <v>0</v>
          </cell>
          <cell r="AI95">
            <v>526</v>
          </cell>
          <cell r="AJ95">
            <v>0</v>
          </cell>
        </row>
        <row r="96">
          <cell r="A96">
            <v>2606</v>
          </cell>
          <cell r="B96" t="str">
            <v>LAKESIDE SCHOOL DIST(GARLAND)</v>
          </cell>
          <cell r="C96">
            <v>3516</v>
          </cell>
          <cell r="D96">
            <v>1345</v>
          </cell>
          <cell r="E96">
            <v>0.38</v>
          </cell>
          <cell r="F96" t="str">
            <v>Level 1</v>
          </cell>
          <cell r="G96">
            <v>526</v>
          </cell>
          <cell r="H96">
            <v>0</v>
          </cell>
          <cell r="I96">
            <v>0</v>
          </cell>
          <cell r="J96">
            <v>526</v>
          </cell>
          <cell r="K96">
            <v>3481</v>
          </cell>
          <cell r="L96">
            <v>1406</v>
          </cell>
          <cell r="M96">
            <v>0.4</v>
          </cell>
          <cell r="N96" t="str">
            <v>Level 1</v>
          </cell>
          <cell r="O96">
            <v>526</v>
          </cell>
          <cell r="P96">
            <v>0</v>
          </cell>
          <cell r="Q96">
            <v>0</v>
          </cell>
          <cell r="R96">
            <v>526</v>
          </cell>
          <cell r="S96">
            <v>739556</v>
          </cell>
          <cell r="T96">
            <v>0</v>
          </cell>
          <cell r="U96">
            <v>739556</v>
          </cell>
          <cell r="Z96">
            <v>2606</v>
          </cell>
          <cell r="AA96">
            <v>3469</v>
          </cell>
          <cell r="AB96">
            <v>3497</v>
          </cell>
          <cell r="AC96">
            <v>3516</v>
          </cell>
          <cell r="AD96">
            <v>3481</v>
          </cell>
          <cell r="AE96">
            <v>8.0714903430383397E-3</v>
          </cell>
          <cell r="AF96">
            <v>5.4332284815556192E-3</v>
          </cell>
          <cell r="AG96">
            <v>-9.9544937428896474E-3</v>
          </cell>
          <cell r="AH96">
            <v>0</v>
          </cell>
          <cell r="AI96">
            <v>526</v>
          </cell>
          <cell r="AJ96">
            <v>0</v>
          </cell>
        </row>
        <row r="97">
          <cell r="A97">
            <v>2607</v>
          </cell>
          <cell r="B97" t="str">
            <v>MOUNTAIN PINE SCHOOL DISTRICT</v>
          </cell>
          <cell r="C97">
            <v>571</v>
          </cell>
          <cell r="D97">
            <v>475</v>
          </cell>
          <cell r="E97">
            <v>0.83</v>
          </cell>
          <cell r="F97" t="str">
            <v>Level 2</v>
          </cell>
          <cell r="G97">
            <v>1051</v>
          </cell>
          <cell r="H97">
            <v>0</v>
          </cell>
          <cell r="I97">
            <v>0</v>
          </cell>
          <cell r="J97">
            <v>1051</v>
          </cell>
          <cell r="K97">
            <v>584</v>
          </cell>
          <cell r="L97">
            <v>484</v>
          </cell>
          <cell r="M97">
            <v>0.83</v>
          </cell>
          <cell r="N97" t="str">
            <v>Level 2</v>
          </cell>
          <cell r="O97">
            <v>1051</v>
          </cell>
          <cell r="P97">
            <v>0</v>
          </cell>
          <cell r="Q97">
            <v>0</v>
          </cell>
          <cell r="R97">
            <v>1051</v>
          </cell>
          <cell r="S97">
            <v>508684</v>
          </cell>
          <cell r="T97">
            <v>0</v>
          </cell>
          <cell r="U97">
            <v>508684</v>
          </cell>
          <cell r="Z97">
            <v>2607</v>
          </cell>
          <cell r="AA97">
            <v>529</v>
          </cell>
          <cell r="AB97">
            <v>527</v>
          </cell>
          <cell r="AC97">
            <v>571</v>
          </cell>
          <cell r="AD97">
            <v>584</v>
          </cell>
          <cell r="AE97">
            <v>-3.780718336483932E-3</v>
          </cell>
          <cell r="AF97">
            <v>8.3491461100569264E-2</v>
          </cell>
          <cell r="AG97">
            <v>2.276707530647986E-2</v>
          </cell>
          <cell r="AH97">
            <v>0</v>
          </cell>
          <cell r="AI97">
            <v>1051</v>
          </cell>
          <cell r="AJ97">
            <v>0</v>
          </cell>
        </row>
        <row r="98">
          <cell r="A98">
            <v>2703</v>
          </cell>
          <cell r="B98" t="str">
            <v>POYEN SCHOOL DISTRICT</v>
          </cell>
          <cell r="C98">
            <v>594</v>
          </cell>
          <cell r="D98">
            <v>303</v>
          </cell>
          <cell r="E98">
            <v>0.51</v>
          </cell>
          <cell r="F98" t="str">
            <v>Level 1</v>
          </cell>
          <cell r="G98">
            <v>526</v>
          </cell>
          <cell r="H98">
            <v>0</v>
          </cell>
          <cell r="I98">
            <v>0</v>
          </cell>
          <cell r="J98">
            <v>526</v>
          </cell>
          <cell r="K98">
            <v>582</v>
          </cell>
          <cell r="L98">
            <v>295</v>
          </cell>
          <cell r="M98">
            <v>0.51</v>
          </cell>
          <cell r="N98" t="str">
            <v>Level 1</v>
          </cell>
          <cell r="O98">
            <v>526</v>
          </cell>
          <cell r="P98">
            <v>0</v>
          </cell>
          <cell r="Q98">
            <v>0</v>
          </cell>
          <cell r="R98">
            <v>526</v>
          </cell>
          <cell r="S98">
            <v>155170</v>
          </cell>
          <cell r="T98">
            <v>0</v>
          </cell>
          <cell r="U98">
            <v>155170</v>
          </cell>
          <cell r="Z98">
            <v>2703</v>
          </cell>
          <cell r="AA98">
            <v>580</v>
          </cell>
          <cell r="AB98">
            <v>606</v>
          </cell>
          <cell r="AC98">
            <v>594</v>
          </cell>
          <cell r="AD98">
            <v>582</v>
          </cell>
          <cell r="AE98">
            <v>4.4827586206896551E-2</v>
          </cell>
          <cell r="AF98">
            <v>-1.9801980198019802E-2</v>
          </cell>
          <cell r="AG98">
            <v>-2.0202020202020204E-2</v>
          </cell>
          <cell r="AH98">
            <v>0</v>
          </cell>
          <cell r="AI98">
            <v>526</v>
          </cell>
          <cell r="AJ98">
            <v>0</v>
          </cell>
        </row>
        <row r="99">
          <cell r="A99">
            <v>2705</v>
          </cell>
          <cell r="B99" t="str">
            <v>SHERIDAN SCHOOL DISTRICT</v>
          </cell>
          <cell r="C99">
            <v>4091</v>
          </cell>
          <cell r="D99">
            <v>1883</v>
          </cell>
          <cell r="E99">
            <v>0.46</v>
          </cell>
          <cell r="F99" t="str">
            <v>Level 1</v>
          </cell>
          <cell r="G99">
            <v>526</v>
          </cell>
          <cell r="H99">
            <v>0</v>
          </cell>
          <cell r="I99">
            <v>0</v>
          </cell>
          <cell r="J99">
            <v>526</v>
          </cell>
          <cell r="K99">
            <v>4151</v>
          </cell>
          <cell r="L99">
            <v>1959</v>
          </cell>
          <cell r="M99">
            <v>0.47</v>
          </cell>
          <cell r="N99" t="str">
            <v>Level 1</v>
          </cell>
          <cell r="O99">
            <v>526</v>
          </cell>
          <cell r="P99">
            <v>0</v>
          </cell>
          <cell r="Q99">
            <v>0</v>
          </cell>
          <cell r="R99">
            <v>526</v>
          </cell>
          <cell r="S99">
            <v>1030434</v>
          </cell>
          <cell r="T99">
            <v>0</v>
          </cell>
          <cell r="U99">
            <v>1030434</v>
          </cell>
          <cell r="Z99">
            <v>2705</v>
          </cell>
          <cell r="AA99">
            <v>4158</v>
          </cell>
          <cell r="AB99">
            <v>4053</v>
          </cell>
          <cell r="AC99">
            <v>4091</v>
          </cell>
          <cell r="AD99">
            <v>4151</v>
          </cell>
          <cell r="AE99">
            <v>-2.5252525252525252E-2</v>
          </cell>
          <cell r="AF99">
            <v>9.3757710338021223E-3</v>
          </cell>
          <cell r="AG99">
            <v>1.4666340747983378E-2</v>
          </cell>
          <cell r="AH99">
            <v>0</v>
          </cell>
          <cell r="AI99">
            <v>526</v>
          </cell>
          <cell r="AJ99">
            <v>0</v>
          </cell>
        </row>
        <row r="100">
          <cell r="A100">
            <v>2803</v>
          </cell>
          <cell r="B100" t="str">
            <v>MARMADUKE SCHOOL DISTRICT</v>
          </cell>
          <cell r="C100">
            <v>718</v>
          </cell>
          <cell r="D100">
            <v>460</v>
          </cell>
          <cell r="E100">
            <v>0.64</v>
          </cell>
          <cell r="F100" t="str">
            <v>Level 1</v>
          </cell>
          <cell r="G100">
            <v>526</v>
          </cell>
          <cell r="H100">
            <v>0</v>
          </cell>
          <cell r="I100">
            <v>0</v>
          </cell>
          <cell r="J100">
            <v>526</v>
          </cell>
          <cell r="K100">
            <v>704</v>
          </cell>
          <cell r="L100">
            <v>435</v>
          </cell>
          <cell r="M100">
            <v>0.62</v>
          </cell>
          <cell r="N100" t="str">
            <v>Level 1</v>
          </cell>
          <cell r="O100">
            <v>526</v>
          </cell>
          <cell r="P100">
            <v>0</v>
          </cell>
          <cell r="Q100">
            <v>0</v>
          </cell>
          <cell r="R100">
            <v>526</v>
          </cell>
          <cell r="S100">
            <v>228810</v>
          </cell>
          <cell r="T100">
            <v>0</v>
          </cell>
          <cell r="U100">
            <v>228810</v>
          </cell>
          <cell r="Z100">
            <v>2803</v>
          </cell>
          <cell r="AA100">
            <v>740</v>
          </cell>
          <cell r="AB100">
            <v>715</v>
          </cell>
          <cell r="AC100">
            <v>718</v>
          </cell>
          <cell r="AD100">
            <v>704</v>
          </cell>
          <cell r="AE100">
            <v>-3.3783783783783786E-2</v>
          </cell>
          <cell r="AF100">
            <v>4.1958041958041958E-3</v>
          </cell>
          <cell r="AG100">
            <v>-1.9498607242339833E-2</v>
          </cell>
          <cell r="AH100">
            <v>0</v>
          </cell>
          <cell r="AI100">
            <v>526</v>
          </cell>
          <cell r="AJ100">
            <v>0</v>
          </cell>
        </row>
        <row r="101">
          <cell r="A101">
            <v>2807</v>
          </cell>
          <cell r="B101" t="str">
            <v>GREENE COUNTY TECH SCHOOL DISTRICT</v>
          </cell>
          <cell r="C101">
            <v>3592</v>
          </cell>
          <cell r="D101">
            <v>1785</v>
          </cell>
          <cell r="E101">
            <v>0.5</v>
          </cell>
          <cell r="F101" t="str">
            <v>Level 1</v>
          </cell>
          <cell r="G101">
            <v>526</v>
          </cell>
          <cell r="H101">
            <v>0</v>
          </cell>
          <cell r="I101">
            <v>0</v>
          </cell>
          <cell r="J101">
            <v>526</v>
          </cell>
          <cell r="K101">
            <v>3627</v>
          </cell>
          <cell r="L101">
            <v>1821</v>
          </cell>
          <cell r="M101">
            <v>0.5</v>
          </cell>
          <cell r="N101" t="str">
            <v>Level 1</v>
          </cell>
          <cell r="O101">
            <v>526</v>
          </cell>
          <cell r="P101">
            <v>0</v>
          </cell>
          <cell r="Q101">
            <v>0</v>
          </cell>
          <cell r="R101">
            <v>526</v>
          </cell>
          <cell r="S101">
            <v>957846</v>
          </cell>
          <cell r="T101">
            <v>0</v>
          </cell>
          <cell r="U101">
            <v>957846</v>
          </cell>
          <cell r="Z101">
            <v>2807</v>
          </cell>
          <cell r="AA101">
            <v>3632</v>
          </cell>
          <cell r="AB101">
            <v>3631</v>
          </cell>
          <cell r="AC101">
            <v>3592</v>
          </cell>
          <cell r="AD101">
            <v>3627</v>
          </cell>
          <cell r="AE101">
            <v>-2.7533039647577095E-4</v>
          </cell>
          <cell r="AF101">
            <v>-1.0740842743045993E-2</v>
          </cell>
          <cell r="AG101">
            <v>9.7438752783964369E-3</v>
          </cell>
          <cell r="AH101">
            <v>0</v>
          </cell>
          <cell r="AI101">
            <v>526</v>
          </cell>
          <cell r="AJ101">
            <v>0</v>
          </cell>
        </row>
        <row r="102">
          <cell r="A102">
            <v>2808</v>
          </cell>
          <cell r="B102" t="str">
            <v>PARAGOULD SCHOOL DISTRICT</v>
          </cell>
          <cell r="C102">
            <v>3197</v>
          </cell>
          <cell r="D102">
            <v>2239</v>
          </cell>
          <cell r="E102">
            <v>0.7</v>
          </cell>
          <cell r="F102" t="str">
            <v>Level 2</v>
          </cell>
          <cell r="G102">
            <v>1051</v>
          </cell>
          <cell r="H102">
            <v>1</v>
          </cell>
          <cell r="I102">
            <v>1051</v>
          </cell>
          <cell r="J102">
            <v>1051</v>
          </cell>
          <cell r="K102">
            <v>3115</v>
          </cell>
          <cell r="L102">
            <v>2178</v>
          </cell>
          <cell r="M102">
            <v>0.7</v>
          </cell>
          <cell r="N102" t="str">
            <v>Level 2</v>
          </cell>
          <cell r="O102">
            <v>1051</v>
          </cell>
          <cell r="P102">
            <v>0</v>
          </cell>
          <cell r="Q102">
            <v>0</v>
          </cell>
          <cell r="R102">
            <v>1051</v>
          </cell>
          <cell r="S102">
            <v>2289078</v>
          </cell>
          <cell r="T102">
            <v>0</v>
          </cell>
          <cell r="U102">
            <v>2289078</v>
          </cell>
          <cell r="Z102">
            <v>2808</v>
          </cell>
          <cell r="AA102">
            <v>3161</v>
          </cell>
          <cell r="AB102">
            <v>3142</v>
          </cell>
          <cell r="AC102">
            <v>3197</v>
          </cell>
          <cell r="AD102">
            <v>3115</v>
          </cell>
          <cell r="AE102">
            <v>-6.0107560898449855E-3</v>
          </cell>
          <cell r="AF102">
            <v>1.7504774029280714E-2</v>
          </cell>
          <cell r="AG102">
            <v>-2.564904598060682E-2</v>
          </cell>
          <cell r="AH102">
            <v>0</v>
          </cell>
          <cell r="AI102">
            <v>1051</v>
          </cell>
          <cell r="AJ102">
            <v>0</v>
          </cell>
        </row>
        <row r="103">
          <cell r="A103">
            <v>2901</v>
          </cell>
          <cell r="B103" t="str">
            <v>BLEVINS SCHOOL DISTRICT</v>
          </cell>
          <cell r="C103">
            <v>492</v>
          </cell>
          <cell r="D103">
            <v>403</v>
          </cell>
          <cell r="E103">
            <v>0.82</v>
          </cell>
          <cell r="F103" t="str">
            <v>Level 2</v>
          </cell>
          <cell r="G103">
            <v>1051</v>
          </cell>
          <cell r="H103">
            <v>0</v>
          </cell>
          <cell r="I103">
            <v>0</v>
          </cell>
          <cell r="J103">
            <v>1051</v>
          </cell>
          <cell r="K103">
            <v>505</v>
          </cell>
          <cell r="L103">
            <v>411</v>
          </cell>
          <cell r="M103">
            <v>0.81</v>
          </cell>
          <cell r="N103" t="str">
            <v>Level 2</v>
          </cell>
          <cell r="O103">
            <v>1051</v>
          </cell>
          <cell r="P103">
            <v>0</v>
          </cell>
          <cell r="Q103">
            <v>0</v>
          </cell>
          <cell r="R103">
            <v>1051</v>
          </cell>
          <cell r="S103">
            <v>431961</v>
          </cell>
          <cell r="T103">
            <v>0</v>
          </cell>
          <cell r="U103">
            <v>431961</v>
          </cell>
          <cell r="Z103">
            <v>2901</v>
          </cell>
          <cell r="AA103">
            <v>481</v>
          </cell>
          <cell r="AB103">
            <v>466</v>
          </cell>
          <cell r="AC103">
            <v>492</v>
          </cell>
          <cell r="AD103">
            <v>505</v>
          </cell>
          <cell r="AE103">
            <v>-3.1185031185031187E-2</v>
          </cell>
          <cell r="AF103">
            <v>5.5793991416309016E-2</v>
          </cell>
          <cell r="AG103">
            <v>2.6422764227642278E-2</v>
          </cell>
          <cell r="AH103">
            <v>0</v>
          </cell>
          <cell r="AI103">
            <v>1051</v>
          </cell>
          <cell r="AJ103">
            <v>0</v>
          </cell>
        </row>
        <row r="104">
          <cell r="A104">
            <v>2903</v>
          </cell>
          <cell r="B104" t="str">
            <v>HOPE SCHOOL DISTRICT</v>
          </cell>
          <cell r="C104">
            <v>2239</v>
          </cell>
          <cell r="D104">
            <v>1862</v>
          </cell>
          <cell r="E104">
            <v>0.83</v>
          </cell>
          <cell r="F104" t="str">
            <v>Level 2</v>
          </cell>
          <cell r="G104">
            <v>1051</v>
          </cell>
          <cell r="H104">
            <v>0</v>
          </cell>
          <cell r="I104">
            <v>0</v>
          </cell>
          <cell r="J104">
            <v>1051</v>
          </cell>
          <cell r="K104">
            <v>2274</v>
          </cell>
          <cell r="L104">
            <v>1889</v>
          </cell>
          <cell r="M104">
            <v>0.83</v>
          </cell>
          <cell r="N104" t="str">
            <v>Level 2</v>
          </cell>
          <cell r="O104">
            <v>1051</v>
          </cell>
          <cell r="P104">
            <v>0</v>
          </cell>
          <cell r="Q104">
            <v>0</v>
          </cell>
          <cell r="R104">
            <v>1051</v>
          </cell>
          <cell r="S104">
            <v>1985339</v>
          </cell>
          <cell r="T104">
            <v>0</v>
          </cell>
          <cell r="U104">
            <v>1985339</v>
          </cell>
          <cell r="Z104">
            <v>2903</v>
          </cell>
          <cell r="AA104">
            <v>2349</v>
          </cell>
          <cell r="AB104">
            <v>2247</v>
          </cell>
          <cell r="AC104">
            <v>2239</v>
          </cell>
          <cell r="AD104">
            <v>2274</v>
          </cell>
          <cell r="AE104">
            <v>-4.3422733077905493E-2</v>
          </cell>
          <cell r="AF104">
            <v>-3.5603026257231864E-3</v>
          </cell>
          <cell r="AG104">
            <v>1.5631978561857971E-2</v>
          </cell>
          <cell r="AH104">
            <v>0</v>
          </cell>
          <cell r="AI104">
            <v>1051</v>
          </cell>
          <cell r="AJ104">
            <v>0</v>
          </cell>
        </row>
        <row r="105">
          <cell r="A105">
            <v>2906</v>
          </cell>
          <cell r="B105" t="str">
            <v>SPRING HILL SCHOOL DISTRICT</v>
          </cell>
          <cell r="C105">
            <v>611</v>
          </cell>
          <cell r="D105">
            <v>293</v>
          </cell>
          <cell r="E105">
            <v>0.48</v>
          </cell>
          <cell r="F105" t="str">
            <v>Level 1</v>
          </cell>
          <cell r="G105">
            <v>526</v>
          </cell>
          <cell r="H105">
            <v>0</v>
          </cell>
          <cell r="I105">
            <v>0</v>
          </cell>
          <cell r="J105">
            <v>526</v>
          </cell>
          <cell r="K105">
            <v>589</v>
          </cell>
          <cell r="L105">
            <v>287</v>
          </cell>
          <cell r="M105">
            <v>0.49</v>
          </cell>
          <cell r="N105" t="str">
            <v>Level 1</v>
          </cell>
          <cell r="O105">
            <v>526</v>
          </cell>
          <cell r="P105">
            <v>0</v>
          </cell>
          <cell r="Q105">
            <v>0</v>
          </cell>
          <cell r="R105">
            <v>526</v>
          </cell>
          <cell r="S105">
            <v>150962</v>
          </cell>
          <cell r="T105">
            <v>0</v>
          </cell>
          <cell r="U105">
            <v>150962</v>
          </cell>
          <cell r="Z105">
            <v>2906</v>
          </cell>
          <cell r="AA105">
            <v>584</v>
          </cell>
          <cell r="AB105">
            <v>619</v>
          </cell>
          <cell r="AC105">
            <v>611</v>
          </cell>
          <cell r="AD105">
            <v>589</v>
          </cell>
          <cell r="AE105">
            <v>5.9931506849315065E-2</v>
          </cell>
          <cell r="AF105">
            <v>-1.2924071082390954E-2</v>
          </cell>
          <cell r="AG105">
            <v>-3.6006546644844518E-2</v>
          </cell>
          <cell r="AH105">
            <v>0</v>
          </cell>
          <cell r="AI105">
            <v>526</v>
          </cell>
          <cell r="AJ105">
            <v>0</v>
          </cell>
        </row>
        <row r="106">
          <cell r="A106">
            <v>3001</v>
          </cell>
          <cell r="B106" t="str">
            <v>BISMARCK SCHOOL DISTRICT</v>
          </cell>
          <cell r="C106">
            <v>996</v>
          </cell>
          <cell r="D106">
            <v>638</v>
          </cell>
          <cell r="E106">
            <v>0.64</v>
          </cell>
          <cell r="F106" t="str">
            <v>Level 1</v>
          </cell>
          <cell r="G106">
            <v>526</v>
          </cell>
          <cell r="H106">
            <v>0</v>
          </cell>
          <cell r="I106">
            <v>0</v>
          </cell>
          <cell r="J106">
            <v>526</v>
          </cell>
          <cell r="K106">
            <v>997</v>
          </cell>
          <cell r="L106">
            <v>716</v>
          </cell>
          <cell r="M106">
            <v>0.72</v>
          </cell>
          <cell r="N106" t="str">
            <v>Level 2</v>
          </cell>
          <cell r="O106">
            <v>1051</v>
          </cell>
          <cell r="P106">
            <v>1</v>
          </cell>
          <cell r="Q106">
            <v>701</v>
          </cell>
          <cell r="R106">
            <v>701</v>
          </cell>
          <cell r="S106">
            <v>752516</v>
          </cell>
          <cell r="T106">
            <v>-250600</v>
          </cell>
          <cell r="U106">
            <v>501916</v>
          </cell>
          <cell r="Z106">
            <v>3001</v>
          </cell>
          <cell r="AA106">
            <v>1005</v>
          </cell>
          <cell r="AB106">
            <v>990</v>
          </cell>
          <cell r="AC106">
            <v>996</v>
          </cell>
          <cell r="AD106">
            <v>997</v>
          </cell>
          <cell r="AE106">
            <v>-1.4925373134328358E-2</v>
          </cell>
          <cell r="AF106">
            <v>6.0606060606060606E-3</v>
          </cell>
          <cell r="AG106">
            <v>1.004016064257028E-3</v>
          </cell>
          <cell r="AH106">
            <v>0</v>
          </cell>
          <cell r="AI106">
            <v>1051</v>
          </cell>
          <cell r="AJ106">
            <v>0</v>
          </cell>
        </row>
        <row r="107">
          <cell r="A107">
            <v>3002</v>
          </cell>
          <cell r="B107" t="str">
            <v>GLEN ROSE SCHOOL DISTRICT</v>
          </cell>
          <cell r="C107">
            <v>1031</v>
          </cell>
          <cell r="D107">
            <v>544</v>
          </cell>
          <cell r="E107">
            <v>0.53</v>
          </cell>
          <cell r="F107" t="str">
            <v>Level 1</v>
          </cell>
          <cell r="G107">
            <v>526</v>
          </cell>
          <cell r="H107">
            <v>0</v>
          </cell>
          <cell r="I107">
            <v>0</v>
          </cell>
          <cell r="J107">
            <v>526</v>
          </cell>
          <cell r="K107">
            <v>1033</v>
          </cell>
          <cell r="L107">
            <v>563</v>
          </cell>
          <cell r="M107">
            <v>0.55000000000000004</v>
          </cell>
          <cell r="N107" t="str">
            <v>Level 1</v>
          </cell>
          <cell r="O107">
            <v>526</v>
          </cell>
          <cell r="P107">
            <v>0</v>
          </cell>
          <cell r="Q107">
            <v>0</v>
          </cell>
          <cell r="R107">
            <v>526</v>
          </cell>
          <cell r="S107">
            <v>296138</v>
          </cell>
          <cell r="T107">
            <v>0</v>
          </cell>
          <cell r="U107">
            <v>296138</v>
          </cell>
          <cell r="Z107">
            <v>3002</v>
          </cell>
          <cell r="AA107">
            <v>1031</v>
          </cell>
          <cell r="AB107">
            <v>1048</v>
          </cell>
          <cell r="AC107">
            <v>1031</v>
          </cell>
          <cell r="AD107">
            <v>1033</v>
          </cell>
          <cell r="AE107">
            <v>1.6488845780795344E-2</v>
          </cell>
          <cell r="AF107">
            <v>-1.6221374045801526E-2</v>
          </cell>
          <cell r="AG107">
            <v>1.9398642095053346E-3</v>
          </cell>
          <cell r="AH107">
            <v>0</v>
          </cell>
          <cell r="AI107">
            <v>526</v>
          </cell>
          <cell r="AJ107">
            <v>0</v>
          </cell>
        </row>
        <row r="108">
          <cell r="A108">
            <v>3003</v>
          </cell>
          <cell r="B108" t="str">
            <v>MAGNET COVE SCHOOL DIST.</v>
          </cell>
          <cell r="C108">
            <v>740</v>
          </cell>
          <cell r="D108">
            <v>362</v>
          </cell>
          <cell r="E108">
            <v>0.49</v>
          </cell>
          <cell r="F108" t="str">
            <v>Level 1</v>
          </cell>
          <cell r="G108">
            <v>526</v>
          </cell>
          <cell r="H108">
            <v>0</v>
          </cell>
          <cell r="I108">
            <v>0</v>
          </cell>
          <cell r="J108">
            <v>526</v>
          </cell>
          <cell r="K108">
            <v>733</v>
          </cell>
          <cell r="L108">
            <v>380</v>
          </cell>
          <cell r="M108">
            <v>0.52</v>
          </cell>
          <cell r="N108" t="str">
            <v>Level 1</v>
          </cell>
          <cell r="O108">
            <v>526</v>
          </cell>
          <cell r="P108">
            <v>0</v>
          </cell>
          <cell r="Q108">
            <v>0</v>
          </cell>
          <cell r="R108">
            <v>526</v>
          </cell>
          <cell r="S108">
            <v>199880</v>
          </cell>
          <cell r="T108">
            <v>0</v>
          </cell>
          <cell r="U108">
            <v>199880</v>
          </cell>
          <cell r="Z108">
            <v>3003</v>
          </cell>
          <cell r="AA108">
            <v>708</v>
          </cell>
          <cell r="AB108">
            <v>710</v>
          </cell>
          <cell r="AC108">
            <v>740</v>
          </cell>
          <cell r="AD108">
            <v>733</v>
          </cell>
          <cell r="AE108">
            <v>2.8248587570621469E-3</v>
          </cell>
          <cell r="AF108">
            <v>4.2253521126760563E-2</v>
          </cell>
          <cell r="AG108">
            <v>-9.45945945945946E-3</v>
          </cell>
          <cell r="AH108">
            <v>0</v>
          </cell>
          <cell r="AI108">
            <v>526</v>
          </cell>
          <cell r="AJ108">
            <v>0</v>
          </cell>
        </row>
        <row r="109">
          <cell r="A109">
            <v>3004</v>
          </cell>
          <cell r="B109" t="str">
            <v>MALVERN SCHOOL DISTRICT</v>
          </cell>
          <cell r="C109">
            <v>1940</v>
          </cell>
          <cell r="D109">
            <v>1475</v>
          </cell>
          <cell r="E109">
            <v>0.76</v>
          </cell>
          <cell r="F109" t="str">
            <v>Level 2</v>
          </cell>
          <cell r="G109">
            <v>1051</v>
          </cell>
          <cell r="H109">
            <v>0</v>
          </cell>
          <cell r="I109">
            <v>0</v>
          </cell>
          <cell r="J109">
            <v>1051</v>
          </cell>
          <cell r="K109">
            <v>1929</v>
          </cell>
          <cell r="L109">
            <v>1485</v>
          </cell>
          <cell r="M109">
            <v>0.77</v>
          </cell>
          <cell r="N109" t="str">
            <v>Level 2</v>
          </cell>
          <cell r="O109">
            <v>1051</v>
          </cell>
          <cell r="P109">
            <v>0</v>
          </cell>
          <cell r="Q109">
            <v>0</v>
          </cell>
          <cell r="R109">
            <v>1051</v>
          </cell>
          <cell r="S109">
            <v>1560735</v>
          </cell>
          <cell r="T109">
            <v>0</v>
          </cell>
          <cell r="U109">
            <v>1560735</v>
          </cell>
          <cell r="Z109">
            <v>3004</v>
          </cell>
          <cell r="AA109">
            <v>2059</v>
          </cell>
          <cell r="AB109">
            <v>1964</v>
          </cell>
          <cell r="AC109">
            <v>1940</v>
          </cell>
          <cell r="AD109">
            <v>1929</v>
          </cell>
          <cell r="AE109">
            <v>-4.6138902379796017E-2</v>
          </cell>
          <cell r="AF109">
            <v>-1.2219959266802444E-2</v>
          </cell>
          <cell r="AG109">
            <v>-5.670103092783505E-3</v>
          </cell>
          <cell r="AH109">
            <v>0</v>
          </cell>
          <cell r="AI109">
            <v>1051</v>
          </cell>
          <cell r="AJ109">
            <v>0</v>
          </cell>
        </row>
        <row r="110">
          <cell r="A110">
            <v>3005</v>
          </cell>
          <cell r="B110" t="str">
            <v>OUACHITA SCHOOL DISTRICT</v>
          </cell>
          <cell r="C110">
            <v>488</v>
          </cell>
          <cell r="D110">
            <v>224</v>
          </cell>
          <cell r="E110">
            <v>0.46</v>
          </cell>
          <cell r="F110" t="str">
            <v>Level 1</v>
          </cell>
          <cell r="G110">
            <v>526</v>
          </cell>
          <cell r="H110">
            <v>0</v>
          </cell>
          <cell r="I110">
            <v>0</v>
          </cell>
          <cell r="J110">
            <v>526</v>
          </cell>
          <cell r="K110">
            <v>519</v>
          </cell>
          <cell r="L110">
            <v>283</v>
          </cell>
          <cell r="M110">
            <v>0.55000000000000004</v>
          </cell>
          <cell r="N110" t="str">
            <v>Level 1</v>
          </cell>
          <cell r="O110">
            <v>526</v>
          </cell>
          <cell r="P110">
            <v>0</v>
          </cell>
          <cell r="Q110">
            <v>0</v>
          </cell>
          <cell r="R110">
            <v>526</v>
          </cell>
          <cell r="S110">
            <v>148858</v>
          </cell>
          <cell r="T110">
            <v>0</v>
          </cell>
          <cell r="U110">
            <v>148858</v>
          </cell>
          <cell r="Z110">
            <v>3005</v>
          </cell>
          <cell r="AA110">
            <v>502</v>
          </cell>
          <cell r="AB110">
            <v>496</v>
          </cell>
          <cell r="AC110">
            <v>488</v>
          </cell>
          <cell r="AD110">
            <v>519</v>
          </cell>
          <cell r="AE110">
            <v>-1.1952191235059761E-2</v>
          </cell>
          <cell r="AF110">
            <v>-1.6129032258064516E-2</v>
          </cell>
          <cell r="AG110">
            <v>6.3524590163934427E-2</v>
          </cell>
          <cell r="AH110">
            <v>0</v>
          </cell>
          <cell r="AI110">
            <v>526</v>
          </cell>
          <cell r="AJ110">
            <v>0</v>
          </cell>
        </row>
        <row r="111">
          <cell r="A111">
            <v>3102</v>
          </cell>
          <cell r="B111" t="str">
            <v>DIERKS SCHOOL DISTRICT</v>
          </cell>
          <cell r="C111">
            <v>571</v>
          </cell>
          <cell r="D111">
            <v>369</v>
          </cell>
          <cell r="E111">
            <v>0.65</v>
          </cell>
          <cell r="F111" t="str">
            <v>Level 1</v>
          </cell>
          <cell r="G111">
            <v>526</v>
          </cell>
          <cell r="H111">
            <v>1</v>
          </cell>
          <cell r="I111">
            <v>701</v>
          </cell>
          <cell r="J111">
            <v>701</v>
          </cell>
          <cell r="K111">
            <v>543</v>
          </cell>
          <cell r="L111">
            <v>420</v>
          </cell>
          <cell r="M111">
            <v>0.77</v>
          </cell>
          <cell r="N111" t="str">
            <v>Level 2</v>
          </cell>
          <cell r="O111">
            <v>1051</v>
          </cell>
          <cell r="P111">
            <v>1</v>
          </cell>
          <cell r="Q111">
            <v>876</v>
          </cell>
          <cell r="R111">
            <v>876</v>
          </cell>
          <cell r="S111">
            <v>441420</v>
          </cell>
          <cell r="T111">
            <v>-73500</v>
          </cell>
          <cell r="U111">
            <v>367920</v>
          </cell>
          <cell r="Z111">
            <v>3102</v>
          </cell>
          <cell r="AA111">
            <v>587</v>
          </cell>
          <cell r="AB111">
            <v>568</v>
          </cell>
          <cell r="AC111">
            <v>571</v>
          </cell>
          <cell r="AD111">
            <v>543</v>
          </cell>
          <cell r="AE111">
            <v>-3.2367972742759793E-2</v>
          </cell>
          <cell r="AF111">
            <v>5.2816901408450703E-3</v>
          </cell>
          <cell r="AG111">
            <v>-4.9036777583187391E-2</v>
          </cell>
          <cell r="AH111">
            <v>0</v>
          </cell>
          <cell r="AI111">
            <v>1051</v>
          </cell>
          <cell r="AJ111">
            <v>0</v>
          </cell>
        </row>
        <row r="112">
          <cell r="A112">
            <v>3104</v>
          </cell>
          <cell r="B112" t="str">
            <v>MINERAL SPRINGS SCHOOL DISTRICT</v>
          </cell>
          <cell r="C112">
            <v>398</v>
          </cell>
          <cell r="D112">
            <v>358</v>
          </cell>
          <cell r="E112">
            <v>0.9</v>
          </cell>
          <cell r="F112" t="str">
            <v>Level 3</v>
          </cell>
          <cell r="G112">
            <v>1576</v>
          </cell>
          <cell r="H112">
            <v>0</v>
          </cell>
          <cell r="I112">
            <v>0</v>
          </cell>
          <cell r="J112">
            <v>1576</v>
          </cell>
          <cell r="K112">
            <v>411</v>
          </cell>
          <cell r="L112">
            <v>370</v>
          </cell>
          <cell r="M112">
            <v>0.9</v>
          </cell>
          <cell r="N112" t="str">
            <v>Level 3</v>
          </cell>
          <cell r="O112">
            <v>1576</v>
          </cell>
          <cell r="P112">
            <v>0</v>
          </cell>
          <cell r="Q112">
            <v>0</v>
          </cell>
          <cell r="R112">
            <v>1576</v>
          </cell>
          <cell r="S112">
            <v>583120</v>
          </cell>
          <cell r="T112">
            <v>0</v>
          </cell>
          <cell r="U112">
            <v>583120</v>
          </cell>
          <cell r="Z112">
            <v>3104</v>
          </cell>
          <cell r="AA112">
            <v>405</v>
          </cell>
          <cell r="AB112">
            <v>405</v>
          </cell>
          <cell r="AC112">
            <v>398</v>
          </cell>
          <cell r="AD112">
            <v>411</v>
          </cell>
          <cell r="AE112">
            <v>0</v>
          </cell>
          <cell r="AF112">
            <v>-1.7283950617283949E-2</v>
          </cell>
          <cell r="AG112">
            <v>3.2663316582914576E-2</v>
          </cell>
          <cell r="AH112">
            <v>0</v>
          </cell>
          <cell r="AI112">
            <v>1576</v>
          </cell>
          <cell r="AJ112">
            <v>0</v>
          </cell>
        </row>
        <row r="113">
          <cell r="A113">
            <v>3105</v>
          </cell>
          <cell r="B113" t="str">
            <v>NASHVILLE SCHOOL DISTRICT</v>
          </cell>
          <cell r="C113">
            <v>1921</v>
          </cell>
          <cell r="D113">
            <v>1393</v>
          </cell>
          <cell r="E113">
            <v>0.73</v>
          </cell>
          <cell r="F113" t="str">
            <v>Level 2</v>
          </cell>
          <cell r="G113">
            <v>1051</v>
          </cell>
          <cell r="H113">
            <v>0</v>
          </cell>
          <cell r="I113">
            <v>0</v>
          </cell>
          <cell r="J113">
            <v>1051</v>
          </cell>
          <cell r="K113">
            <v>1924</v>
          </cell>
          <cell r="L113">
            <v>1408</v>
          </cell>
          <cell r="M113">
            <v>0.73</v>
          </cell>
          <cell r="N113" t="str">
            <v>Level 2</v>
          </cell>
          <cell r="O113">
            <v>1051</v>
          </cell>
          <cell r="P113">
            <v>0</v>
          </cell>
          <cell r="Q113">
            <v>0</v>
          </cell>
          <cell r="R113">
            <v>1051</v>
          </cell>
          <cell r="S113">
            <v>1479808</v>
          </cell>
          <cell r="T113">
            <v>0</v>
          </cell>
          <cell r="U113">
            <v>1479808</v>
          </cell>
          <cell r="Z113">
            <v>3105</v>
          </cell>
          <cell r="AA113">
            <v>1932</v>
          </cell>
          <cell r="AB113">
            <v>1933</v>
          </cell>
          <cell r="AC113">
            <v>1921</v>
          </cell>
          <cell r="AD113">
            <v>1924</v>
          </cell>
          <cell r="AE113">
            <v>5.1759834368530024E-4</v>
          </cell>
          <cell r="AF113">
            <v>-6.2079668908432487E-3</v>
          </cell>
          <cell r="AG113">
            <v>1.5616866215512754E-3</v>
          </cell>
          <cell r="AH113">
            <v>0</v>
          </cell>
          <cell r="AI113">
            <v>1051</v>
          </cell>
          <cell r="AJ113">
            <v>0</v>
          </cell>
        </row>
        <row r="114">
          <cell r="A114">
            <v>3201</v>
          </cell>
          <cell r="B114" t="str">
            <v>BATESVILLE SCHOOL DISTRICT</v>
          </cell>
          <cell r="C114">
            <v>3064</v>
          </cell>
          <cell r="D114">
            <v>1634</v>
          </cell>
          <cell r="E114">
            <v>0.53</v>
          </cell>
          <cell r="F114" t="str">
            <v>Level 1</v>
          </cell>
          <cell r="G114">
            <v>526</v>
          </cell>
          <cell r="H114">
            <v>0</v>
          </cell>
          <cell r="I114">
            <v>0</v>
          </cell>
          <cell r="J114">
            <v>526</v>
          </cell>
          <cell r="K114">
            <v>3158</v>
          </cell>
          <cell r="L114">
            <v>1835</v>
          </cell>
          <cell r="M114">
            <v>0.57999999999999996</v>
          </cell>
          <cell r="N114" t="str">
            <v>Level 1</v>
          </cell>
          <cell r="O114">
            <v>526</v>
          </cell>
          <cell r="P114">
            <v>0</v>
          </cell>
          <cell r="Q114">
            <v>0</v>
          </cell>
          <cell r="R114">
            <v>526</v>
          </cell>
          <cell r="S114">
            <v>965210</v>
          </cell>
          <cell r="T114">
            <v>0</v>
          </cell>
          <cell r="U114">
            <v>965210</v>
          </cell>
          <cell r="Z114">
            <v>3201</v>
          </cell>
          <cell r="AA114">
            <v>3010</v>
          </cell>
          <cell r="AB114">
            <v>3090</v>
          </cell>
          <cell r="AC114">
            <v>3064</v>
          </cell>
          <cell r="AD114">
            <v>3158</v>
          </cell>
          <cell r="AE114">
            <v>2.6578073089700997E-2</v>
          </cell>
          <cell r="AF114">
            <v>-8.4142394822006479E-3</v>
          </cell>
          <cell r="AG114">
            <v>3.0678851174934726E-2</v>
          </cell>
          <cell r="AH114">
            <v>0</v>
          </cell>
          <cell r="AI114">
            <v>526</v>
          </cell>
          <cell r="AJ114">
            <v>0</v>
          </cell>
        </row>
        <row r="115">
          <cell r="A115">
            <v>3209</v>
          </cell>
          <cell r="B115" t="str">
            <v>SOUTHSIDE SCHOOL DISTRICT (INDEPENDENCE)</v>
          </cell>
          <cell r="C115">
            <v>1979</v>
          </cell>
          <cell r="D115">
            <v>1205</v>
          </cell>
          <cell r="E115">
            <v>0.61</v>
          </cell>
          <cell r="F115" t="str">
            <v>Level 1</v>
          </cell>
          <cell r="G115">
            <v>526</v>
          </cell>
          <cell r="H115">
            <v>0</v>
          </cell>
          <cell r="I115">
            <v>0</v>
          </cell>
          <cell r="J115">
            <v>526</v>
          </cell>
          <cell r="K115">
            <v>1993</v>
          </cell>
          <cell r="L115">
            <v>1203</v>
          </cell>
          <cell r="M115">
            <v>0.6</v>
          </cell>
          <cell r="N115" t="str">
            <v>Level 1</v>
          </cell>
          <cell r="O115">
            <v>526</v>
          </cell>
          <cell r="P115">
            <v>0</v>
          </cell>
          <cell r="Q115">
            <v>0</v>
          </cell>
          <cell r="R115">
            <v>526</v>
          </cell>
          <cell r="S115">
            <v>632778</v>
          </cell>
          <cell r="T115">
            <v>0</v>
          </cell>
          <cell r="U115">
            <v>632778</v>
          </cell>
          <cell r="Z115">
            <v>3209</v>
          </cell>
          <cell r="AA115">
            <v>1772</v>
          </cell>
          <cell r="AB115">
            <v>1862</v>
          </cell>
          <cell r="AC115">
            <v>1979</v>
          </cell>
          <cell r="AD115">
            <v>1993</v>
          </cell>
          <cell r="AE115">
            <v>5.0790067720090294E-2</v>
          </cell>
          <cell r="AF115">
            <v>6.2835660580021477E-2</v>
          </cell>
          <cell r="AG115">
            <v>7.0742799393633147E-3</v>
          </cell>
          <cell r="AH115">
            <v>0</v>
          </cell>
          <cell r="AI115">
            <v>526</v>
          </cell>
          <cell r="AJ115">
            <v>0</v>
          </cell>
        </row>
        <row r="116">
          <cell r="A116">
            <v>3211</v>
          </cell>
          <cell r="B116" t="str">
            <v>MIDLAND SCHOOL DISTRICT</v>
          </cell>
          <cell r="C116">
            <v>508</v>
          </cell>
          <cell r="D116">
            <v>369</v>
          </cell>
          <cell r="E116">
            <v>0.73</v>
          </cell>
          <cell r="F116" t="str">
            <v>Level 2</v>
          </cell>
          <cell r="G116">
            <v>1051</v>
          </cell>
          <cell r="H116">
            <v>0</v>
          </cell>
          <cell r="I116">
            <v>0</v>
          </cell>
          <cell r="J116">
            <v>1051</v>
          </cell>
          <cell r="K116">
            <v>495</v>
          </cell>
          <cell r="L116">
            <v>359</v>
          </cell>
          <cell r="M116">
            <v>0.73</v>
          </cell>
          <cell r="N116" t="str">
            <v>Level 2</v>
          </cell>
          <cell r="O116">
            <v>1051</v>
          </cell>
          <cell r="P116">
            <v>0</v>
          </cell>
          <cell r="Q116">
            <v>0</v>
          </cell>
          <cell r="R116">
            <v>1051</v>
          </cell>
          <cell r="S116">
            <v>377309</v>
          </cell>
          <cell r="T116">
            <v>0</v>
          </cell>
          <cell r="U116">
            <v>377309</v>
          </cell>
          <cell r="Z116">
            <v>3211</v>
          </cell>
          <cell r="AA116">
            <v>541</v>
          </cell>
          <cell r="AB116">
            <v>524</v>
          </cell>
          <cell r="AC116">
            <v>508</v>
          </cell>
          <cell r="AD116">
            <v>495</v>
          </cell>
          <cell r="AE116">
            <v>-3.1423290203327174E-2</v>
          </cell>
          <cell r="AF116">
            <v>-3.0534351145038167E-2</v>
          </cell>
          <cell r="AG116">
            <v>-2.5590551181102362E-2</v>
          </cell>
          <cell r="AH116">
            <v>0</v>
          </cell>
          <cell r="AI116">
            <v>1051</v>
          </cell>
          <cell r="AJ116">
            <v>0</v>
          </cell>
        </row>
        <row r="117">
          <cell r="A117">
            <v>3212</v>
          </cell>
          <cell r="B117" t="str">
            <v>CEDAR RIDGE SCHOOL DISTRICT</v>
          </cell>
          <cell r="C117">
            <v>733</v>
          </cell>
          <cell r="D117">
            <v>527</v>
          </cell>
          <cell r="E117">
            <v>0.72</v>
          </cell>
          <cell r="F117" t="str">
            <v>Level 2</v>
          </cell>
          <cell r="G117">
            <v>1051</v>
          </cell>
          <cell r="H117">
            <v>1</v>
          </cell>
          <cell r="I117">
            <v>1051</v>
          </cell>
          <cell r="J117">
            <v>1051</v>
          </cell>
          <cell r="K117">
            <v>699</v>
          </cell>
          <cell r="L117">
            <v>503</v>
          </cell>
          <cell r="M117">
            <v>0.72</v>
          </cell>
          <cell r="N117" t="str">
            <v>Level 2</v>
          </cell>
          <cell r="O117">
            <v>1051</v>
          </cell>
          <cell r="P117">
            <v>0</v>
          </cell>
          <cell r="Q117">
            <v>0</v>
          </cell>
          <cell r="R117">
            <v>1051</v>
          </cell>
          <cell r="S117">
            <v>528653</v>
          </cell>
          <cell r="T117">
            <v>0</v>
          </cell>
          <cell r="U117">
            <v>528653</v>
          </cell>
          <cell r="Z117">
            <v>3212</v>
          </cell>
          <cell r="AA117">
            <v>787</v>
          </cell>
          <cell r="AB117">
            <v>755</v>
          </cell>
          <cell r="AC117">
            <v>733</v>
          </cell>
          <cell r="AD117">
            <v>699</v>
          </cell>
          <cell r="AE117">
            <v>-4.0660736975857689E-2</v>
          </cell>
          <cell r="AF117">
            <v>-2.9139072847682121E-2</v>
          </cell>
          <cell r="AG117">
            <v>-4.6384720327421552E-2</v>
          </cell>
          <cell r="AH117">
            <v>0</v>
          </cell>
          <cell r="AI117">
            <v>1051</v>
          </cell>
          <cell r="AJ117">
            <v>0</v>
          </cell>
        </row>
        <row r="118">
          <cell r="A118">
            <v>3301</v>
          </cell>
          <cell r="B118" t="str">
            <v>CALICO ROCK SCHOOL DISTRICT</v>
          </cell>
          <cell r="C118">
            <v>367</v>
          </cell>
          <cell r="D118">
            <v>257</v>
          </cell>
          <cell r="E118">
            <v>0.7</v>
          </cell>
          <cell r="F118" t="str">
            <v>Level 2</v>
          </cell>
          <cell r="G118">
            <v>1051</v>
          </cell>
          <cell r="H118">
            <v>0</v>
          </cell>
          <cell r="I118">
            <v>0</v>
          </cell>
          <cell r="J118">
            <v>1051</v>
          </cell>
          <cell r="K118">
            <v>371</v>
          </cell>
          <cell r="L118">
            <v>265</v>
          </cell>
          <cell r="M118">
            <v>0.71</v>
          </cell>
          <cell r="N118" t="str">
            <v>Level 2</v>
          </cell>
          <cell r="O118">
            <v>1051</v>
          </cell>
          <cell r="P118">
            <v>0</v>
          </cell>
          <cell r="Q118">
            <v>0</v>
          </cell>
          <cell r="R118">
            <v>1051</v>
          </cell>
          <cell r="S118">
            <v>278515</v>
          </cell>
          <cell r="T118">
            <v>0</v>
          </cell>
          <cell r="U118">
            <v>278515</v>
          </cell>
          <cell r="Z118">
            <v>3301</v>
          </cell>
          <cell r="AA118">
            <v>430</v>
          </cell>
          <cell r="AB118">
            <v>406</v>
          </cell>
          <cell r="AC118">
            <v>367</v>
          </cell>
          <cell r="AD118">
            <v>371</v>
          </cell>
          <cell r="AE118">
            <v>-5.5813953488372092E-2</v>
          </cell>
          <cell r="AF118">
            <v>-9.6059113300492605E-2</v>
          </cell>
          <cell r="AG118">
            <v>1.0899182561307902E-2</v>
          </cell>
          <cell r="AH118">
            <v>0</v>
          </cell>
          <cell r="AI118">
            <v>1051</v>
          </cell>
          <cell r="AJ118">
            <v>0</v>
          </cell>
        </row>
        <row r="119">
          <cell r="A119">
            <v>3302</v>
          </cell>
          <cell r="B119" t="str">
            <v>MELBOURNE SCHOOL DISTRICT</v>
          </cell>
          <cell r="C119">
            <v>849</v>
          </cell>
          <cell r="D119">
            <v>429</v>
          </cell>
          <cell r="E119">
            <v>0.51</v>
          </cell>
          <cell r="F119" t="str">
            <v>Level 1</v>
          </cell>
          <cell r="G119">
            <v>526</v>
          </cell>
          <cell r="H119">
            <v>0</v>
          </cell>
          <cell r="I119">
            <v>0</v>
          </cell>
          <cell r="J119">
            <v>526</v>
          </cell>
          <cell r="K119">
            <v>838</v>
          </cell>
          <cell r="L119">
            <v>483</v>
          </cell>
          <cell r="M119">
            <v>0.57999999999999996</v>
          </cell>
          <cell r="N119" t="str">
            <v>Level 1</v>
          </cell>
          <cell r="O119">
            <v>526</v>
          </cell>
          <cell r="P119">
            <v>0</v>
          </cell>
          <cell r="Q119">
            <v>0</v>
          </cell>
          <cell r="R119">
            <v>526</v>
          </cell>
          <cell r="S119">
            <v>254058</v>
          </cell>
          <cell r="T119">
            <v>0</v>
          </cell>
          <cell r="U119">
            <v>254058</v>
          </cell>
          <cell r="Z119">
            <v>3302</v>
          </cell>
          <cell r="AA119">
            <v>872</v>
          </cell>
          <cell r="AB119">
            <v>880</v>
          </cell>
          <cell r="AC119">
            <v>849</v>
          </cell>
          <cell r="AD119">
            <v>838</v>
          </cell>
          <cell r="AE119">
            <v>9.1743119266055051E-3</v>
          </cell>
          <cell r="AF119">
            <v>-3.5227272727272725E-2</v>
          </cell>
          <cell r="AG119">
            <v>-1.2956419316843345E-2</v>
          </cell>
          <cell r="AH119">
            <v>0</v>
          </cell>
          <cell r="AI119">
            <v>526</v>
          </cell>
          <cell r="AJ119">
            <v>0</v>
          </cell>
        </row>
        <row r="120">
          <cell r="A120">
            <v>3306</v>
          </cell>
          <cell r="B120" t="str">
            <v>IZARD COUNTY CONSOLIDATED SCHOOL DISTRICT</v>
          </cell>
          <cell r="C120">
            <v>510</v>
          </cell>
          <cell r="D120">
            <v>383</v>
          </cell>
          <cell r="E120">
            <v>0.75</v>
          </cell>
          <cell r="F120" t="str">
            <v>Level 2</v>
          </cell>
          <cell r="G120">
            <v>1051</v>
          </cell>
          <cell r="H120">
            <v>0</v>
          </cell>
          <cell r="I120">
            <v>0</v>
          </cell>
          <cell r="J120">
            <v>1051</v>
          </cell>
          <cell r="K120">
            <v>527</v>
          </cell>
          <cell r="L120">
            <v>393</v>
          </cell>
          <cell r="M120">
            <v>0.75</v>
          </cell>
          <cell r="N120" t="str">
            <v>Level 2</v>
          </cell>
          <cell r="O120">
            <v>1051</v>
          </cell>
          <cell r="P120">
            <v>0</v>
          </cell>
          <cell r="Q120">
            <v>0</v>
          </cell>
          <cell r="R120">
            <v>1051</v>
          </cell>
          <cell r="S120">
            <v>413043</v>
          </cell>
          <cell r="T120">
            <v>0</v>
          </cell>
          <cell r="U120">
            <v>413043</v>
          </cell>
          <cell r="Z120">
            <v>3306</v>
          </cell>
          <cell r="AA120">
            <v>495</v>
          </cell>
          <cell r="AB120">
            <v>454</v>
          </cell>
          <cell r="AC120">
            <v>510</v>
          </cell>
          <cell r="AD120">
            <v>527</v>
          </cell>
          <cell r="AE120">
            <v>-8.2828282828282834E-2</v>
          </cell>
          <cell r="AF120">
            <v>0.12334801762114538</v>
          </cell>
          <cell r="AG120">
            <v>3.3333333333333333E-2</v>
          </cell>
          <cell r="AH120">
            <v>0</v>
          </cell>
          <cell r="AI120">
            <v>1051</v>
          </cell>
          <cell r="AJ120">
            <v>0</v>
          </cell>
        </row>
        <row r="121">
          <cell r="A121">
            <v>3403</v>
          </cell>
          <cell r="B121" t="str">
            <v>NEWPORT SCHOOL DISTRICT</v>
          </cell>
          <cell r="C121">
            <v>1126</v>
          </cell>
          <cell r="D121">
            <v>893</v>
          </cell>
          <cell r="E121">
            <v>0.79</v>
          </cell>
          <cell r="F121" t="str">
            <v>Level 2</v>
          </cell>
          <cell r="G121">
            <v>1051</v>
          </cell>
          <cell r="H121">
            <v>0</v>
          </cell>
          <cell r="I121">
            <v>0</v>
          </cell>
          <cell r="J121">
            <v>1051</v>
          </cell>
          <cell r="K121">
            <v>1134</v>
          </cell>
          <cell r="L121">
            <v>899</v>
          </cell>
          <cell r="M121">
            <v>0.79</v>
          </cell>
          <cell r="N121" t="str">
            <v>Level 2</v>
          </cell>
          <cell r="O121">
            <v>1051</v>
          </cell>
          <cell r="P121">
            <v>0</v>
          </cell>
          <cell r="Q121">
            <v>0</v>
          </cell>
          <cell r="R121">
            <v>1051</v>
          </cell>
          <cell r="S121">
            <v>944849</v>
          </cell>
          <cell r="T121">
            <v>0</v>
          </cell>
          <cell r="U121">
            <v>944849</v>
          </cell>
          <cell r="Z121">
            <v>3403</v>
          </cell>
          <cell r="AA121">
            <v>1169</v>
          </cell>
          <cell r="AB121">
            <v>1107</v>
          </cell>
          <cell r="AC121">
            <v>1126</v>
          </cell>
          <cell r="AD121">
            <v>1134</v>
          </cell>
          <cell r="AE121">
            <v>-5.303678357570573E-2</v>
          </cell>
          <cell r="AF121">
            <v>1.7163504968383016E-2</v>
          </cell>
          <cell r="AG121">
            <v>7.104795737122558E-3</v>
          </cell>
          <cell r="AH121">
            <v>0</v>
          </cell>
          <cell r="AI121">
            <v>1051</v>
          </cell>
          <cell r="AJ121">
            <v>0</v>
          </cell>
        </row>
        <row r="122">
          <cell r="A122">
            <v>3405</v>
          </cell>
          <cell r="B122" t="str">
            <v>JACKSON CO. SCHOOL DISTRICT</v>
          </cell>
          <cell r="C122">
            <v>868</v>
          </cell>
          <cell r="D122">
            <v>574</v>
          </cell>
          <cell r="E122">
            <v>0.66</v>
          </cell>
          <cell r="F122" t="str">
            <v>Level 1</v>
          </cell>
          <cell r="G122">
            <v>526</v>
          </cell>
          <cell r="H122">
            <v>0</v>
          </cell>
          <cell r="I122">
            <v>0</v>
          </cell>
          <cell r="J122">
            <v>526</v>
          </cell>
          <cell r="K122">
            <v>850</v>
          </cell>
          <cell r="L122">
            <v>579</v>
          </cell>
          <cell r="M122">
            <v>0.68</v>
          </cell>
          <cell r="N122" t="str">
            <v>Level 1</v>
          </cell>
          <cell r="O122">
            <v>526</v>
          </cell>
          <cell r="P122">
            <v>0</v>
          </cell>
          <cell r="Q122">
            <v>0</v>
          </cell>
          <cell r="R122">
            <v>526</v>
          </cell>
          <cell r="S122">
            <v>304554</v>
          </cell>
          <cell r="T122">
            <v>0</v>
          </cell>
          <cell r="U122">
            <v>304554</v>
          </cell>
          <cell r="Z122">
            <v>3405</v>
          </cell>
          <cell r="AA122">
            <v>897</v>
          </cell>
          <cell r="AB122">
            <v>889</v>
          </cell>
          <cell r="AC122">
            <v>868</v>
          </cell>
          <cell r="AD122">
            <v>850</v>
          </cell>
          <cell r="AE122">
            <v>-8.918617614269788E-3</v>
          </cell>
          <cell r="AF122">
            <v>-2.3622047244094488E-2</v>
          </cell>
          <cell r="AG122">
            <v>-2.0737327188940093E-2</v>
          </cell>
          <cell r="AH122">
            <v>0</v>
          </cell>
          <cell r="AI122">
            <v>526</v>
          </cell>
          <cell r="AJ122">
            <v>0</v>
          </cell>
        </row>
        <row r="123">
          <cell r="A123">
            <v>3502</v>
          </cell>
          <cell r="B123" t="str">
            <v>DOLLARWAY SCHOOL DISTRICT</v>
          </cell>
          <cell r="C123">
            <v>961</v>
          </cell>
          <cell r="D123">
            <v>897</v>
          </cell>
          <cell r="E123">
            <v>0.93</v>
          </cell>
          <cell r="F123" t="str">
            <v>Level 3</v>
          </cell>
          <cell r="G123">
            <v>1576</v>
          </cell>
          <cell r="H123">
            <v>0</v>
          </cell>
          <cell r="I123">
            <v>0</v>
          </cell>
          <cell r="J123">
            <v>1576</v>
          </cell>
          <cell r="K123">
            <v>941</v>
          </cell>
          <cell r="L123">
            <v>878</v>
          </cell>
          <cell r="M123">
            <v>0.93</v>
          </cell>
          <cell r="N123" t="str">
            <v>Level 3</v>
          </cell>
          <cell r="O123">
            <v>1576</v>
          </cell>
          <cell r="P123">
            <v>0</v>
          </cell>
          <cell r="Q123">
            <v>0</v>
          </cell>
          <cell r="R123">
            <v>1576</v>
          </cell>
          <cell r="S123">
            <v>1383728</v>
          </cell>
          <cell r="T123">
            <v>0</v>
          </cell>
          <cell r="U123">
            <v>1383728</v>
          </cell>
          <cell r="Z123">
            <v>3502</v>
          </cell>
          <cell r="AA123">
            <v>1202</v>
          </cell>
          <cell r="AB123">
            <v>982</v>
          </cell>
          <cell r="AC123">
            <v>961</v>
          </cell>
          <cell r="AD123">
            <v>941</v>
          </cell>
          <cell r="AE123">
            <v>-0.18302828618968386</v>
          </cell>
          <cell r="AF123">
            <v>-2.1384928716904276E-2</v>
          </cell>
          <cell r="AG123">
            <v>-2.081165452653486E-2</v>
          </cell>
          <cell r="AH123">
            <v>0</v>
          </cell>
          <cell r="AI123">
            <v>1576</v>
          </cell>
          <cell r="AJ123">
            <v>0</v>
          </cell>
        </row>
        <row r="124">
          <cell r="A124">
            <v>3505</v>
          </cell>
          <cell r="B124" t="str">
            <v>PINE BLUFF SCHOOL DISTRICT</v>
          </cell>
          <cell r="C124">
            <v>3189</v>
          </cell>
          <cell r="D124">
            <v>2692</v>
          </cell>
          <cell r="E124">
            <v>0.84</v>
          </cell>
          <cell r="F124" t="str">
            <v>Level 2</v>
          </cell>
          <cell r="G124">
            <v>1051</v>
          </cell>
          <cell r="H124">
            <v>0</v>
          </cell>
          <cell r="I124">
            <v>0</v>
          </cell>
          <cell r="J124">
            <v>1051</v>
          </cell>
          <cell r="K124">
            <v>2921</v>
          </cell>
          <cell r="L124">
            <v>2483</v>
          </cell>
          <cell r="M124">
            <v>0.85</v>
          </cell>
          <cell r="N124" t="str">
            <v>Level 2</v>
          </cell>
          <cell r="O124">
            <v>1051</v>
          </cell>
          <cell r="P124">
            <v>0</v>
          </cell>
          <cell r="Q124">
            <v>0</v>
          </cell>
          <cell r="R124">
            <v>1051</v>
          </cell>
          <cell r="S124">
            <v>2609633</v>
          </cell>
          <cell r="T124">
            <v>0</v>
          </cell>
          <cell r="U124">
            <v>2609633</v>
          </cell>
          <cell r="Z124">
            <v>3505</v>
          </cell>
          <cell r="AA124">
            <v>3912</v>
          </cell>
          <cell r="AB124">
            <v>3648</v>
          </cell>
          <cell r="AC124">
            <v>3189</v>
          </cell>
          <cell r="AD124">
            <v>2921</v>
          </cell>
          <cell r="AE124">
            <v>-6.7484662576687116E-2</v>
          </cell>
          <cell r="AF124">
            <v>-0.12582236842105263</v>
          </cell>
          <cell r="AG124">
            <v>-8.4038883662590158E-2</v>
          </cell>
          <cell r="AH124">
            <v>0</v>
          </cell>
          <cell r="AI124">
            <v>1051</v>
          </cell>
          <cell r="AJ124">
            <v>0</v>
          </cell>
        </row>
        <row r="125">
          <cell r="A125">
            <v>3509</v>
          </cell>
          <cell r="B125" t="str">
            <v>WATSON CHAPEL SCHOOL DISTRICT</v>
          </cell>
          <cell r="C125">
            <v>2472</v>
          </cell>
          <cell r="D125">
            <v>1945</v>
          </cell>
          <cell r="E125">
            <v>0.79</v>
          </cell>
          <cell r="F125" t="str">
            <v>Level 2</v>
          </cell>
          <cell r="G125">
            <v>1051</v>
          </cell>
          <cell r="H125">
            <v>0</v>
          </cell>
          <cell r="I125">
            <v>0</v>
          </cell>
          <cell r="J125">
            <v>1051</v>
          </cell>
          <cell r="K125">
            <v>2229</v>
          </cell>
          <cell r="L125">
            <v>1751</v>
          </cell>
          <cell r="M125">
            <v>0.79</v>
          </cell>
          <cell r="N125" t="str">
            <v>Level 2</v>
          </cell>
          <cell r="O125">
            <v>1051</v>
          </cell>
          <cell r="P125">
            <v>0</v>
          </cell>
          <cell r="Q125">
            <v>0</v>
          </cell>
          <cell r="R125">
            <v>1051</v>
          </cell>
          <cell r="S125">
            <v>1840301</v>
          </cell>
          <cell r="T125">
            <v>0</v>
          </cell>
          <cell r="U125">
            <v>1840301</v>
          </cell>
          <cell r="Z125">
            <v>3509</v>
          </cell>
          <cell r="AA125">
            <v>2591</v>
          </cell>
          <cell r="AB125">
            <v>2582</v>
          </cell>
          <cell r="AC125">
            <v>2472</v>
          </cell>
          <cell r="AD125">
            <v>2229</v>
          </cell>
          <cell r="AE125">
            <v>-3.4735623311462757E-3</v>
          </cell>
          <cell r="AF125">
            <v>-4.2602633617350893E-2</v>
          </cell>
          <cell r="AG125">
            <v>-9.8300970873786406E-2</v>
          </cell>
          <cell r="AH125">
            <v>0</v>
          </cell>
          <cell r="AI125">
            <v>1051</v>
          </cell>
          <cell r="AJ125">
            <v>0</v>
          </cell>
        </row>
        <row r="126">
          <cell r="A126">
            <v>3510</v>
          </cell>
          <cell r="B126" t="str">
            <v>WHITE HALL SCHOOL DISTRICT</v>
          </cell>
          <cell r="C126">
            <v>2971</v>
          </cell>
          <cell r="D126">
            <v>1394</v>
          </cell>
          <cell r="E126">
            <v>0.47</v>
          </cell>
          <cell r="F126" t="str">
            <v>Level 1</v>
          </cell>
          <cell r="G126">
            <v>526</v>
          </cell>
          <cell r="H126">
            <v>0</v>
          </cell>
          <cell r="I126">
            <v>0</v>
          </cell>
          <cell r="J126">
            <v>526</v>
          </cell>
          <cell r="K126">
            <v>2970</v>
          </cell>
          <cell r="L126">
            <v>1468</v>
          </cell>
          <cell r="M126">
            <v>0.49</v>
          </cell>
          <cell r="N126" t="str">
            <v>Level 1</v>
          </cell>
          <cell r="O126">
            <v>526</v>
          </cell>
          <cell r="P126">
            <v>0</v>
          </cell>
          <cell r="Q126">
            <v>0</v>
          </cell>
          <cell r="R126">
            <v>526</v>
          </cell>
          <cell r="S126">
            <v>772168</v>
          </cell>
          <cell r="T126">
            <v>0</v>
          </cell>
          <cell r="U126">
            <v>772168</v>
          </cell>
          <cell r="Z126">
            <v>3510</v>
          </cell>
          <cell r="AA126">
            <v>2808</v>
          </cell>
          <cell r="AB126">
            <v>2926</v>
          </cell>
          <cell r="AC126">
            <v>2971</v>
          </cell>
          <cell r="AD126">
            <v>2970</v>
          </cell>
          <cell r="AE126">
            <v>4.2022792022792022E-2</v>
          </cell>
          <cell r="AF126">
            <v>1.5379357484620642E-2</v>
          </cell>
          <cell r="AG126">
            <v>-3.3658700774150119E-4</v>
          </cell>
          <cell r="AH126">
            <v>0</v>
          </cell>
          <cell r="AI126">
            <v>526</v>
          </cell>
          <cell r="AJ126">
            <v>0</v>
          </cell>
        </row>
        <row r="127">
          <cell r="A127">
            <v>3601</v>
          </cell>
          <cell r="B127" t="str">
            <v>CLARKSVILLE SCHOOL DISTRICT</v>
          </cell>
          <cell r="C127">
            <v>2530</v>
          </cell>
          <cell r="D127">
            <v>1803</v>
          </cell>
          <cell r="E127">
            <v>0.71</v>
          </cell>
          <cell r="F127" t="str">
            <v>Level 2</v>
          </cell>
          <cell r="G127">
            <v>1051</v>
          </cell>
          <cell r="H127">
            <v>0</v>
          </cell>
          <cell r="I127">
            <v>0</v>
          </cell>
          <cell r="J127">
            <v>1051</v>
          </cell>
          <cell r="K127">
            <v>2539</v>
          </cell>
          <cell r="L127">
            <v>1841</v>
          </cell>
          <cell r="M127">
            <v>0.73</v>
          </cell>
          <cell r="N127" t="str">
            <v>Level 2</v>
          </cell>
          <cell r="O127">
            <v>1051</v>
          </cell>
          <cell r="P127">
            <v>0</v>
          </cell>
          <cell r="Q127">
            <v>0</v>
          </cell>
          <cell r="R127">
            <v>1051</v>
          </cell>
          <cell r="S127">
            <v>1934891</v>
          </cell>
          <cell r="T127">
            <v>0</v>
          </cell>
          <cell r="U127">
            <v>1934891</v>
          </cell>
          <cell r="Z127">
            <v>3601</v>
          </cell>
          <cell r="AA127">
            <v>2610</v>
          </cell>
          <cell r="AB127">
            <v>2583</v>
          </cell>
          <cell r="AC127">
            <v>2530</v>
          </cell>
          <cell r="AD127">
            <v>2539</v>
          </cell>
          <cell r="AE127">
            <v>-1.0344827586206896E-2</v>
          </cell>
          <cell r="AF127">
            <v>-2.0518776616337591E-2</v>
          </cell>
          <cell r="AG127">
            <v>3.5573122529644267E-3</v>
          </cell>
          <cell r="AH127">
            <v>0</v>
          </cell>
          <cell r="AI127">
            <v>1051</v>
          </cell>
          <cell r="AJ127">
            <v>0</v>
          </cell>
        </row>
        <row r="128">
          <cell r="A128">
            <v>3604</v>
          </cell>
          <cell r="B128" t="str">
            <v>LAMAR SCHOOL DISTRICT</v>
          </cell>
          <cell r="C128">
            <v>1359</v>
          </cell>
          <cell r="D128">
            <v>923</v>
          </cell>
          <cell r="E128">
            <v>0.68</v>
          </cell>
          <cell r="F128" t="str">
            <v>Level 1</v>
          </cell>
          <cell r="G128">
            <v>526</v>
          </cell>
          <cell r="H128">
            <v>0</v>
          </cell>
          <cell r="I128">
            <v>0</v>
          </cell>
          <cell r="J128">
            <v>526</v>
          </cell>
          <cell r="K128">
            <v>1336</v>
          </cell>
          <cell r="L128">
            <v>939</v>
          </cell>
          <cell r="M128">
            <v>0.7</v>
          </cell>
          <cell r="N128" t="str">
            <v>Level 2</v>
          </cell>
          <cell r="O128">
            <v>1051</v>
          </cell>
          <cell r="P128">
            <v>1</v>
          </cell>
          <cell r="Q128">
            <v>701</v>
          </cell>
          <cell r="R128">
            <v>701</v>
          </cell>
          <cell r="S128">
            <v>986889</v>
          </cell>
          <cell r="T128">
            <v>-328650</v>
          </cell>
          <cell r="U128">
            <v>658239</v>
          </cell>
          <cell r="Z128">
            <v>3604</v>
          </cell>
          <cell r="AA128">
            <v>1314</v>
          </cell>
          <cell r="AB128">
            <v>1335</v>
          </cell>
          <cell r="AC128">
            <v>1359</v>
          </cell>
          <cell r="AD128">
            <v>1336</v>
          </cell>
          <cell r="AE128">
            <v>1.5981735159817351E-2</v>
          </cell>
          <cell r="AF128">
            <v>1.7977528089887642E-2</v>
          </cell>
          <cell r="AG128">
            <v>-1.692420897718911E-2</v>
          </cell>
          <cell r="AH128">
            <v>0</v>
          </cell>
          <cell r="AI128">
            <v>1051</v>
          </cell>
          <cell r="AJ128">
            <v>0</v>
          </cell>
        </row>
        <row r="129">
          <cell r="A129">
            <v>3606</v>
          </cell>
          <cell r="B129" t="str">
            <v>WESTSIDE SCHOOL DIST(JOHNSON)</v>
          </cell>
          <cell r="C129">
            <v>634</v>
          </cell>
          <cell r="D129">
            <v>479</v>
          </cell>
          <cell r="E129">
            <v>0.76</v>
          </cell>
          <cell r="F129" t="str">
            <v>Level 2</v>
          </cell>
          <cell r="G129">
            <v>1051</v>
          </cell>
          <cell r="H129">
            <v>0</v>
          </cell>
          <cell r="I129">
            <v>0</v>
          </cell>
          <cell r="J129">
            <v>1051</v>
          </cell>
          <cell r="K129">
            <v>617</v>
          </cell>
          <cell r="L129">
            <v>466</v>
          </cell>
          <cell r="M129">
            <v>0.76</v>
          </cell>
          <cell r="N129" t="str">
            <v>Level 2</v>
          </cell>
          <cell r="O129">
            <v>1051</v>
          </cell>
          <cell r="P129">
            <v>0</v>
          </cell>
          <cell r="Q129">
            <v>0</v>
          </cell>
          <cell r="R129">
            <v>1051</v>
          </cell>
          <cell r="S129">
            <v>489766</v>
          </cell>
          <cell r="T129">
            <v>0</v>
          </cell>
          <cell r="U129">
            <v>489766</v>
          </cell>
          <cell r="Z129">
            <v>3606</v>
          </cell>
          <cell r="AA129">
            <v>664</v>
          </cell>
          <cell r="AB129">
            <v>665</v>
          </cell>
          <cell r="AC129">
            <v>634</v>
          </cell>
          <cell r="AD129">
            <v>617</v>
          </cell>
          <cell r="AE129">
            <v>1.5060240963855422E-3</v>
          </cell>
          <cell r="AF129">
            <v>-4.6616541353383459E-2</v>
          </cell>
          <cell r="AG129">
            <v>-2.6813880126182965E-2</v>
          </cell>
          <cell r="AH129">
            <v>0</v>
          </cell>
          <cell r="AI129">
            <v>1051</v>
          </cell>
          <cell r="AJ129">
            <v>0</v>
          </cell>
        </row>
        <row r="130">
          <cell r="A130">
            <v>3704</v>
          </cell>
          <cell r="B130" t="str">
            <v>LAFAYETTE COUNTY SCHOOL DISTRICT</v>
          </cell>
          <cell r="C130">
            <v>544</v>
          </cell>
          <cell r="D130">
            <v>471</v>
          </cell>
          <cell r="E130">
            <v>0.87</v>
          </cell>
          <cell r="F130" t="str">
            <v>Level 2</v>
          </cell>
          <cell r="G130">
            <v>1051</v>
          </cell>
          <cell r="H130">
            <v>0</v>
          </cell>
          <cell r="I130">
            <v>0</v>
          </cell>
          <cell r="J130">
            <v>1051</v>
          </cell>
          <cell r="K130">
            <v>521</v>
          </cell>
          <cell r="L130">
            <v>452</v>
          </cell>
          <cell r="M130">
            <v>0.87</v>
          </cell>
          <cell r="N130" t="str">
            <v>Level 2</v>
          </cell>
          <cell r="O130">
            <v>1051</v>
          </cell>
          <cell r="P130">
            <v>0</v>
          </cell>
          <cell r="Q130">
            <v>0</v>
          </cell>
          <cell r="R130">
            <v>1051</v>
          </cell>
          <cell r="S130">
            <v>475052</v>
          </cell>
          <cell r="T130">
            <v>0</v>
          </cell>
          <cell r="U130">
            <v>475052</v>
          </cell>
          <cell r="Z130">
            <v>3704</v>
          </cell>
          <cell r="AA130">
            <v>583</v>
          </cell>
          <cell r="AB130">
            <v>583</v>
          </cell>
          <cell r="AC130">
            <v>544</v>
          </cell>
          <cell r="AD130">
            <v>521</v>
          </cell>
          <cell r="AE130">
            <v>0</v>
          </cell>
          <cell r="AF130">
            <v>-6.6895368782161235E-2</v>
          </cell>
          <cell r="AG130">
            <v>-4.2279411764705885E-2</v>
          </cell>
          <cell r="AH130">
            <v>0</v>
          </cell>
          <cell r="AI130">
            <v>1051</v>
          </cell>
          <cell r="AJ130">
            <v>0</v>
          </cell>
        </row>
        <row r="131">
          <cell r="A131">
            <v>3804</v>
          </cell>
          <cell r="B131" t="str">
            <v>HOXIE SCHOOL DISTRICT</v>
          </cell>
          <cell r="C131">
            <v>817</v>
          </cell>
          <cell r="D131">
            <v>609</v>
          </cell>
          <cell r="E131">
            <v>0.75</v>
          </cell>
          <cell r="F131" t="str">
            <v>Level 2</v>
          </cell>
          <cell r="G131">
            <v>1051</v>
          </cell>
          <cell r="H131">
            <v>0</v>
          </cell>
          <cell r="I131">
            <v>0</v>
          </cell>
          <cell r="J131">
            <v>1051</v>
          </cell>
          <cell r="K131">
            <v>799</v>
          </cell>
          <cell r="L131">
            <v>598</v>
          </cell>
          <cell r="M131">
            <v>0.75</v>
          </cell>
          <cell r="N131" t="str">
            <v>Level 2</v>
          </cell>
          <cell r="O131">
            <v>1051</v>
          </cell>
          <cell r="P131">
            <v>0</v>
          </cell>
          <cell r="Q131">
            <v>0</v>
          </cell>
          <cell r="R131">
            <v>1051</v>
          </cell>
          <cell r="S131">
            <v>628498</v>
          </cell>
          <cell r="T131">
            <v>0</v>
          </cell>
          <cell r="U131">
            <v>628498</v>
          </cell>
          <cell r="Z131">
            <v>3804</v>
          </cell>
          <cell r="AA131">
            <v>828</v>
          </cell>
          <cell r="AB131">
            <v>831</v>
          </cell>
          <cell r="AC131">
            <v>817</v>
          </cell>
          <cell r="AD131">
            <v>799</v>
          </cell>
          <cell r="AE131">
            <v>3.6231884057971015E-3</v>
          </cell>
          <cell r="AF131">
            <v>-1.684717208182912E-2</v>
          </cell>
          <cell r="AG131">
            <v>-2.2031823745410038E-2</v>
          </cell>
          <cell r="AH131">
            <v>0</v>
          </cell>
          <cell r="AI131">
            <v>1051</v>
          </cell>
          <cell r="AJ131">
            <v>0</v>
          </cell>
        </row>
        <row r="132">
          <cell r="A132">
            <v>3806</v>
          </cell>
          <cell r="B132" t="str">
            <v>SLOAN-HENDRIX SCHOOL DISTRICT</v>
          </cell>
          <cell r="C132">
            <v>712</v>
          </cell>
          <cell r="D132">
            <v>499</v>
          </cell>
          <cell r="E132">
            <v>0.7</v>
          </cell>
          <cell r="F132" t="str">
            <v>Level 2</v>
          </cell>
          <cell r="G132">
            <v>1051</v>
          </cell>
          <cell r="H132">
            <v>1</v>
          </cell>
          <cell r="I132">
            <v>876</v>
          </cell>
          <cell r="J132">
            <v>876</v>
          </cell>
          <cell r="K132">
            <v>685</v>
          </cell>
          <cell r="L132">
            <v>493</v>
          </cell>
          <cell r="M132">
            <v>0.72</v>
          </cell>
          <cell r="N132" t="str">
            <v>Level 2</v>
          </cell>
          <cell r="O132">
            <v>1051</v>
          </cell>
          <cell r="P132">
            <v>1</v>
          </cell>
          <cell r="Q132">
            <v>1051</v>
          </cell>
          <cell r="R132">
            <v>1051</v>
          </cell>
          <cell r="S132">
            <v>518143</v>
          </cell>
          <cell r="T132">
            <v>0</v>
          </cell>
          <cell r="U132">
            <v>518143</v>
          </cell>
          <cell r="Z132">
            <v>3806</v>
          </cell>
          <cell r="AA132">
            <v>713</v>
          </cell>
          <cell r="AB132">
            <v>709</v>
          </cell>
          <cell r="AC132">
            <v>712</v>
          </cell>
          <cell r="AD132">
            <v>685</v>
          </cell>
          <cell r="AE132">
            <v>-5.6100981767180924E-3</v>
          </cell>
          <cell r="AF132">
            <v>4.2313117066290554E-3</v>
          </cell>
          <cell r="AG132">
            <v>-3.7921348314606744E-2</v>
          </cell>
          <cell r="AH132">
            <v>0</v>
          </cell>
          <cell r="AI132">
            <v>1051</v>
          </cell>
          <cell r="AJ132">
            <v>0</v>
          </cell>
        </row>
        <row r="133">
          <cell r="A133">
            <v>3809</v>
          </cell>
          <cell r="B133" t="str">
            <v>HILLCREST SCHOOL DISTRICT</v>
          </cell>
          <cell r="C133">
            <v>411</v>
          </cell>
          <cell r="D133">
            <v>293</v>
          </cell>
          <cell r="E133">
            <v>0.71</v>
          </cell>
          <cell r="F133" t="str">
            <v>Level 2</v>
          </cell>
          <cell r="G133">
            <v>1051</v>
          </cell>
          <cell r="H133">
            <v>1</v>
          </cell>
          <cell r="I133">
            <v>1051</v>
          </cell>
          <cell r="J133">
            <v>1051</v>
          </cell>
          <cell r="K133">
            <v>426</v>
          </cell>
          <cell r="L133">
            <v>310</v>
          </cell>
          <cell r="M133">
            <v>0.73</v>
          </cell>
          <cell r="N133" t="str">
            <v>Level 2</v>
          </cell>
          <cell r="O133">
            <v>1051</v>
          </cell>
          <cell r="P133">
            <v>0</v>
          </cell>
          <cell r="Q133">
            <v>0</v>
          </cell>
          <cell r="R133">
            <v>1051</v>
          </cell>
          <cell r="S133">
            <v>325810</v>
          </cell>
          <cell r="T133">
            <v>0</v>
          </cell>
          <cell r="U133">
            <v>325810</v>
          </cell>
          <cell r="Z133">
            <v>3809</v>
          </cell>
          <cell r="AA133">
            <v>405</v>
          </cell>
          <cell r="AB133">
            <v>420</v>
          </cell>
          <cell r="AC133">
            <v>411</v>
          </cell>
          <cell r="AD133">
            <v>426</v>
          </cell>
          <cell r="AE133">
            <v>3.7037037037037035E-2</v>
          </cell>
          <cell r="AF133">
            <v>-2.1428571428571429E-2</v>
          </cell>
          <cell r="AG133">
            <v>3.6496350364963501E-2</v>
          </cell>
          <cell r="AH133">
            <v>0</v>
          </cell>
          <cell r="AI133">
            <v>1051</v>
          </cell>
          <cell r="AJ133">
            <v>0</v>
          </cell>
        </row>
        <row r="134">
          <cell r="A134">
            <v>3810</v>
          </cell>
          <cell r="B134" t="str">
            <v>LAWRENCE COUNTY SCHOOL DISTRICT</v>
          </cell>
          <cell r="C134">
            <v>887</v>
          </cell>
          <cell r="D134">
            <v>500</v>
          </cell>
          <cell r="E134">
            <v>0.56000000000000005</v>
          </cell>
          <cell r="F134" t="str">
            <v>Level 1</v>
          </cell>
          <cell r="G134">
            <v>526</v>
          </cell>
          <cell r="H134">
            <v>0</v>
          </cell>
          <cell r="I134">
            <v>0</v>
          </cell>
          <cell r="J134">
            <v>526</v>
          </cell>
          <cell r="K134">
            <v>944</v>
          </cell>
          <cell r="L134">
            <v>552</v>
          </cell>
          <cell r="M134">
            <v>0.59</v>
          </cell>
          <cell r="N134" t="str">
            <v>Level 1</v>
          </cell>
          <cell r="O134">
            <v>526</v>
          </cell>
          <cell r="P134">
            <v>0</v>
          </cell>
          <cell r="Q134">
            <v>0</v>
          </cell>
          <cell r="R134">
            <v>526</v>
          </cell>
          <cell r="S134">
            <v>290352</v>
          </cell>
          <cell r="T134">
            <v>0</v>
          </cell>
          <cell r="U134">
            <v>290352</v>
          </cell>
          <cell r="Z134">
            <v>3810</v>
          </cell>
          <cell r="AA134">
            <v>920</v>
          </cell>
          <cell r="AB134">
            <v>929</v>
          </cell>
          <cell r="AC134">
            <v>887</v>
          </cell>
          <cell r="AD134">
            <v>944</v>
          </cell>
          <cell r="AE134">
            <v>9.7826086956521747E-3</v>
          </cell>
          <cell r="AF134">
            <v>-4.5209903121636169E-2</v>
          </cell>
          <cell r="AG134">
            <v>6.426155580608793E-2</v>
          </cell>
          <cell r="AH134">
            <v>0</v>
          </cell>
          <cell r="AI134">
            <v>526</v>
          </cell>
          <cell r="AJ134">
            <v>0</v>
          </cell>
        </row>
        <row r="135">
          <cell r="A135">
            <v>3904</v>
          </cell>
          <cell r="B135" t="str">
            <v>LEE COUNTY SCHOOL DISTRICT</v>
          </cell>
          <cell r="C135">
            <v>691</v>
          </cell>
          <cell r="D135">
            <v>628</v>
          </cell>
          <cell r="E135">
            <v>0.91</v>
          </cell>
          <cell r="F135" t="str">
            <v>Level 3</v>
          </cell>
          <cell r="G135">
            <v>1576</v>
          </cell>
          <cell r="H135">
            <v>0</v>
          </cell>
          <cell r="I135">
            <v>0</v>
          </cell>
          <cell r="J135">
            <v>1576</v>
          </cell>
          <cell r="K135">
            <v>617</v>
          </cell>
          <cell r="L135">
            <v>561</v>
          </cell>
          <cell r="M135">
            <v>0.91</v>
          </cell>
          <cell r="N135" t="str">
            <v>Level 3</v>
          </cell>
          <cell r="O135">
            <v>1576</v>
          </cell>
          <cell r="P135">
            <v>0</v>
          </cell>
          <cell r="Q135">
            <v>0</v>
          </cell>
          <cell r="R135">
            <v>1576</v>
          </cell>
          <cell r="S135">
            <v>884136</v>
          </cell>
          <cell r="T135">
            <v>0</v>
          </cell>
          <cell r="U135">
            <v>884136</v>
          </cell>
          <cell r="Z135">
            <v>3904</v>
          </cell>
          <cell r="AA135">
            <v>775</v>
          </cell>
          <cell r="AB135">
            <v>718</v>
          </cell>
          <cell r="AC135">
            <v>691</v>
          </cell>
          <cell r="AD135">
            <v>617</v>
          </cell>
          <cell r="AE135">
            <v>-7.3548387096774193E-2</v>
          </cell>
          <cell r="AF135">
            <v>-3.7604456824512536E-2</v>
          </cell>
          <cell r="AG135">
            <v>-0.10709117221418235</v>
          </cell>
          <cell r="AH135">
            <v>0</v>
          </cell>
          <cell r="AI135">
            <v>1576</v>
          </cell>
          <cell r="AJ135">
            <v>0</v>
          </cell>
        </row>
        <row r="136">
          <cell r="A136">
            <v>4003</v>
          </cell>
          <cell r="B136" t="str">
            <v>STAR CITY SCHOOL DISTRICT</v>
          </cell>
          <cell r="C136">
            <v>1488</v>
          </cell>
          <cell r="D136">
            <v>946</v>
          </cell>
          <cell r="E136">
            <v>0.64</v>
          </cell>
          <cell r="F136" t="str">
            <v>Level 1</v>
          </cell>
          <cell r="G136">
            <v>526</v>
          </cell>
          <cell r="H136">
            <v>0</v>
          </cell>
          <cell r="I136">
            <v>0</v>
          </cell>
          <cell r="J136">
            <v>526</v>
          </cell>
          <cell r="K136">
            <v>1454</v>
          </cell>
          <cell r="L136">
            <v>942</v>
          </cell>
          <cell r="M136">
            <v>0.65</v>
          </cell>
          <cell r="N136" t="str">
            <v>Level 1</v>
          </cell>
          <cell r="O136">
            <v>526</v>
          </cell>
          <cell r="P136">
            <v>0</v>
          </cell>
          <cell r="Q136">
            <v>0</v>
          </cell>
          <cell r="R136">
            <v>526</v>
          </cell>
          <cell r="S136">
            <v>495492</v>
          </cell>
          <cell r="T136">
            <v>0</v>
          </cell>
          <cell r="U136">
            <v>495492</v>
          </cell>
          <cell r="Z136">
            <v>4003</v>
          </cell>
          <cell r="AA136">
            <v>1533</v>
          </cell>
          <cell r="AB136">
            <v>1537</v>
          </cell>
          <cell r="AC136">
            <v>1488</v>
          </cell>
          <cell r="AD136">
            <v>1454</v>
          </cell>
          <cell r="AE136">
            <v>2.6092628832354858E-3</v>
          </cell>
          <cell r="AF136">
            <v>-3.1880286271958359E-2</v>
          </cell>
          <cell r="AG136">
            <v>-2.2849462365591398E-2</v>
          </cell>
          <cell r="AH136">
            <v>0</v>
          </cell>
          <cell r="AI136">
            <v>526</v>
          </cell>
          <cell r="AJ136">
            <v>0</v>
          </cell>
        </row>
        <row r="137">
          <cell r="A137">
            <v>4101</v>
          </cell>
          <cell r="B137" t="str">
            <v>ASHDOWN SCHOOL DISTRICT</v>
          </cell>
          <cell r="C137">
            <v>1395</v>
          </cell>
          <cell r="D137">
            <v>885</v>
          </cell>
          <cell r="E137">
            <v>0.63</v>
          </cell>
          <cell r="F137" t="str">
            <v>Level 1</v>
          </cell>
          <cell r="G137">
            <v>526</v>
          </cell>
          <cell r="H137">
            <v>0</v>
          </cell>
          <cell r="I137">
            <v>0</v>
          </cell>
          <cell r="J137">
            <v>526</v>
          </cell>
          <cell r="K137">
            <v>1406</v>
          </cell>
          <cell r="L137">
            <v>927</v>
          </cell>
          <cell r="M137">
            <v>0.66</v>
          </cell>
          <cell r="N137" t="str">
            <v>Level 1</v>
          </cell>
          <cell r="O137">
            <v>526</v>
          </cell>
          <cell r="P137">
            <v>0</v>
          </cell>
          <cell r="Q137">
            <v>0</v>
          </cell>
          <cell r="R137">
            <v>526</v>
          </cell>
          <cell r="S137">
            <v>487602</v>
          </cell>
          <cell r="T137">
            <v>0</v>
          </cell>
          <cell r="U137">
            <v>487602</v>
          </cell>
          <cell r="Z137">
            <v>4101</v>
          </cell>
          <cell r="AA137">
            <v>1419</v>
          </cell>
          <cell r="AB137">
            <v>1415</v>
          </cell>
          <cell r="AC137">
            <v>1395</v>
          </cell>
          <cell r="AD137">
            <v>1406</v>
          </cell>
          <cell r="AE137">
            <v>-2.8188865398167725E-3</v>
          </cell>
          <cell r="AF137">
            <v>-1.4134275618374558E-2</v>
          </cell>
          <cell r="AG137">
            <v>7.8853046594982087E-3</v>
          </cell>
          <cell r="AH137">
            <v>0</v>
          </cell>
          <cell r="AI137">
            <v>526</v>
          </cell>
          <cell r="AJ137">
            <v>0</v>
          </cell>
        </row>
        <row r="138">
          <cell r="A138">
            <v>4102</v>
          </cell>
          <cell r="B138" t="str">
            <v>FOREMAN SCHOOL DISTRICT</v>
          </cell>
          <cell r="C138">
            <v>526</v>
          </cell>
          <cell r="D138">
            <v>356</v>
          </cell>
          <cell r="E138">
            <v>0.68</v>
          </cell>
          <cell r="F138" t="str">
            <v>Level 1</v>
          </cell>
          <cell r="G138">
            <v>526</v>
          </cell>
          <cell r="H138">
            <v>1</v>
          </cell>
          <cell r="I138">
            <v>526</v>
          </cell>
          <cell r="J138">
            <v>526</v>
          </cell>
          <cell r="K138">
            <v>496</v>
          </cell>
          <cell r="L138">
            <v>352</v>
          </cell>
          <cell r="M138">
            <v>0.71</v>
          </cell>
          <cell r="N138" t="str">
            <v>Level 2</v>
          </cell>
          <cell r="O138">
            <v>1051</v>
          </cell>
          <cell r="P138">
            <v>1</v>
          </cell>
          <cell r="Q138">
            <v>701</v>
          </cell>
          <cell r="R138">
            <v>701</v>
          </cell>
          <cell r="S138">
            <v>369952</v>
          </cell>
          <cell r="T138">
            <v>-123200</v>
          </cell>
          <cell r="U138">
            <v>246752</v>
          </cell>
          <cell r="Z138">
            <v>4102</v>
          </cell>
          <cell r="AA138">
            <v>494</v>
          </cell>
          <cell r="AB138">
            <v>501</v>
          </cell>
          <cell r="AC138">
            <v>526</v>
          </cell>
          <cell r="AD138">
            <v>496</v>
          </cell>
          <cell r="AE138">
            <v>1.417004048582996E-2</v>
          </cell>
          <cell r="AF138">
            <v>4.9900199600798403E-2</v>
          </cell>
          <cell r="AG138">
            <v>-5.7034220532319393E-2</v>
          </cell>
          <cell r="AH138">
            <v>0</v>
          </cell>
          <cell r="AI138">
            <v>1051</v>
          </cell>
          <cell r="AJ138">
            <v>0</v>
          </cell>
        </row>
        <row r="139">
          <cell r="A139">
            <v>4201</v>
          </cell>
          <cell r="B139" t="str">
            <v>BOONEVILLE SCHOOL DISTRICT</v>
          </cell>
          <cell r="C139">
            <v>1183</v>
          </cell>
          <cell r="D139">
            <v>850</v>
          </cell>
          <cell r="E139">
            <v>0.72</v>
          </cell>
          <cell r="F139" t="str">
            <v>Level 2</v>
          </cell>
          <cell r="G139">
            <v>1051</v>
          </cell>
          <cell r="H139">
            <v>0</v>
          </cell>
          <cell r="I139">
            <v>0</v>
          </cell>
          <cell r="J139">
            <v>1051</v>
          </cell>
          <cell r="K139">
            <v>1172</v>
          </cell>
          <cell r="L139">
            <v>845</v>
          </cell>
          <cell r="M139">
            <v>0.72</v>
          </cell>
          <cell r="N139" t="str">
            <v>Level 2</v>
          </cell>
          <cell r="O139">
            <v>1051</v>
          </cell>
          <cell r="P139">
            <v>0</v>
          </cell>
          <cell r="Q139">
            <v>0</v>
          </cell>
          <cell r="R139">
            <v>1051</v>
          </cell>
          <cell r="S139">
            <v>888095</v>
          </cell>
          <cell r="T139">
            <v>0</v>
          </cell>
          <cell r="U139">
            <v>888095</v>
          </cell>
          <cell r="Z139">
            <v>4201</v>
          </cell>
          <cell r="AA139">
            <v>1173</v>
          </cell>
          <cell r="AB139">
            <v>1198</v>
          </cell>
          <cell r="AC139">
            <v>1183</v>
          </cell>
          <cell r="AD139">
            <v>1172</v>
          </cell>
          <cell r="AE139">
            <v>2.1312872975277068E-2</v>
          </cell>
          <cell r="AF139">
            <v>-1.2520868113522538E-2</v>
          </cell>
          <cell r="AG139">
            <v>-9.2983939137785288E-3</v>
          </cell>
          <cell r="AH139">
            <v>0</v>
          </cell>
          <cell r="AI139">
            <v>1051</v>
          </cell>
          <cell r="AJ139">
            <v>0</v>
          </cell>
        </row>
        <row r="140">
          <cell r="A140">
            <v>4202</v>
          </cell>
          <cell r="B140" t="str">
            <v>MAGAZINE SCHOOL DISTRICT</v>
          </cell>
          <cell r="C140">
            <v>520</v>
          </cell>
          <cell r="D140">
            <v>421</v>
          </cell>
          <cell r="E140">
            <v>0.81</v>
          </cell>
          <cell r="F140" t="str">
            <v>Level 2</v>
          </cell>
          <cell r="G140">
            <v>1051</v>
          </cell>
          <cell r="H140">
            <v>0</v>
          </cell>
          <cell r="I140">
            <v>0</v>
          </cell>
          <cell r="J140">
            <v>1051</v>
          </cell>
          <cell r="K140">
            <v>512</v>
          </cell>
          <cell r="L140">
            <v>399</v>
          </cell>
          <cell r="M140">
            <v>0.78</v>
          </cell>
          <cell r="N140" t="str">
            <v>Level 2</v>
          </cell>
          <cell r="O140">
            <v>1051</v>
          </cell>
          <cell r="P140">
            <v>0</v>
          </cell>
          <cell r="Q140">
            <v>0</v>
          </cell>
          <cell r="R140">
            <v>1051</v>
          </cell>
          <cell r="S140">
            <v>419349</v>
          </cell>
          <cell r="T140">
            <v>0</v>
          </cell>
          <cell r="U140">
            <v>419349</v>
          </cell>
          <cell r="Z140">
            <v>4202</v>
          </cell>
          <cell r="AA140">
            <v>540</v>
          </cell>
          <cell r="AB140">
            <v>540</v>
          </cell>
          <cell r="AC140">
            <v>520</v>
          </cell>
          <cell r="AD140">
            <v>512</v>
          </cell>
          <cell r="AE140">
            <v>0</v>
          </cell>
          <cell r="AF140">
            <v>-3.7037037037037035E-2</v>
          </cell>
          <cell r="AG140">
            <v>-1.5384615384615385E-2</v>
          </cell>
          <cell r="AH140">
            <v>0</v>
          </cell>
          <cell r="AI140">
            <v>1051</v>
          </cell>
          <cell r="AJ140">
            <v>0</v>
          </cell>
        </row>
        <row r="141">
          <cell r="A141">
            <v>4203</v>
          </cell>
          <cell r="B141" t="str">
            <v>PARIS SCHOOL DISTRICT</v>
          </cell>
          <cell r="C141">
            <v>1029</v>
          </cell>
          <cell r="D141">
            <v>768</v>
          </cell>
          <cell r="E141">
            <v>0.75</v>
          </cell>
          <cell r="F141" t="str">
            <v>Level 2</v>
          </cell>
          <cell r="G141">
            <v>1051</v>
          </cell>
          <cell r="H141">
            <v>0</v>
          </cell>
          <cell r="I141">
            <v>0</v>
          </cell>
          <cell r="J141">
            <v>1051</v>
          </cell>
          <cell r="K141">
            <v>1005</v>
          </cell>
          <cell r="L141">
            <v>752</v>
          </cell>
          <cell r="M141">
            <v>0.75</v>
          </cell>
          <cell r="N141" t="str">
            <v>Level 2</v>
          </cell>
          <cell r="O141">
            <v>1051</v>
          </cell>
          <cell r="P141">
            <v>0</v>
          </cell>
          <cell r="Q141">
            <v>0</v>
          </cell>
          <cell r="R141">
            <v>1051</v>
          </cell>
          <cell r="S141">
            <v>790352</v>
          </cell>
          <cell r="T141">
            <v>0</v>
          </cell>
          <cell r="U141">
            <v>790352</v>
          </cell>
          <cell r="Z141">
            <v>4203</v>
          </cell>
          <cell r="AA141">
            <v>1066</v>
          </cell>
          <cell r="AB141">
            <v>1034</v>
          </cell>
          <cell r="AC141">
            <v>1029</v>
          </cell>
          <cell r="AD141">
            <v>1005</v>
          </cell>
          <cell r="AE141">
            <v>-3.0018761726078799E-2</v>
          </cell>
          <cell r="AF141">
            <v>-4.8355899419729211E-3</v>
          </cell>
          <cell r="AG141">
            <v>-2.3323615160349854E-2</v>
          </cell>
          <cell r="AH141">
            <v>0</v>
          </cell>
          <cell r="AI141">
            <v>1051</v>
          </cell>
          <cell r="AJ141">
            <v>0</v>
          </cell>
        </row>
        <row r="142">
          <cell r="A142">
            <v>4204</v>
          </cell>
          <cell r="B142" t="str">
            <v>SCRANTON SCHOOL DISTRICT</v>
          </cell>
          <cell r="C142">
            <v>424</v>
          </cell>
          <cell r="D142">
            <v>238</v>
          </cell>
          <cell r="E142">
            <v>0.56000000000000005</v>
          </cell>
          <cell r="F142" t="str">
            <v>Level 1</v>
          </cell>
          <cell r="G142">
            <v>526</v>
          </cell>
          <cell r="H142">
            <v>0</v>
          </cell>
          <cell r="I142">
            <v>0</v>
          </cell>
          <cell r="J142">
            <v>526</v>
          </cell>
          <cell r="K142">
            <v>450</v>
          </cell>
          <cell r="L142">
            <v>274</v>
          </cell>
          <cell r="M142">
            <v>0.61</v>
          </cell>
          <cell r="N142" t="str">
            <v>Level 1</v>
          </cell>
          <cell r="O142">
            <v>526</v>
          </cell>
          <cell r="P142">
            <v>0</v>
          </cell>
          <cell r="Q142">
            <v>0</v>
          </cell>
          <cell r="R142">
            <v>526</v>
          </cell>
          <cell r="S142">
            <v>144124</v>
          </cell>
          <cell r="T142">
            <v>0</v>
          </cell>
          <cell r="U142">
            <v>144124</v>
          </cell>
          <cell r="Z142">
            <v>4204</v>
          </cell>
          <cell r="AA142">
            <v>426</v>
          </cell>
          <cell r="AB142">
            <v>412</v>
          </cell>
          <cell r="AC142">
            <v>424</v>
          </cell>
          <cell r="AD142">
            <v>450</v>
          </cell>
          <cell r="AE142">
            <v>-3.2863849765258218E-2</v>
          </cell>
          <cell r="AF142">
            <v>2.9126213592233011E-2</v>
          </cell>
          <cell r="AG142">
            <v>6.1320754716981132E-2</v>
          </cell>
          <cell r="AH142">
            <v>0</v>
          </cell>
          <cell r="AI142">
            <v>526</v>
          </cell>
          <cell r="AJ142">
            <v>0</v>
          </cell>
        </row>
        <row r="143">
          <cell r="A143">
            <v>4301</v>
          </cell>
          <cell r="B143" t="str">
            <v>LONOKE SCHOOL DISTRICT</v>
          </cell>
          <cell r="C143">
            <v>1720</v>
          </cell>
          <cell r="D143">
            <v>1109</v>
          </cell>
          <cell r="E143">
            <v>0.65</v>
          </cell>
          <cell r="F143" t="str">
            <v>Level 1</v>
          </cell>
          <cell r="G143">
            <v>526</v>
          </cell>
          <cell r="H143">
            <v>0</v>
          </cell>
          <cell r="I143">
            <v>0</v>
          </cell>
          <cell r="J143">
            <v>526</v>
          </cell>
          <cell r="K143">
            <v>1666</v>
          </cell>
          <cell r="L143">
            <v>1117</v>
          </cell>
          <cell r="M143">
            <v>0.67</v>
          </cell>
          <cell r="N143" t="str">
            <v>Level 1</v>
          </cell>
          <cell r="O143">
            <v>526</v>
          </cell>
          <cell r="P143">
            <v>0</v>
          </cell>
          <cell r="Q143">
            <v>0</v>
          </cell>
          <cell r="R143">
            <v>526</v>
          </cell>
          <cell r="S143">
            <v>587542</v>
          </cell>
          <cell r="T143">
            <v>0</v>
          </cell>
          <cell r="U143">
            <v>587542</v>
          </cell>
          <cell r="Z143">
            <v>4301</v>
          </cell>
          <cell r="AA143">
            <v>1745</v>
          </cell>
          <cell r="AB143">
            <v>1752</v>
          </cell>
          <cell r="AC143">
            <v>1720</v>
          </cell>
          <cell r="AD143">
            <v>1666</v>
          </cell>
          <cell r="AE143">
            <v>4.0114613180515755E-3</v>
          </cell>
          <cell r="AF143">
            <v>-1.8264840182648401E-2</v>
          </cell>
          <cell r="AG143">
            <v>-3.1395348837209305E-2</v>
          </cell>
          <cell r="AH143">
            <v>0</v>
          </cell>
          <cell r="AI143">
            <v>526</v>
          </cell>
          <cell r="AJ143">
            <v>0</v>
          </cell>
        </row>
        <row r="144">
          <cell r="A144">
            <v>4302</v>
          </cell>
          <cell r="B144" t="str">
            <v>ENGLAND SCHOOL DISTRICT</v>
          </cell>
          <cell r="C144">
            <v>669</v>
          </cell>
          <cell r="D144">
            <v>510</v>
          </cell>
          <cell r="E144">
            <v>0.76</v>
          </cell>
          <cell r="F144" t="str">
            <v>Level 2</v>
          </cell>
          <cell r="G144">
            <v>1051</v>
          </cell>
          <cell r="H144">
            <v>0</v>
          </cell>
          <cell r="I144">
            <v>0</v>
          </cell>
          <cell r="J144">
            <v>1051</v>
          </cell>
          <cell r="K144">
            <v>628</v>
          </cell>
          <cell r="L144">
            <v>477</v>
          </cell>
          <cell r="M144">
            <v>0.76</v>
          </cell>
          <cell r="N144" t="str">
            <v>Level 2</v>
          </cell>
          <cell r="O144">
            <v>1051</v>
          </cell>
          <cell r="P144">
            <v>0</v>
          </cell>
          <cell r="Q144">
            <v>0</v>
          </cell>
          <cell r="R144">
            <v>1051</v>
          </cell>
          <cell r="S144">
            <v>501327</v>
          </cell>
          <cell r="T144">
            <v>0</v>
          </cell>
          <cell r="U144">
            <v>501327</v>
          </cell>
          <cell r="Z144">
            <v>4302</v>
          </cell>
          <cell r="AA144">
            <v>741</v>
          </cell>
          <cell r="AB144">
            <v>690</v>
          </cell>
          <cell r="AC144">
            <v>669</v>
          </cell>
          <cell r="AD144">
            <v>628</v>
          </cell>
          <cell r="AE144">
            <v>-6.8825910931174086E-2</v>
          </cell>
          <cell r="AF144">
            <v>-3.0434782608695653E-2</v>
          </cell>
          <cell r="AG144">
            <v>-6.1285500747384154E-2</v>
          </cell>
          <cell r="AH144">
            <v>0</v>
          </cell>
          <cell r="AI144">
            <v>1051</v>
          </cell>
          <cell r="AJ144">
            <v>0</v>
          </cell>
        </row>
        <row r="145">
          <cell r="A145">
            <v>4303</v>
          </cell>
          <cell r="B145" t="str">
            <v>CARLISLE SCHOOL DISTRICT</v>
          </cell>
          <cell r="C145">
            <v>634</v>
          </cell>
          <cell r="D145">
            <v>385</v>
          </cell>
          <cell r="E145">
            <v>0.61</v>
          </cell>
          <cell r="F145" t="str">
            <v>Level 1</v>
          </cell>
          <cell r="G145">
            <v>526</v>
          </cell>
          <cell r="H145">
            <v>0</v>
          </cell>
          <cell r="I145">
            <v>0</v>
          </cell>
          <cell r="J145">
            <v>526</v>
          </cell>
          <cell r="K145">
            <v>646</v>
          </cell>
          <cell r="L145">
            <v>414</v>
          </cell>
          <cell r="M145">
            <v>0.64</v>
          </cell>
          <cell r="N145" t="str">
            <v>Level 1</v>
          </cell>
          <cell r="O145">
            <v>526</v>
          </cell>
          <cell r="P145">
            <v>0</v>
          </cell>
          <cell r="Q145">
            <v>0</v>
          </cell>
          <cell r="R145">
            <v>526</v>
          </cell>
          <cell r="S145">
            <v>217764</v>
          </cell>
          <cell r="T145">
            <v>0</v>
          </cell>
          <cell r="U145">
            <v>217764</v>
          </cell>
          <cell r="Z145">
            <v>4303</v>
          </cell>
          <cell r="AA145">
            <v>644</v>
          </cell>
          <cell r="AB145">
            <v>651</v>
          </cell>
          <cell r="AC145">
            <v>634</v>
          </cell>
          <cell r="AD145">
            <v>646</v>
          </cell>
          <cell r="AE145">
            <v>1.0869565217391304E-2</v>
          </cell>
          <cell r="AF145">
            <v>-2.6113671274961597E-2</v>
          </cell>
          <cell r="AG145">
            <v>1.8927444794952682E-2</v>
          </cell>
          <cell r="AH145">
            <v>0</v>
          </cell>
          <cell r="AI145">
            <v>526</v>
          </cell>
          <cell r="AJ145">
            <v>0</v>
          </cell>
        </row>
        <row r="146">
          <cell r="A146">
            <v>4304</v>
          </cell>
          <cell r="B146" t="str">
            <v>CABOT SCHOOL DISTRICT</v>
          </cell>
          <cell r="C146">
            <v>10292</v>
          </cell>
          <cell r="D146">
            <v>4057</v>
          </cell>
          <cell r="E146">
            <v>0.39</v>
          </cell>
          <cell r="F146" t="str">
            <v>Level 1</v>
          </cell>
          <cell r="G146">
            <v>526</v>
          </cell>
          <cell r="H146">
            <v>0</v>
          </cell>
          <cell r="I146">
            <v>0</v>
          </cell>
          <cell r="J146">
            <v>526</v>
          </cell>
          <cell r="K146">
            <v>10519</v>
          </cell>
          <cell r="L146">
            <v>4187</v>
          </cell>
          <cell r="M146">
            <v>0.4</v>
          </cell>
          <cell r="N146" t="str">
            <v>Level 1</v>
          </cell>
          <cell r="O146">
            <v>526</v>
          </cell>
          <cell r="P146">
            <v>0</v>
          </cell>
          <cell r="Q146">
            <v>0</v>
          </cell>
          <cell r="R146">
            <v>526</v>
          </cell>
          <cell r="S146">
            <v>2202362</v>
          </cell>
          <cell r="T146">
            <v>0</v>
          </cell>
          <cell r="U146">
            <v>2202362</v>
          </cell>
          <cell r="Z146">
            <v>4304</v>
          </cell>
          <cell r="AA146">
            <v>10290</v>
          </cell>
          <cell r="AB146">
            <v>10472</v>
          </cell>
          <cell r="AC146">
            <v>10292</v>
          </cell>
          <cell r="AD146">
            <v>10519</v>
          </cell>
          <cell r="AE146">
            <v>1.7687074829931974E-2</v>
          </cell>
          <cell r="AF146">
            <v>-1.7188693659281894E-2</v>
          </cell>
          <cell r="AG146">
            <v>2.2055965798678585E-2</v>
          </cell>
          <cell r="AH146">
            <v>0</v>
          </cell>
          <cell r="AI146">
            <v>526</v>
          </cell>
          <cell r="AJ146">
            <v>0</v>
          </cell>
        </row>
        <row r="147">
          <cell r="A147">
            <v>4401</v>
          </cell>
          <cell r="B147" t="str">
            <v>HUNTSVILLE SCHOOL DISTRICT</v>
          </cell>
          <cell r="C147">
            <v>2217</v>
          </cell>
          <cell r="D147">
            <v>1422</v>
          </cell>
          <cell r="E147">
            <v>0.64</v>
          </cell>
          <cell r="F147" t="str">
            <v>Level 1</v>
          </cell>
          <cell r="G147">
            <v>526</v>
          </cell>
          <cell r="H147">
            <v>0</v>
          </cell>
          <cell r="I147">
            <v>0</v>
          </cell>
          <cell r="J147">
            <v>526</v>
          </cell>
          <cell r="K147">
            <v>2237</v>
          </cell>
          <cell r="L147">
            <v>1419</v>
          </cell>
          <cell r="M147">
            <v>0.63</v>
          </cell>
          <cell r="N147" t="str">
            <v>Level 1</v>
          </cell>
          <cell r="O147">
            <v>526</v>
          </cell>
          <cell r="P147">
            <v>0</v>
          </cell>
          <cell r="Q147">
            <v>0</v>
          </cell>
          <cell r="R147">
            <v>526</v>
          </cell>
          <cell r="S147">
            <v>746394</v>
          </cell>
          <cell r="T147">
            <v>0</v>
          </cell>
          <cell r="U147">
            <v>746394</v>
          </cell>
          <cell r="Z147">
            <v>4401</v>
          </cell>
          <cell r="AA147">
            <v>2349</v>
          </cell>
          <cell r="AB147">
            <v>2258</v>
          </cell>
          <cell r="AC147">
            <v>2217</v>
          </cell>
          <cell r="AD147">
            <v>2237</v>
          </cell>
          <cell r="AE147">
            <v>-3.8739889314601955E-2</v>
          </cell>
          <cell r="AF147">
            <v>-1.8157661647475641E-2</v>
          </cell>
          <cell r="AG147">
            <v>9.0211998195760031E-3</v>
          </cell>
          <cell r="AH147">
            <v>0</v>
          </cell>
          <cell r="AI147">
            <v>526</v>
          </cell>
          <cell r="AJ147">
            <v>0</v>
          </cell>
        </row>
        <row r="148">
          <cell r="A148">
            <v>4501</v>
          </cell>
          <cell r="B148" t="str">
            <v>FLIPPIN SCHOOL DISTRICT</v>
          </cell>
          <cell r="C148">
            <v>870</v>
          </cell>
          <cell r="D148">
            <v>634</v>
          </cell>
          <cell r="E148">
            <v>0.73</v>
          </cell>
          <cell r="F148" t="str">
            <v>Level 2</v>
          </cell>
          <cell r="G148">
            <v>1051</v>
          </cell>
          <cell r="H148">
            <v>0</v>
          </cell>
          <cell r="I148">
            <v>0</v>
          </cell>
          <cell r="J148">
            <v>1051</v>
          </cell>
          <cell r="K148">
            <v>860</v>
          </cell>
          <cell r="L148">
            <v>626</v>
          </cell>
          <cell r="M148">
            <v>0.73</v>
          </cell>
          <cell r="N148" t="str">
            <v>Level 2</v>
          </cell>
          <cell r="O148">
            <v>1051</v>
          </cell>
          <cell r="P148">
            <v>0</v>
          </cell>
          <cell r="Q148">
            <v>0</v>
          </cell>
          <cell r="R148">
            <v>1051</v>
          </cell>
          <cell r="S148">
            <v>657926</v>
          </cell>
          <cell r="T148">
            <v>0</v>
          </cell>
          <cell r="U148">
            <v>657926</v>
          </cell>
          <cell r="Z148">
            <v>4501</v>
          </cell>
          <cell r="AA148">
            <v>805</v>
          </cell>
          <cell r="AB148">
            <v>843</v>
          </cell>
          <cell r="AC148">
            <v>870</v>
          </cell>
          <cell r="AD148">
            <v>860</v>
          </cell>
          <cell r="AE148">
            <v>4.7204968944099382E-2</v>
          </cell>
          <cell r="AF148">
            <v>3.2028469750889681E-2</v>
          </cell>
          <cell r="AG148">
            <v>-1.1494252873563218E-2</v>
          </cell>
          <cell r="AH148">
            <v>0</v>
          </cell>
          <cell r="AI148">
            <v>1051</v>
          </cell>
          <cell r="AJ148">
            <v>0</v>
          </cell>
        </row>
        <row r="149">
          <cell r="A149">
            <v>4502</v>
          </cell>
          <cell r="B149" t="str">
            <v>YELLVILLE-SUMMIT SCHOOL DIST.</v>
          </cell>
          <cell r="C149">
            <v>788</v>
          </cell>
          <cell r="D149">
            <v>592</v>
          </cell>
          <cell r="E149">
            <v>0.75</v>
          </cell>
          <cell r="F149" t="str">
            <v>Level 2</v>
          </cell>
          <cell r="G149">
            <v>1051</v>
          </cell>
          <cell r="H149">
            <v>0</v>
          </cell>
          <cell r="I149">
            <v>0</v>
          </cell>
          <cell r="J149">
            <v>1051</v>
          </cell>
          <cell r="K149">
            <v>847</v>
          </cell>
          <cell r="L149">
            <v>627</v>
          </cell>
          <cell r="M149">
            <v>0.74</v>
          </cell>
          <cell r="N149" t="str">
            <v>Level 2</v>
          </cell>
          <cell r="O149">
            <v>1051</v>
          </cell>
          <cell r="P149">
            <v>0</v>
          </cell>
          <cell r="Q149">
            <v>0</v>
          </cell>
          <cell r="R149">
            <v>1051</v>
          </cell>
          <cell r="S149">
            <v>658977</v>
          </cell>
          <cell r="T149">
            <v>0</v>
          </cell>
          <cell r="U149">
            <v>658977</v>
          </cell>
          <cell r="Z149">
            <v>4502</v>
          </cell>
          <cell r="AA149">
            <v>725</v>
          </cell>
          <cell r="AB149">
            <v>737</v>
          </cell>
          <cell r="AC149">
            <v>788</v>
          </cell>
          <cell r="AD149">
            <v>847</v>
          </cell>
          <cell r="AE149">
            <v>1.6551724137931035E-2</v>
          </cell>
          <cell r="AF149">
            <v>6.9199457259158756E-2</v>
          </cell>
          <cell r="AG149">
            <v>7.487309644670051E-2</v>
          </cell>
          <cell r="AH149">
            <v>40.666666666666664</v>
          </cell>
          <cell r="AI149">
            <v>1051</v>
          </cell>
          <cell r="AJ149">
            <v>31628</v>
          </cell>
        </row>
        <row r="150">
          <cell r="A150">
            <v>4602</v>
          </cell>
          <cell r="B150" t="str">
            <v>GENOA CENTRAL SCHOOL DISTRICT</v>
          </cell>
          <cell r="C150">
            <v>1176</v>
          </cell>
          <cell r="D150">
            <v>497</v>
          </cell>
          <cell r="E150">
            <v>0.42</v>
          </cell>
          <cell r="F150" t="str">
            <v>Level 1</v>
          </cell>
          <cell r="G150">
            <v>526</v>
          </cell>
          <cell r="H150">
            <v>0</v>
          </cell>
          <cell r="I150">
            <v>0</v>
          </cell>
          <cell r="J150">
            <v>526</v>
          </cell>
          <cell r="K150">
            <v>1168</v>
          </cell>
          <cell r="L150">
            <v>547</v>
          </cell>
          <cell r="M150">
            <v>0.47</v>
          </cell>
          <cell r="N150" t="str">
            <v>Level 1</v>
          </cell>
          <cell r="O150">
            <v>526</v>
          </cell>
          <cell r="P150">
            <v>0</v>
          </cell>
          <cell r="Q150">
            <v>0</v>
          </cell>
          <cell r="R150">
            <v>526</v>
          </cell>
          <cell r="S150">
            <v>287722</v>
          </cell>
          <cell r="T150">
            <v>0</v>
          </cell>
          <cell r="U150">
            <v>287722</v>
          </cell>
          <cell r="Z150">
            <v>4602</v>
          </cell>
          <cell r="AA150">
            <v>1147</v>
          </cell>
          <cell r="AB150">
            <v>1156</v>
          </cell>
          <cell r="AC150">
            <v>1176</v>
          </cell>
          <cell r="AD150">
            <v>1168</v>
          </cell>
          <cell r="AE150">
            <v>7.8465562336530077E-3</v>
          </cell>
          <cell r="AF150">
            <v>1.7301038062283738E-2</v>
          </cell>
          <cell r="AG150">
            <v>-6.8027210884353739E-3</v>
          </cell>
          <cell r="AH150">
            <v>0</v>
          </cell>
          <cell r="AI150">
            <v>526</v>
          </cell>
          <cell r="AJ150">
            <v>0</v>
          </cell>
        </row>
        <row r="151">
          <cell r="A151">
            <v>4603</v>
          </cell>
          <cell r="B151" t="str">
            <v>FOUKE SCHOOL DISTRICT</v>
          </cell>
          <cell r="C151">
            <v>1089</v>
          </cell>
          <cell r="D151">
            <v>646</v>
          </cell>
          <cell r="E151">
            <v>0.59</v>
          </cell>
          <cell r="F151" t="str">
            <v>Level 1</v>
          </cell>
          <cell r="G151">
            <v>526</v>
          </cell>
          <cell r="H151">
            <v>0</v>
          </cell>
          <cell r="I151">
            <v>0</v>
          </cell>
          <cell r="J151">
            <v>526</v>
          </cell>
          <cell r="K151">
            <v>1077</v>
          </cell>
          <cell r="L151">
            <v>644</v>
          </cell>
          <cell r="M151">
            <v>0.6</v>
          </cell>
          <cell r="N151" t="str">
            <v>Level 1</v>
          </cell>
          <cell r="O151">
            <v>526</v>
          </cell>
          <cell r="P151">
            <v>0</v>
          </cell>
          <cell r="Q151">
            <v>0</v>
          </cell>
          <cell r="R151">
            <v>526</v>
          </cell>
          <cell r="S151">
            <v>338744</v>
          </cell>
          <cell r="T151">
            <v>0</v>
          </cell>
          <cell r="U151">
            <v>338744</v>
          </cell>
          <cell r="Z151">
            <v>4603</v>
          </cell>
          <cell r="AA151">
            <v>1057</v>
          </cell>
          <cell r="AB151">
            <v>1077</v>
          </cell>
          <cell r="AC151">
            <v>1089</v>
          </cell>
          <cell r="AD151">
            <v>1077</v>
          </cell>
          <cell r="AE151">
            <v>1.8921475875118259E-2</v>
          </cell>
          <cell r="AF151">
            <v>1.1142061281337047E-2</v>
          </cell>
          <cell r="AG151">
            <v>-1.1019283746556474E-2</v>
          </cell>
          <cell r="AH151">
            <v>0</v>
          </cell>
          <cell r="AI151">
            <v>526</v>
          </cell>
          <cell r="AJ151">
            <v>0</v>
          </cell>
        </row>
        <row r="152">
          <cell r="A152">
            <v>4605</v>
          </cell>
          <cell r="B152" t="str">
            <v>TEXARKANA SCHOOL DISTRICT</v>
          </cell>
          <cell r="C152">
            <v>4044</v>
          </cell>
          <cell r="D152">
            <v>2881</v>
          </cell>
          <cell r="E152">
            <v>0.71</v>
          </cell>
          <cell r="F152" t="str">
            <v>Level 2</v>
          </cell>
          <cell r="G152">
            <v>1051</v>
          </cell>
          <cell r="H152">
            <v>1</v>
          </cell>
          <cell r="I152">
            <v>876</v>
          </cell>
          <cell r="J152">
            <v>876</v>
          </cell>
          <cell r="K152">
            <v>3887</v>
          </cell>
          <cell r="L152">
            <v>2748</v>
          </cell>
          <cell r="M152">
            <v>0.71</v>
          </cell>
          <cell r="N152" t="str">
            <v>Level 2</v>
          </cell>
          <cell r="O152">
            <v>1051</v>
          </cell>
          <cell r="P152">
            <v>1</v>
          </cell>
          <cell r="Q152">
            <v>1051</v>
          </cell>
          <cell r="R152">
            <v>1051</v>
          </cell>
          <cell r="S152">
            <v>2888148</v>
          </cell>
          <cell r="T152">
            <v>0</v>
          </cell>
          <cell r="U152">
            <v>2888148</v>
          </cell>
          <cell r="Z152">
            <v>4605</v>
          </cell>
          <cell r="AA152">
            <v>4257</v>
          </cell>
          <cell r="AB152">
            <v>4063</v>
          </cell>
          <cell r="AC152">
            <v>4044</v>
          </cell>
          <cell r="AD152">
            <v>3887</v>
          </cell>
          <cell r="AE152">
            <v>-4.5571999060371154E-2</v>
          </cell>
          <cell r="AF152">
            <v>-4.6763475264582823E-3</v>
          </cell>
          <cell r="AG152">
            <v>-3.8822947576656774E-2</v>
          </cell>
          <cell r="AH152">
            <v>0</v>
          </cell>
          <cell r="AI152">
            <v>1051</v>
          </cell>
          <cell r="AJ152">
            <v>0</v>
          </cell>
        </row>
        <row r="153">
          <cell r="A153">
            <v>4701</v>
          </cell>
          <cell r="B153" t="str">
            <v>ARMOREL SCHOOL DISTRICT</v>
          </cell>
          <cell r="C153">
            <v>412</v>
          </cell>
          <cell r="D153">
            <v>185</v>
          </cell>
          <cell r="E153">
            <v>0.45</v>
          </cell>
          <cell r="F153" t="str">
            <v>Level 1</v>
          </cell>
          <cell r="G153">
            <v>526</v>
          </cell>
          <cell r="H153">
            <v>0</v>
          </cell>
          <cell r="I153">
            <v>0</v>
          </cell>
          <cell r="J153">
            <v>526</v>
          </cell>
          <cell r="K153">
            <v>414</v>
          </cell>
          <cell r="L153">
            <v>181</v>
          </cell>
          <cell r="M153">
            <v>0.44</v>
          </cell>
          <cell r="N153" t="str">
            <v>Level 1</v>
          </cell>
          <cell r="O153">
            <v>526</v>
          </cell>
          <cell r="P153">
            <v>0</v>
          </cell>
          <cell r="Q153">
            <v>0</v>
          </cell>
          <cell r="R153">
            <v>526</v>
          </cell>
          <cell r="S153">
            <v>95206</v>
          </cell>
          <cell r="T153">
            <v>0</v>
          </cell>
          <cell r="U153">
            <v>95206</v>
          </cell>
          <cell r="Z153">
            <v>4701</v>
          </cell>
          <cell r="AA153">
            <v>434</v>
          </cell>
          <cell r="AB153">
            <v>436</v>
          </cell>
          <cell r="AC153">
            <v>412</v>
          </cell>
          <cell r="AD153">
            <v>414</v>
          </cell>
          <cell r="AE153">
            <v>4.608294930875576E-3</v>
          </cell>
          <cell r="AF153">
            <v>-5.5045871559633031E-2</v>
          </cell>
          <cell r="AG153">
            <v>4.8543689320388345E-3</v>
          </cell>
          <cell r="AH153">
            <v>0</v>
          </cell>
          <cell r="AI153">
            <v>526</v>
          </cell>
          <cell r="AJ153">
            <v>0</v>
          </cell>
        </row>
        <row r="154">
          <cell r="A154">
            <v>4702</v>
          </cell>
          <cell r="B154" t="str">
            <v>BLYTHEVILLE SCHOOL DISTRICT</v>
          </cell>
          <cell r="C154">
            <v>2000</v>
          </cell>
          <cell r="D154">
            <v>1591</v>
          </cell>
          <cell r="E154">
            <v>0.8</v>
          </cell>
          <cell r="F154" t="str">
            <v>Level 2</v>
          </cell>
          <cell r="G154">
            <v>1051</v>
          </cell>
          <cell r="H154">
            <v>0</v>
          </cell>
          <cell r="I154">
            <v>0</v>
          </cell>
          <cell r="J154">
            <v>1051</v>
          </cell>
          <cell r="K154">
            <v>1860</v>
          </cell>
          <cell r="L154">
            <v>1483</v>
          </cell>
          <cell r="M154">
            <v>0.8</v>
          </cell>
          <cell r="N154" t="str">
            <v>Level 2</v>
          </cell>
          <cell r="O154">
            <v>1051</v>
          </cell>
          <cell r="P154">
            <v>0</v>
          </cell>
          <cell r="Q154">
            <v>0</v>
          </cell>
          <cell r="R154">
            <v>1051</v>
          </cell>
          <cell r="S154">
            <v>1558633</v>
          </cell>
          <cell r="T154">
            <v>0</v>
          </cell>
          <cell r="U154">
            <v>1558633</v>
          </cell>
          <cell r="Z154">
            <v>4702</v>
          </cell>
          <cell r="AA154">
            <v>2111</v>
          </cell>
          <cell r="AB154">
            <v>2045</v>
          </cell>
          <cell r="AC154">
            <v>2000</v>
          </cell>
          <cell r="AD154">
            <v>1860</v>
          </cell>
          <cell r="AE154">
            <v>-3.1264803410705824E-2</v>
          </cell>
          <cell r="AF154">
            <v>-2.2004889975550123E-2</v>
          </cell>
          <cell r="AG154">
            <v>-7.0000000000000007E-2</v>
          </cell>
          <cell r="AH154">
            <v>0</v>
          </cell>
          <cell r="AI154">
            <v>1051</v>
          </cell>
          <cell r="AJ154">
            <v>0</v>
          </cell>
        </row>
        <row r="155">
          <cell r="A155">
            <v>4706</v>
          </cell>
          <cell r="B155" t="str">
            <v>RIVERCREST SCHOOL DISTRICT</v>
          </cell>
          <cell r="C155">
            <v>1148</v>
          </cell>
          <cell r="D155">
            <v>819</v>
          </cell>
          <cell r="E155">
            <v>0.71</v>
          </cell>
          <cell r="F155" t="str">
            <v>Level 2</v>
          </cell>
          <cell r="G155">
            <v>1051</v>
          </cell>
          <cell r="H155">
            <v>0</v>
          </cell>
          <cell r="I155">
            <v>0</v>
          </cell>
          <cell r="J155">
            <v>1051</v>
          </cell>
          <cell r="K155">
            <v>1109</v>
          </cell>
          <cell r="L155">
            <v>840</v>
          </cell>
          <cell r="M155">
            <v>0.76</v>
          </cell>
          <cell r="N155" t="str">
            <v>Level 2</v>
          </cell>
          <cell r="O155">
            <v>1051</v>
          </cell>
          <cell r="P155">
            <v>0</v>
          </cell>
          <cell r="Q155">
            <v>0</v>
          </cell>
          <cell r="R155">
            <v>1051</v>
          </cell>
          <cell r="S155">
            <v>882840</v>
          </cell>
          <cell r="T155">
            <v>0</v>
          </cell>
          <cell r="U155">
            <v>882840</v>
          </cell>
          <cell r="Z155">
            <v>4706</v>
          </cell>
          <cell r="AA155">
            <v>1206</v>
          </cell>
          <cell r="AB155">
            <v>1180</v>
          </cell>
          <cell r="AC155">
            <v>1148</v>
          </cell>
          <cell r="AD155">
            <v>1109</v>
          </cell>
          <cell r="AE155">
            <v>-2.1558872305140961E-2</v>
          </cell>
          <cell r="AF155">
            <v>-2.7118644067796609E-2</v>
          </cell>
          <cell r="AG155">
            <v>-3.3972125435540068E-2</v>
          </cell>
          <cell r="AH155">
            <v>0</v>
          </cell>
          <cell r="AI155">
            <v>1051</v>
          </cell>
          <cell r="AJ155">
            <v>0</v>
          </cell>
        </row>
        <row r="156">
          <cell r="A156">
            <v>4708</v>
          </cell>
          <cell r="B156" t="str">
            <v>GOSNELL SCHOOL DISTRICT</v>
          </cell>
          <cell r="C156">
            <v>1276</v>
          </cell>
          <cell r="D156">
            <v>921</v>
          </cell>
          <cell r="E156">
            <v>0.72</v>
          </cell>
          <cell r="F156" t="str">
            <v>Level 2</v>
          </cell>
          <cell r="G156">
            <v>1051</v>
          </cell>
          <cell r="H156">
            <v>0</v>
          </cell>
          <cell r="I156">
            <v>0</v>
          </cell>
          <cell r="J156">
            <v>1051</v>
          </cell>
          <cell r="K156">
            <v>1215</v>
          </cell>
          <cell r="L156">
            <v>877</v>
          </cell>
          <cell r="M156">
            <v>0.72</v>
          </cell>
          <cell r="N156" t="str">
            <v>Level 2</v>
          </cell>
          <cell r="O156">
            <v>1051</v>
          </cell>
          <cell r="P156">
            <v>0</v>
          </cell>
          <cell r="Q156">
            <v>0</v>
          </cell>
          <cell r="R156">
            <v>1051</v>
          </cell>
          <cell r="S156">
            <v>921727</v>
          </cell>
          <cell r="T156">
            <v>0</v>
          </cell>
          <cell r="U156">
            <v>921727</v>
          </cell>
          <cell r="Z156">
            <v>4708</v>
          </cell>
          <cell r="AA156">
            <v>1331</v>
          </cell>
          <cell r="AB156">
            <v>1327</v>
          </cell>
          <cell r="AC156">
            <v>1276</v>
          </cell>
          <cell r="AD156">
            <v>1215</v>
          </cell>
          <cell r="AE156">
            <v>-3.0052592036063112E-3</v>
          </cell>
          <cell r="AF156">
            <v>-3.8432554634513942E-2</v>
          </cell>
          <cell r="AG156">
            <v>-4.780564263322884E-2</v>
          </cell>
          <cell r="AH156">
            <v>0</v>
          </cell>
          <cell r="AI156">
            <v>1051</v>
          </cell>
          <cell r="AJ156">
            <v>0</v>
          </cell>
        </row>
        <row r="157">
          <cell r="A157">
            <v>4712</v>
          </cell>
          <cell r="B157" t="str">
            <v>MANILA SCHOOL DISTRICT</v>
          </cell>
          <cell r="C157">
            <v>1063</v>
          </cell>
          <cell r="D157">
            <v>643</v>
          </cell>
          <cell r="E157">
            <v>0.61</v>
          </cell>
          <cell r="F157" t="str">
            <v>Level 1</v>
          </cell>
          <cell r="G157">
            <v>526</v>
          </cell>
          <cell r="H157">
            <v>0</v>
          </cell>
          <cell r="I157">
            <v>0</v>
          </cell>
          <cell r="J157">
            <v>526</v>
          </cell>
          <cell r="K157">
            <v>1051</v>
          </cell>
          <cell r="L157">
            <v>627</v>
          </cell>
          <cell r="M157">
            <v>0.6</v>
          </cell>
          <cell r="N157" t="str">
            <v>Level 1</v>
          </cell>
          <cell r="O157">
            <v>526</v>
          </cell>
          <cell r="P157">
            <v>0</v>
          </cell>
          <cell r="Q157">
            <v>0</v>
          </cell>
          <cell r="R157">
            <v>526</v>
          </cell>
          <cell r="S157">
            <v>329802</v>
          </cell>
          <cell r="T157">
            <v>0</v>
          </cell>
          <cell r="U157">
            <v>329802</v>
          </cell>
          <cell r="Z157">
            <v>4712</v>
          </cell>
          <cell r="AA157">
            <v>1057</v>
          </cell>
          <cell r="AB157">
            <v>1055</v>
          </cell>
          <cell r="AC157">
            <v>1063</v>
          </cell>
          <cell r="AD157">
            <v>1051</v>
          </cell>
          <cell r="AE157">
            <v>-1.8921475875118259E-3</v>
          </cell>
          <cell r="AF157">
            <v>7.5829383886255926E-3</v>
          </cell>
          <cell r="AG157">
            <v>-1.1288805268109126E-2</v>
          </cell>
          <cell r="AH157">
            <v>0</v>
          </cell>
          <cell r="AI157">
            <v>526</v>
          </cell>
          <cell r="AJ157">
            <v>0</v>
          </cell>
        </row>
        <row r="158">
          <cell r="A158">
            <v>4713</v>
          </cell>
          <cell r="B158" t="str">
            <v>OSCEOLA SCHOOL DISTRICT</v>
          </cell>
          <cell r="C158">
            <v>1075</v>
          </cell>
          <cell r="D158">
            <v>971</v>
          </cell>
          <cell r="E158">
            <v>0.9</v>
          </cell>
          <cell r="F158" t="str">
            <v>Level 3</v>
          </cell>
          <cell r="G158">
            <v>1576</v>
          </cell>
          <cell r="H158">
            <v>0</v>
          </cell>
          <cell r="I158">
            <v>0</v>
          </cell>
          <cell r="J158">
            <v>1576</v>
          </cell>
          <cell r="K158">
            <v>1067</v>
          </cell>
          <cell r="L158">
            <v>962</v>
          </cell>
          <cell r="M158">
            <v>0.9</v>
          </cell>
          <cell r="N158" t="str">
            <v>Level 3</v>
          </cell>
          <cell r="O158">
            <v>1576</v>
          </cell>
          <cell r="P158">
            <v>0</v>
          </cell>
          <cell r="Q158">
            <v>0</v>
          </cell>
          <cell r="R158">
            <v>1576</v>
          </cell>
          <cell r="S158">
            <v>1516112</v>
          </cell>
          <cell r="T158">
            <v>0</v>
          </cell>
          <cell r="U158">
            <v>1516112</v>
          </cell>
          <cell r="Z158">
            <v>4713</v>
          </cell>
          <cell r="AA158">
            <v>1157</v>
          </cell>
          <cell r="AB158">
            <v>1125</v>
          </cell>
          <cell r="AC158">
            <v>1075</v>
          </cell>
          <cell r="AD158">
            <v>1067</v>
          </cell>
          <cell r="AE158">
            <v>-2.7657735522904063E-2</v>
          </cell>
          <cell r="AF158">
            <v>-4.4444444444444446E-2</v>
          </cell>
          <cell r="AG158">
            <v>-7.4418604651162795E-3</v>
          </cell>
          <cell r="AH158">
            <v>0</v>
          </cell>
          <cell r="AI158">
            <v>1576</v>
          </cell>
          <cell r="AJ158">
            <v>0</v>
          </cell>
        </row>
        <row r="159">
          <cell r="A159">
            <v>4801</v>
          </cell>
          <cell r="B159" t="str">
            <v>BRINKLEY SCHOOL DISTRICT</v>
          </cell>
          <cell r="C159">
            <v>462</v>
          </cell>
          <cell r="D159">
            <v>364</v>
          </cell>
          <cell r="E159">
            <v>0.79</v>
          </cell>
          <cell r="F159" t="str">
            <v>Level 2</v>
          </cell>
          <cell r="G159">
            <v>1051</v>
          </cell>
          <cell r="H159">
            <v>0</v>
          </cell>
          <cell r="I159">
            <v>0</v>
          </cell>
          <cell r="J159">
            <v>1051</v>
          </cell>
          <cell r="K159">
            <v>472</v>
          </cell>
          <cell r="L159">
            <v>370</v>
          </cell>
          <cell r="M159">
            <v>0.78</v>
          </cell>
          <cell r="N159" t="str">
            <v>Level 2</v>
          </cell>
          <cell r="O159">
            <v>1051</v>
          </cell>
          <cell r="P159">
            <v>0</v>
          </cell>
          <cell r="Q159">
            <v>0</v>
          </cell>
          <cell r="R159">
            <v>1051</v>
          </cell>
          <cell r="S159">
            <v>388870</v>
          </cell>
          <cell r="T159">
            <v>0</v>
          </cell>
          <cell r="U159">
            <v>388870</v>
          </cell>
          <cell r="Z159">
            <v>4801</v>
          </cell>
          <cell r="AA159">
            <v>493</v>
          </cell>
          <cell r="AB159">
            <v>501</v>
          </cell>
          <cell r="AC159">
            <v>462</v>
          </cell>
          <cell r="AD159">
            <v>472</v>
          </cell>
          <cell r="AE159">
            <v>1.6227180527383367E-2</v>
          </cell>
          <cell r="AF159">
            <v>-7.7844311377245512E-2</v>
          </cell>
          <cell r="AG159">
            <v>2.1645021645021644E-2</v>
          </cell>
          <cell r="AH159">
            <v>0</v>
          </cell>
          <cell r="AI159">
            <v>1051</v>
          </cell>
          <cell r="AJ159">
            <v>0</v>
          </cell>
        </row>
        <row r="160">
          <cell r="A160">
            <v>4802</v>
          </cell>
          <cell r="B160" t="str">
            <v>CLARENDON SCHOOL DISTRICT</v>
          </cell>
          <cell r="C160">
            <v>456</v>
          </cell>
          <cell r="D160">
            <v>421</v>
          </cell>
          <cell r="E160">
            <v>0.92</v>
          </cell>
          <cell r="F160" t="str">
            <v>Level 3</v>
          </cell>
          <cell r="G160">
            <v>1576</v>
          </cell>
          <cell r="H160">
            <v>0</v>
          </cell>
          <cell r="I160">
            <v>0</v>
          </cell>
          <cell r="J160">
            <v>1576</v>
          </cell>
          <cell r="K160">
            <v>409</v>
          </cell>
          <cell r="L160">
            <v>378</v>
          </cell>
          <cell r="M160">
            <v>0.92</v>
          </cell>
          <cell r="N160" t="str">
            <v>Level 3</v>
          </cell>
          <cell r="O160">
            <v>1576</v>
          </cell>
          <cell r="P160">
            <v>0</v>
          </cell>
          <cell r="Q160">
            <v>0</v>
          </cell>
          <cell r="R160">
            <v>1576</v>
          </cell>
          <cell r="S160">
            <v>595728</v>
          </cell>
          <cell r="T160">
            <v>0</v>
          </cell>
          <cell r="U160">
            <v>595728</v>
          </cell>
          <cell r="Z160">
            <v>4802</v>
          </cell>
          <cell r="AA160">
            <v>487</v>
          </cell>
          <cell r="AB160">
            <v>453</v>
          </cell>
          <cell r="AC160">
            <v>456</v>
          </cell>
          <cell r="AD160">
            <v>409</v>
          </cell>
          <cell r="AE160">
            <v>-6.9815195071868577E-2</v>
          </cell>
          <cell r="AF160">
            <v>6.6225165562913907E-3</v>
          </cell>
          <cell r="AG160">
            <v>-0.10307017543859649</v>
          </cell>
          <cell r="AH160">
            <v>0</v>
          </cell>
          <cell r="AI160">
            <v>1576</v>
          </cell>
          <cell r="AJ160">
            <v>0</v>
          </cell>
        </row>
        <row r="161">
          <cell r="A161">
            <v>4901</v>
          </cell>
          <cell r="B161" t="str">
            <v>CADDO HILLS SCHOOL DISTRICT</v>
          </cell>
          <cell r="C161">
            <v>557</v>
          </cell>
          <cell r="D161">
            <v>440</v>
          </cell>
          <cell r="E161">
            <v>0.79</v>
          </cell>
          <cell r="F161" t="str">
            <v>Level 2</v>
          </cell>
          <cell r="G161">
            <v>1051</v>
          </cell>
          <cell r="H161">
            <v>0</v>
          </cell>
          <cell r="I161">
            <v>0</v>
          </cell>
          <cell r="J161">
            <v>1051</v>
          </cell>
          <cell r="K161">
            <v>556</v>
          </cell>
          <cell r="L161">
            <v>452</v>
          </cell>
          <cell r="M161">
            <v>0.81</v>
          </cell>
          <cell r="N161" t="str">
            <v>Level 2</v>
          </cell>
          <cell r="O161">
            <v>1051</v>
          </cell>
          <cell r="P161">
            <v>0</v>
          </cell>
          <cell r="Q161">
            <v>0</v>
          </cell>
          <cell r="R161">
            <v>1051</v>
          </cell>
          <cell r="S161">
            <v>475052</v>
          </cell>
          <cell r="T161">
            <v>0</v>
          </cell>
          <cell r="U161">
            <v>475052</v>
          </cell>
          <cell r="Z161">
            <v>4901</v>
          </cell>
          <cell r="AA161">
            <v>585</v>
          </cell>
          <cell r="AB161">
            <v>572</v>
          </cell>
          <cell r="AC161">
            <v>557</v>
          </cell>
          <cell r="AD161">
            <v>556</v>
          </cell>
          <cell r="AE161">
            <v>-2.2222222222222223E-2</v>
          </cell>
          <cell r="AF161">
            <v>-2.6223776223776224E-2</v>
          </cell>
          <cell r="AG161">
            <v>-1.7953321364452424E-3</v>
          </cell>
          <cell r="AH161">
            <v>0</v>
          </cell>
          <cell r="AI161">
            <v>1051</v>
          </cell>
          <cell r="AJ161">
            <v>0</v>
          </cell>
        </row>
        <row r="162">
          <cell r="A162">
            <v>4902</v>
          </cell>
          <cell r="B162" t="str">
            <v>MOUNT IDA SCHOOL DISTRICT</v>
          </cell>
          <cell r="C162">
            <v>455</v>
          </cell>
          <cell r="D162">
            <v>325</v>
          </cell>
          <cell r="E162">
            <v>0.71</v>
          </cell>
          <cell r="F162" t="str">
            <v>Level 2</v>
          </cell>
          <cell r="G162">
            <v>1051</v>
          </cell>
          <cell r="H162">
            <v>0</v>
          </cell>
          <cell r="I162">
            <v>0</v>
          </cell>
          <cell r="J162">
            <v>1051</v>
          </cell>
          <cell r="K162">
            <v>447</v>
          </cell>
          <cell r="L162">
            <v>321</v>
          </cell>
          <cell r="M162">
            <v>0.72</v>
          </cell>
          <cell r="N162" t="str">
            <v>Level 2</v>
          </cell>
          <cell r="O162">
            <v>1051</v>
          </cell>
          <cell r="P162">
            <v>0</v>
          </cell>
          <cell r="Q162">
            <v>0</v>
          </cell>
          <cell r="R162">
            <v>1051</v>
          </cell>
          <cell r="S162">
            <v>337371</v>
          </cell>
          <cell r="T162">
            <v>0</v>
          </cell>
          <cell r="U162">
            <v>337371</v>
          </cell>
          <cell r="Z162">
            <v>4902</v>
          </cell>
          <cell r="AA162">
            <v>471</v>
          </cell>
          <cell r="AB162">
            <v>466</v>
          </cell>
          <cell r="AC162">
            <v>455</v>
          </cell>
          <cell r="AD162">
            <v>447</v>
          </cell>
          <cell r="AE162">
            <v>-1.0615711252653927E-2</v>
          </cell>
          <cell r="AF162">
            <v>-2.3605150214592276E-2</v>
          </cell>
          <cell r="AG162">
            <v>-1.7582417582417582E-2</v>
          </cell>
          <cell r="AH162">
            <v>0</v>
          </cell>
          <cell r="AI162">
            <v>1051</v>
          </cell>
          <cell r="AJ162">
            <v>0</v>
          </cell>
        </row>
        <row r="163">
          <cell r="A163">
            <v>5006</v>
          </cell>
          <cell r="B163" t="str">
            <v>PRESCOTT SCHOOL DISTRICT</v>
          </cell>
          <cell r="C163">
            <v>976</v>
          </cell>
          <cell r="D163">
            <v>743</v>
          </cell>
          <cell r="E163">
            <v>0.76</v>
          </cell>
          <cell r="F163" t="str">
            <v>Level 2</v>
          </cell>
          <cell r="G163">
            <v>1051</v>
          </cell>
          <cell r="H163">
            <v>0</v>
          </cell>
          <cell r="I163">
            <v>0</v>
          </cell>
          <cell r="J163">
            <v>1051</v>
          </cell>
          <cell r="K163">
            <v>916</v>
          </cell>
          <cell r="L163">
            <v>695</v>
          </cell>
          <cell r="M163">
            <v>0.76</v>
          </cell>
          <cell r="N163" t="str">
            <v>Level 2</v>
          </cell>
          <cell r="O163">
            <v>1051</v>
          </cell>
          <cell r="P163">
            <v>0</v>
          </cell>
          <cell r="Q163">
            <v>0</v>
          </cell>
          <cell r="R163">
            <v>1051</v>
          </cell>
          <cell r="S163">
            <v>730445</v>
          </cell>
          <cell r="T163">
            <v>0</v>
          </cell>
          <cell r="U163">
            <v>730445</v>
          </cell>
          <cell r="Z163">
            <v>5006</v>
          </cell>
          <cell r="AA163">
            <v>999</v>
          </cell>
          <cell r="AB163">
            <v>980</v>
          </cell>
          <cell r="AC163">
            <v>976</v>
          </cell>
          <cell r="AD163">
            <v>916</v>
          </cell>
          <cell r="AE163">
            <v>-1.9019019019019021E-2</v>
          </cell>
          <cell r="AF163">
            <v>-4.0816326530612249E-3</v>
          </cell>
          <cell r="AG163">
            <v>-6.1475409836065573E-2</v>
          </cell>
          <cell r="AH163">
            <v>0</v>
          </cell>
          <cell r="AI163">
            <v>1051</v>
          </cell>
          <cell r="AJ163">
            <v>0</v>
          </cell>
        </row>
        <row r="164">
          <cell r="A164">
            <v>5008</v>
          </cell>
          <cell r="B164" t="str">
            <v>NEVADA SCHOOL DISTRICT</v>
          </cell>
          <cell r="C164">
            <v>400</v>
          </cell>
          <cell r="D164">
            <v>306</v>
          </cell>
          <cell r="E164">
            <v>0.77</v>
          </cell>
          <cell r="F164" t="str">
            <v>Level 2</v>
          </cell>
          <cell r="G164">
            <v>1051</v>
          </cell>
          <cell r="H164">
            <v>0</v>
          </cell>
          <cell r="I164">
            <v>0</v>
          </cell>
          <cell r="J164">
            <v>1051</v>
          </cell>
          <cell r="K164">
            <v>394</v>
          </cell>
          <cell r="L164">
            <v>302</v>
          </cell>
          <cell r="M164">
            <v>0.77</v>
          </cell>
          <cell r="N164" t="str">
            <v>Level 2</v>
          </cell>
          <cell r="O164">
            <v>1051</v>
          </cell>
          <cell r="P164">
            <v>0</v>
          </cell>
          <cell r="Q164">
            <v>0</v>
          </cell>
          <cell r="R164">
            <v>1051</v>
          </cell>
          <cell r="S164">
            <v>317402</v>
          </cell>
          <cell r="T164">
            <v>0</v>
          </cell>
          <cell r="U164">
            <v>317402</v>
          </cell>
          <cell r="Z164">
            <v>5008</v>
          </cell>
          <cell r="AA164">
            <v>389</v>
          </cell>
          <cell r="AB164">
            <v>394</v>
          </cell>
          <cell r="AC164">
            <v>400</v>
          </cell>
          <cell r="AD164">
            <v>394</v>
          </cell>
          <cell r="AE164">
            <v>1.2853470437017995E-2</v>
          </cell>
          <cell r="AF164">
            <v>1.5228426395939087E-2</v>
          </cell>
          <cell r="AG164">
            <v>-1.4999999999999999E-2</v>
          </cell>
          <cell r="AH164">
            <v>0</v>
          </cell>
          <cell r="AI164">
            <v>1051</v>
          </cell>
          <cell r="AJ164">
            <v>0</v>
          </cell>
        </row>
        <row r="165">
          <cell r="A165">
            <v>5102</v>
          </cell>
          <cell r="B165" t="str">
            <v>JASPER SCHOOL DISTRICT</v>
          </cell>
          <cell r="C165">
            <v>847</v>
          </cell>
          <cell r="D165">
            <v>601</v>
          </cell>
          <cell r="E165">
            <v>0.71</v>
          </cell>
          <cell r="F165" t="str">
            <v>Level 2</v>
          </cell>
          <cell r="G165">
            <v>1051</v>
          </cell>
          <cell r="H165">
            <v>0</v>
          </cell>
          <cell r="I165">
            <v>0</v>
          </cell>
          <cell r="J165">
            <v>1051</v>
          </cell>
          <cell r="K165">
            <v>836</v>
          </cell>
          <cell r="L165">
            <v>626</v>
          </cell>
          <cell r="M165">
            <v>0.75</v>
          </cell>
          <cell r="N165" t="str">
            <v>Level 2</v>
          </cell>
          <cell r="O165">
            <v>1051</v>
          </cell>
          <cell r="P165">
            <v>0</v>
          </cell>
          <cell r="Q165">
            <v>0</v>
          </cell>
          <cell r="R165">
            <v>1051</v>
          </cell>
          <cell r="S165">
            <v>657926</v>
          </cell>
          <cell r="T165">
            <v>0</v>
          </cell>
          <cell r="U165">
            <v>657926</v>
          </cell>
          <cell r="Z165">
            <v>5102</v>
          </cell>
          <cell r="AA165">
            <v>855</v>
          </cell>
          <cell r="AB165">
            <v>849</v>
          </cell>
          <cell r="AC165">
            <v>847</v>
          </cell>
          <cell r="AD165">
            <v>836</v>
          </cell>
          <cell r="AE165">
            <v>-7.0175438596491229E-3</v>
          </cell>
          <cell r="AF165">
            <v>-2.3557126030624262E-3</v>
          </cell>
          <cell r="AG165">
            <v>-1.2987012987012988E-2</v>
          </cell>
          <cell r="AH165">
            <v>0</v>
          </cell>
          <cell r="AI165">
            <v>1051</v>
          </cell>
          <cell r="AJ165">
            <v>0</v>
          </cell>
        </row>
        <row r="166">
          <cell r="A166">
            <v>5106</v>
          </cell>
          <cell r="B166" t="str">
            <v>DEER/MT. JUDEA SCHOOL DISTRICT</v>
          </cell>
          <cell r="C166">
            <v>377</v>
          </cell>
          <cell r="D166">
            <v>273</v>
          </cell>
          <cell r="E166">
            <v>0.72</v>
          </cell>
          <cell r="F166" t="str">
            <v>Level 2</v>
          </cell>
          <cell r="G166">
            <v>1051</v>
          </cell>
          <cell r="H166">
            <v>0</v>
          </cell>
          <cell r="I166">
            <v>0</v>
          </cell>
          <cell r="J166">
            <v>1051</v>
          </cell>
          <cell r="K166">
            <v>420</v>
          </cell>
          <cell r="L166">
            <v>317</v>
          </cell>
          <cell r="M166">
            <v>0.76</v>
          </cell>
          <cell r="N166" t="str">
            <v>Level 2</v>
          </cell>
          <cell r="O166">
            <v>1051</v>
          </cell>
          <cell r="P166">
            <v>0</v>
          </cell>
          <cell r="Q166">
            <v>0</v>
          </cell>
          <cell r="R166">
            <v>1051</v>
          </cell>
          <cell r="S166">
            <v>333167</v>
          </cell>
          <cell r="T166">
            <v>0</v>
          </cell>
          <cell r="U166">
            <v>333167</v>
          </cell>
          <cell r="Z166">
            <v>5106</v>
          </cell>
          <cell r="AA166">
            <v>325</v>
          </cell>
          <cell r="AB166">
            <v>359</v>
          </cell>
          <cell r="AC166">
            <v>377</v>
          </cell>
          <cell r="AD166">
            <v>420</v>
          </cell>
          <cell r="AE166">
            <v>0.10461538461538461</v>
          </cell>
          <cell r="AF166">
            <v>5.0139275766016712E-2</v>
          </cell>
          <cell r="AG166">
            <v>0.11405835543766578</v>
          </cell>
          <cell r="AH166">
            <v>31.666666666666668</v>
          </cell>
          <cell r="AI166">
            <v>1051</v>
          </cell>
          <cell r="AJ166">
            <v>25294</v>
          </cell>
        </row>
        <row r="167">
          <cell r="A167">
            <v>5201</v>
          </cell>
          <cell r="B167" t="str">
            <v>BEARDEN SCHOOL DISTRICT</v>
          </cell>
          <cell r="C167">
            <v>483</v>
          </cell>
          <cell r="D167">
            <v>343</v>
          </cell>
          <cell r="E167">
            <v>0.71</v>
          </cell>
          <cell r="F167" t="str">
            <v>Level 2</v>
          </cell>
          <cell r="G167">
            <v>1051</v>
          </cell>
          <cell r="H167">
            <v>0</v>
          </cell>
          <cell r="I167">
            <v>0</v>
          </cell>
          <cell r="J167">
            <v>1051</v>
          </cell>
          <cell r="K167">
            <v>488</v>
          </cell>
          <cell r="L167">
            <v>357</v>
          </cell>
          <cell r="M167">
            <v>0.73</v>
          </cell>
          <cell r="N167" t="str">
            <v>Level 2</v>
          </cell>
          <cell r="O167">
            <v>1051</v>
          </cell>
          <cell r="P167">
            <v>0</v>
          </cell>
          <cell r="Q167">
            <v>0</v>
          </cell>
          <cell r="R167">
            <v>1051</v>
          </cell>
          <cell r="S167">
            <v>375207</v>
          </cell>
          <cell r="T167">
            <v>0</v>
          </cell>
          <cell r="U167">
            <v>375207</v>
          </cell>
          <cell r="Z167">
            <v>5201</v>
          </cell>
          <cell r="AA167">
            <v>468</v>
          </cell>
          <cell r="AB167">
            <v>501</v>
          </cell>
          <cell r="AC167">
            <v>483</v>
          </cell>
          <cell r="AD167">
            <v>488</v>
          </cell>
          <cell r="AE167">
            <v>7.0512820512820512E-2</v>
          </cell>
          <cell r="AF167">
            <v>-3.5928143712574849E-2</v>
          </cell>
          <cell r="AG167">
            <v>1.0351966873706004E-2</v>
          </cell>
          <cell r="AH167">
            <v>0</v>
          </cell>
          <cell r="AI167">
            <v>1051</v>
          </cell>
          <cell r="AJ167">
            <v>0</v>
          </cell>
        </row>
        <row r="168">
          <cell r="A168">
            <v>5204</v>
          </cell>
          <cell r="B168" t="str">
            <v>CAMDEN FAIRVIEW SCHOOL DISTRICT</v>
          </cell>
          <cell r="C168">
            <v>2369</v>
          </cell>
          <cell r="D168">
            <v>1791</v>
          </cell>
          <cell r="E168">
            <v>0.76</v>
          </cell>
          <cell r="F168" t="str">
            <v>Level 2</v>
          </cell>
          <cell r="G168">
            <v>1051</v>
          </cell>
          <cell r="H168">
            <v>0</v>
          </cell>
          <cell r="I168">
            <v>0</v>
          </cell>
          <cell r="J168">
            <v>1051</v>
          </cell>
          <cell r="K168">
            <v>2289</v>
          </cell>
          <cell r="L168">
            <v>1782</v>
          </cell>
          <cell r="M168">
            <v>0.78</v>
          </cell>
          <cell r="N168" t="str">
            <v>Level 2</v>
          </cell>
          <cell r="O168">
            <v>1051</v>
          </cell>
          <cell r="P168">
            <v>0</v>
          </cell>
          <cell r="Q168">
            <v>0</v>
          </cell>
          <cell r="R168">
            <v>1051</v>
          </cell>
          <cell r="S168">
            <v>1872882</v>
          </cell>
          <cell r="T168">
            <v>0</v>
          </cell>
          <cell r="U168">
            <v>1872882</v>
          </cell>
          <cell r="Z168">
            <v>5204</v>
          </cell>
          <cell r="AA168">
            <v>2511</v>
          </cell>
          <cell r="AB168">
            <v>2477</v>
          </cell>
          <cell r="AC168">
            <v>2369</v>
          </cell>
          <cell r="AD168">
            <v>2289</v>
          </cell>
          <cell r="AE168">
            <v>-1.3540422142572681E-2</v>
          </cell>
          <cell r="AF168">
            <v>-4.3601130399677029E-2</v>
          </cell>
          <cell r="AG168">
            <v>-3.3769523005487551E-2</v>
          </cell>
          <cell r="AH168">
            <v>0</v>
          </cell>
          <cell r="AI168">
            <v>1051</v>
          </cell>
          <cell r="AJ168">
            <v>0</v>
          </cell>
        </row>
        <row r="169">
          <cell r="A169">
            <v>5205</v>
          </cell>
          <cell r="B169" t="str">
            <v>HARMONY GROVE SCHOOL DISTRICT (OUACHITA)</v>
          </cell>
          <cell r="C169">
            <v>935</v>
          </cell>
          <cell r="D169">
            <v>517</v>
          </cell>
          <cell r="E169">
            <v>0.55000000000000004</v>
          </cell>
          <cell r="F169" t="str">
            <v>Level 1</v>
          </cell>
          <cell r="G169">
            <v>526</v>
          </cell>
          <cell r="H169">
            <v>0</v>
          </cell>
          <cell r="I169">
            <v>0</v>
          </cell>
          <cell r="J169">
            <v>526</v>
          </cell>
          <cell r="K169">
            <v>932</v>
          </cell>
          <cell r="L169">
            <v>512</v>
          </cell>
          <cell r="M169">
            <v>0.55000000000000004</v>
          </cell>
          <cell r="N169" t="str">
            <v>Level 1</v>
          </cell>
          <cell r="O169">
            <v>526</v>
          </cell>
          <cell r="P169">
            <v>0</v>
          </cell>
          <cell r="Q169">
            <v>0</v>
          </cell>
          <cell r="R169">
            <v>526</v>
          </cell>
          <cell r="S169">
            <v>269312</v>
          </cell>
          <cell r="T169">
            <v>0</v>
          </cell>
          <cell r="U169">
            <v>269312</v>
          </cell>
          <cell r="Z169">
            <v>5205</v>
          </cell>
          <cell r="AA169">
            <v>948</v>
          </cell>
          <cell r="AB169">
            <v>959</v>
          </cell>
          <cell r="AC169">
            <v>935</v>
          </cell>
          <cell r="AD169">
            <v>932</v>
          </cell>
          <cell r="AE169">
            <v>1.1603375527426161E-2</v>
          </cell>
          <cell r="AF169">
            <v>-2.502606882168926E-2</v>
          </cell>
          <cell r="AG169">
            <v>-3.2085561497326204E-3</v>
          </cell>
          <cell r="AH169">
            <v>0</v>
          </cell>
          <cell r="AI169">
            <v>526</v>
          </cell>
          <cell r="AJ169">
            <v>0</v>
          </cell>
        </row>
        <row r="170">
          <cell r="A170">
            <v>5301</v>
          </cell>
          <cell r="B170" t="str">
            <v>EAST END SCHOOL DISTRICT</v>
          </cell>
          <cell r="C170">
            <v>654</v>
          </cell>
          <cell r="D170">
            <v>419</v>
          </cell>
          <cell r="E170">
            <v>0.64</v>
          </cell>
          <cell r="F170" t="str">
            <v>Level 1</v>
          </cell>
          <cell r="G170">
            <v>526</v>
          </cell>
          <cell r="H170">
            <v>0</v>
          </cell>
          <cell r="I170">
            <v>0</v>
          </cell>
          <cell r="J170">
            <v>526</v>
          </cell>
          <cell r="K170">
            <v>630</v>
          </cell>
          <cell r="L170">
            <v>378</v>
          </cell>
          <cell r="M170">
            <v>0.6</v>
          </cell>
          <cell r="N170" t="str">
            <v>Level 1</v>
          </cell>
          <cell r="O170">
            <v>526</v>
          </cell>
          <cell r="P170">
            <v>0</v>
          </cell>
          <cell r="Q170">
            <v>0</v>
          </cell>
          <cell r="R170">
            <v>526</v>
          </cell>
          <cell r="S170">
            <v>198828</v>
          </cell>
          <cell r="T170">
            <v>0</v>
          </cell>
          <cell r="U170">
            <v>198828</v>
          </cell>
          <cell r="Z170">
            <v>5301</v>
          </cell>
          <cell r="AA170">
            <v>659</v>
          </cell>
          <cell r="AB170">
            <v>626</v>
          </cell>
          <cell r="AC170">
            <v>654</v>
          </cell>
          <cell r="AD170">
            <v>630</v>
          </cell>
          <cell r="AE170">
            <v>-5.007587253414264E-2</v>
          </cell>
          <cell r="AF170">
            <v>4.472843450479233E-2</v>
          </cell>
          <cell r="AG170">
            <v>-3.669724770642202E-2</v>
          </cell>
          <cell r="AH170">
            <v>0</v>
          </cell>
          <cell r="AI170">
            <v>526</v>
          </cell>
          <cell r="AJ170">
            <v>0</v>
          </cell>
        </row>
        <row r="171">
          <cell r="A171">
            <v>5303</v>
          </cell>
          <cell r="B171" t="str">
            <v>PERRYVILLE SCHOOL DISTRICT</v>
          </cell>
          <cell r="C171">
            <v>907</v>
          </cell>
          <cell r="D171">
            <v>555</v>
          </cell>
          <cell r="E171">
            <v>0.61</v>
          </cell>
          <cell r="F171" t="str">
            <v>Level 1</v>
          </cell>
          <cell r="G171">
            <v>526</v>
          </cell>
          <cell r="H171">
            <v>0</v>
          </cell>
          <cell r="I171">
            <v>0</v>
          </cell>
          <cell r="J171">
            <v>526</v>
          </cell>
          <cell r="K171">
            <v>913</v>
          </cell>
          <cell r="L171">
            <v>596</v>
          </cell>
          <cell r="M171">
            <v>0.65</v>
          </cell>
          <cell r="N171" t="str">
            <v>Level 1</v>
          </cell>
          <cell r="O171">
            <v>526</v>
          </cell>
          <cell r="P171">
            <v>0</v>
          </cell>
          <cell r="Q171">
            <v>0</v>
          </cell>
          <cell r="R171">
            <v>526</v>
          </cell>
          <cell r="S171">
            <v>313496</v>
          </cell>
          <cell r="T171">
            <v>0</v>
          </cell>
          <cell r="U171">
            <v>313496</v>
          </cell>
          <cell r="Z171">
            <v>5303</v>
          </cell>
          <cell r="AA171">
            <v>947</v>
          </cell>
          <cell r="AB171">
            <v>912</v>
          </cell>
          <cell r="AC171">
            <v>907</v>
          </cell>
          <cell r="AD171">
            <v>913</v>
          </cell>
          <cell r="AE171">
            <v>-3.6958817317845831E-2</v>
          </cell>
          <cell r="AF171">
            <v>-5.4824561403508769E-3</v>
          </cell>
          <cell r="AG171">
            <v>6.615214994487321E-3</v>
          </cell>
          <cell r="AH171">
            <v>0</v>
          </cell>
          <cell r="AI171">
            <v>526</v>
          </cell>
          <cell r="AJ171">
            <v>0</v>
          </cell>
        </row>
        <row r="172">
          <cell r="A172">
            <v>5401</v>
          </cell>
          <cell r="B172" t="str">
            <v>BARTON SCHOOL DISTRICT</v>
          </cell>
          <cell r="C172">
            <v>725</v>
          </cell>
          <cell r="D172">
            <v>620</v>
          </cell>
          <cell r="E172">
            <v>0.86</v>
          </cell>
          <cell r="F172" t="str">
            <v>Level 2</v>
          </cell>
          <cell r="G172">
            <v>1051</v>
          </cell>
          <cell r="H172">
            <v>0</v>
          </cell>
          <cell r="I172">
            <v>0</v>
          </cell>
          <cell r="J172">
            <v>1051</v>
          </cell>
          <cell r="K172">
            <v>713</v>
          </cell>
          <cell r="L172">
            <v>610</v>
          </cell>
          <cell r="M172">
            <v>0.86</v>
          </cell>
          <cell r="N172" t="str">
            <v>Level 2</v>
          </cell>
          <cell r="O172">
            <v>1051</v>
          </cell>
          <cell r="P172">
            <v>0</v>
          </cell>
          <cell r="Q172">
            <v>0</v>
          </cell>
          <cell r="R172">
            <v>1051</v>
          </cell>
          <cell r="S172">
            <v>641110</v>
          </cell>
          <cell r="T172">
            <v>0</v>
          </cell>
          <cell r="U172">
            <v>641110</v>
          </cell>
          <cell r="Z172">
            <v>5401</v>
          </cell>
          <cell r="AA172">
            <v>811</v>
          </cell>
          <cell r="AB172">
            <v>757</v>
          </cell>
          <cell r="AC172">
            <v>725</v>
          </cell>
          <cell r="AD172">
            <v>713</v>
          </cell>
          <cell r="AE172">
            <v>-6.6584463625154133E-2</v>
          </cell>
          <cell r="AF172">
            <v>-4.2272126816380449E-2</v>
          </cell>
          <cell r="AG172">
            <v>-1.6551724137931035E-2</v>
          </cell>
          <cell r="AH172">
            <v>0</v>
          </cell>
          <cell r="AI172">
            <v>1051</v>
          </cell>
          <cell r="AJ172">
            <v>0</v>
          </cell>
        </row>
        <row r="173">
          <cell r="A173">
            <v>5403</v>
          </cell>
          <cell r="B173" t="str">
            <v>HELENA/ W.HELENA SCHOOL DIST.</v>
          </cell>
          <cell r="C173">
            <v>1243</v>
          </cell>
          <cell r="D173">
            <v>1201</v>
          </cell>
          <cell r="E173">
            <v>0.97</v>
          </cell>
          <cell r="F173" t="str">
            <v>Level 3</v>
          </cell>
          <cell r="G173">
            <v>1576</v>
          </cell>
          <cell r="H173">
            <v>0</v>
          </cell>
          <cell r="I173">
            <v>0</v>
          </cell>
          <cell r="J173">
            <v>1576</v>
          </cell>
          <cell r="K173">
            <v>1199</v>
          </cell>
          <cell r="L173">
            <v>1158</v>
          </cell>
          <cell r="M173">
            <v>0.97</v>
          </cell>
          <cell r="N173" t="str">
            <v>Level 3</v>
          </cell>
          <cell r="O173">
            <v>1576</v>
          </cell>
          <cell r="P173">
            <v>0</v>
          </cell>
          <cell r="Q173">
            <v>0</v>
          </cell>
          <cell r="R173">
            <v>1576</v>
          </cell>
          <cell r="S173">
            <v>1825008</v>
          </cell>
          <cell r="T173">
            <v>0</v>
          </cell>
          <cell r="U173">
            <v>1825008</v>
          </cell>
          <cell r="Z173">
            <v>5403</v>
          </cell>
          <cell r="AA173">
            <v>1391</v>
          </cell>
          <cell r="AB173">
            <v>1328</v>
          </cell>
          <cell r="AC173">
            <v>1243</v>
          </cell>
          <cell r="AD173">
            <v>1199</v>
          </cell>
          <cell r="AE173">
            <v>-4.529115744069015E-2</v>
          </cell>
          <cell r="AF173">
            <v>-6.4006024096385547E-2</v>
          </cell>
          <cell r="AG173">
            <v>-3.5398230088495575E-2</v>
          </cell>
          <cell r="AH173">
            <v>0</v>
          </cell>
          <cell r="AI173">
            <v>1576</v>
          </cell>
          <cell r="AJ173">
            <v>0</v>
          </cell>
        </row>
        <row r="174">
          <cell r="A174">
            <v>5404</v>
          </cell>
          <cell r="B174" t="str">
            <v>MARVELL-ELAINE SCHOOL DISTRICT</v>
          </cell>
          <cell r="C174">
            <v>362</v>
          </cell>
          <cell r="D174">
            <v>352</v>
          </cell>
          <cell r="E174">
            <v>0.97</v>
          </cell>
          <cell r="F174" t="str">
            <v>Level 3</v>
          </cell>
          <cell r="G174">
            <v>1576</v>
          </cell>
          <cell r="H174">
            <v>0</v>
          </cell>
          <cell r="I174">
            <v>0</v>
          </cell>
          <cell r="J174">
            <v>1576</v>
          </cell>
          <cell r="K174">
            <v>338</v>
          </cell>
          <cell r="L174">
            <v>328</v>
          </cell>
          <cell r="M174">
            <v>0.97</v>
          </cell>
          <cell r="N174" t="str">
            <v>Level 3</v>
          </cell>
          <cell r="O174">
            <v>1576</v>
          </cell>
          <cell r="P174">
            <v>0</v>
          </cell>
          <cell r="Q174">
            <v>0</v>
          </cell>
          <cell r="R174">
            <v>1576</v>
          </cell>
          <cell r="S174">
            <v>516928</v>
          </cell>
          <cell r="T174">
            <v>0</v>
          </cell>
          <cell r="U174">
            <v>516928</v>
          </cell>
          <cell r="Z174">
            <v>5404</v>
          </cell>
          <cell r="AA174">
            <v>361</v>
          </cell>
          <cell r="AB174">
            <v>361</v>
          </cell>
          <cell r="AC174">
            <v>362</v>
          </cell>
          <cell r="AD174">
            <v>338</v>
          </cell>
          <cell r="AE174">
            <v>0</v>
          </cell>
          <cell r="AF174">
            <v>2.7700831024930748E-3</v>
          </cell>
          <cell r="AG174">
            <v>-6.6298342541436461E-2</v>
          </cell>
          <cell r="AH174">
            <v>0</v>
          </cell>
          <cell r="AI174">
            <v>1576</v>
          </cell>
          <cell r="AJ174">
            <v>0</v>
          </cell>
        </row>
        <row r="175">
          <cell r="A175">
            <v>5502</v>
          </cell>
          <cell r="B175" t="str">
            <v>CENTERPOINT SCHOOL DISTRICT</v>
          </cell>
          <cell r="C175">
            <v>964</v>
          </cell>
          <cell r="D175">
            <v>684</v>
          </cell>
          <cell r="E175">
            <v>0.71</v>
          </cell>
          <cell r="F175" t="str">
            <v>Level 2</v>
          </cell>
          <cell r="G175">
            <v>1051</v>
          </cell>
          <cell r="H175">
            <v>0</v>
          </cell>
          <cell r="I175">
            <v>0</v>
          </cell>
          <cell r="J175">
            <v>1051</v>
          </cell>
          <cell r="K175">
            <v>997</v>
          </cell>
          <cell r="L175">
            <v>712</v>
          </cell>
          <cell r="M175">
            <v>0.71</v>
          </cell>
          <cell r="N175" t="str">
            <v>Level 2</v>
          </cell>
          <cell r="O175">
            <v>1051</v>
          </cell>
          <cell r="P175">
            <v>0</v>
          </cell>
          <cell r="Q175">
            <v>0</v>
          </cell>
          <cell r="R175">
            <v>1051</v>
          </cell>
          <cell r="S175">
            <v>748312</v>
          </cell>
          <cell r="T175">
            <v>0</v>
          </cell>
          <cell r="U175">
            <v>748312</v>
          </cell>
          <cell r="Z175">
            <v>5502</v>
          </cell>
          <cell r="AA175">
            <v>933</v>
          </cell>
          <cell r="AB175">
            <v>963</v>
          </cell>
          <cell r="AC175">
            <v>964</v>
          </cell>
          <cell r="AD175">
            <v>997</v>
          </cell>
          <cell r="AE175">
            <v>3.215434083601286E-2</v>
          </cell>
          <cell r="AF175">
            <v>1.0384215991692627E-3</v>
          </cell>
          <cell r="AG175">
            <v>3.4232365145228219E-2</v>
          </cell>
          <cell r="AH175">
            <v>0</v>
          </cell>
          <cell r="AI175">
            <v>1051</v>
          </cell>
          <cell r="AJ175">
            <v>0</v>
          </cell>
        </row>
        <row r="176">
          <cell r="A176">
            <v>5503</v>
          </cell>
          <cell r="B176" t="str">
            <v>KIRBY SCHOOL DISTRICT</v>
          </cell>
          <cell r="C176">
            <v>361</v>
          </cell>
          <cell r="D176">
            <v>279</v>
          </cell>
          <cell r="E176">
            <v>0.77</v>
          </cell>
          <cell r="F176" t="str">
            <v>Level 2</v>
          </cell>
          <cell r="G176">
            <v>1051</v>
          </cell>
          <cell r="H176">
            <v>0</v>
          </cell>
          <cell r="I176">
            <v>0</v>
          </cell>
          <cell r="J176">
            <v>1051</v>
          </cell>
          <cell r="K176">
            <v>384</v>
          </cell>
          <cell r="L176">
            <v>290</v>
          </cell>
          <cell r="M176">
            <v>0.76</v>
          </cell>
          <cell r="N176" t="str">
            <v>Level 2</v>
          </cell>
          <cell r="O176">
            <v>1051</v>
          </cell>
          <cell r="P176">
            <v>0</v>
          </cell>
          <cell r="Q176">
            <v>0</v>
          </cell>
          <cell r="R176">
            <v>1051</v>
          </cell>
          <cell r="S176">
            <v>304790</v>
          </cell>
          <cell r="T176">
            <v>0</v>
          </cell>
          <cell r="U176">
            <v>304790</v>
          </cell>
          <cell r="Z176">
            <v>5503</v>
          </cell>
          <cell r="AA176">
            <v>336</v>
          </cell>
          <cell r="AB176">
            <v>341</v>
          </cell>
          <cell r="AC176">
            <v>361</v>
          </cell>
          <cell r="AD176">
            <v>384</v>
          </cell>
          <cell r="AE176">
            <v>1.488095238095238E-2</v>
          </cell>
          <cell r="AF176">
            <v>5.865102639296188E-2</v>
          </cell>
          <cell r="AG176">
            <v>6.3711911357340723E-2</v>
          </cell>
          <cell r="AH176">
            <v>16</v>
          </cell>
          <cell r="AI176">
            <v>1051</v>
          </cell>
          <cell r="AJ176">
            <v>12780</v>
          </cell>
        </row>
        <row r="177">
          <cell r="A177">
            <v>5504</v>
          </cell>
          <cell r="B177" t="str">
            <v>SOUTH PIKE COUNTY SCHOOL DISTRICT</v>
          </cell>
          <cell r="C177">
            <v>676</v>
          </cell>
          <cell r="D177">
            <v>477</v>
          </cell>
          <cell r="E177">
            <v>0.71</v>
          </cell>
          <cell r="F177" t="str">
            <v>Level 2</v>
          </cell>
          <cell r="G177">
            <v>1051</v>
          </cell>
          <cell r="H177">
            <v>0</v>
          </cell>
          <cell r="I177">
            <v>0</v>
          </cell>
          <cell r="J177">
            <v>1051</v>
          </cell>
          <cell r="K177">
            <v>694</v>
          </cell>
          <cell r="L177">
            <v>492</v>
          </cell>
          <cell r="M177">
            <v>0.71</v>
          </cell>
          <cell r="N177" t="str">
            <v>Level 2</v>
          </cell>
          <cell r="O177">
            <v>1051</v>
          </cell>
          <cell r="P177">
            <v>0</v>
          </cell>
          <cell r="Q177">
            <v>0</v>
          </cell>
          <cell r="R177">
            <v>1051</v>
          </cell>
          <cell r="S177">
            <v>517092</v>
          </cell>
          <cell r="T177">
            <v>0</v>
          </cell>
          <cell r="U177">
            <v>517092</v>
          </cell>
          <cell r="Z177">
            <v>5504</v>
          </cell>
          <cell r="AA177">
            <v>696</v>
          </cell>
          <cell r="AB177">
            <v>696</v>
          </cell>
          <cell r="AC177">
            <v>676</v>
          </cell>
          <cell r="AD177">
            <v>694</v>
          </cell>
          <cell r="AE177">
            <v>0</v>
          </cell>
          <cell r="AF177">
            <v>-2.8735632183908046E-2</v>
          </cell>
          <cell r="AG177">
            <v>2.6627218934911243E-2</v>
          </cell>
          <cell r="AH177">
            <v>0</v>
          </cell>
          <cell r="AI177">
            <v>1051</v>
          </cell>
          <cell r="AJ177">
            <v>0</v>
          </cell>
        </row>
        <row r="178">
          <cell r="A178">
            <v>5602</v>
          </cell>
          <cell r="B178" t="str">
            <v>HARRISBURG SCHOOL DISTRICT</v>
          </cell>
          <cell r="C178">
            <v>1191</v>
          </cell>
          <cell r="D178">
            <v>883</v>
          </cell>
          <cell r="E178">
            <v>0.74</v>
          </cell>
          <cell r="F178" t="str">
            <v>Level 2</v>
          </cell>
          <cell r="G178">
            <v>1051</v>
          </cell>
          <cell r="H178">
            <v>0</v>
          </cell>
          <cell r="I178">
            <v>0</v>
          </cell>
          <cell r="J178">
            <v>1051</v>
          </cell>
          <cell r="K178">
            <v>1129</v>
          </cell>
          <cell r="L178">
            <v>837</v>
          </cell>
          <cell r="M178">
            <v>0.74</v>
          </cell>
          <cell r="N178" t="str">
            <v>Level 2</v>
          </cell>
          <cell r="O178">
            <v>1051</v>
          </cell>
          <cell r="P178">
            <v>0</v>
          </cell>
          <cell r="Q178">
            <v>0</v>
          </cell>
          <cell r="R178">
            <v>1051</v>
          </cell>
          <cell r="S178">
            <v>879687</v>
          </cell>
          <cell r="T178">
            <v>0</v>
          </cell>
          <cell r="U178">
            <v>879687</v>
          </cell>
          <cell r="Z178">
            <v>5602</v>
          </cell>
          <cell r="AA178">
            <v>1211</v>
          </cell>
          <cell r="AB178">
            <v>1205</v>
          </cell>
          <cell r="AC178">
            <v>1191</v>
          </cell>
          <cell r="AD178">
            <v>1129</v>
          </cell>
          <cell r="AE178">
            <v>-4.9545829892650699E-3</v>
          </cell>
          <cell r="AF178">
            <v>-1.1618257261410789E-2</v>
          </cell>
          <cell r="AG178">
            <v>-5.2057094878253565E-2</v>
          </cell>
          <cell r="AH178">
            <v>0</v>
          </cell>
          <cell r="AI178">
            <v>1051</v>
          </cell>
          <cell r="AJ178">
            <v>0</v>
          </cell>
        </row>
        <row r="179">
          <cell r="A179">
            <v>5604</v>
          </cell>
          <cell r="B179" t="str">
            <v>MARKED TREE SCHOOL DISTRICT</v>
          </cell>
          <cell r="C179">
            <v>483</v>
          </cell>
          <cell r="D179">
            <v>390</v>
          </cell>
          <cell r="E179">
            <v>0.81</v>
          </cell>
          <cell r="F179" t="str">
            <v>Level 2</v>
          </cell>
          <cell r="G179">
            <v>1051</v>
          </cell>
          <cell r="H179">
            <v>0</v>
          </cell>
          <cell r="I179">
            <v>0</v>
          </cell>
          <cell r="J179">
            <v>1051</v>
          </cell>
          <cell r="K179">
            <v>472</v>
          </cell>
          <cell r="L179">
            <v>399</v>
          </cell>
          <cell r="M179">
            <v>0.85</v>
          </cell>
          <cell r="N179" t="str">
            <v>Level 2</v>
          </cell>
          <cell r="O179">
            <v>1051</v>
          </cell>
          <cell r="P179">
            <v>0</v>
          </cell>
          <cell r="Q179">
            <v>0</v>
          </cell>
          <cell r="R179">
            <v>1051</v>
          </cell>
          <cell r="S179">
            <v>419349</v>
          </cell>
          <cell r="T179">
            <v>0</v>
          </cell>
          <cell r="U179">
            <v>419349</v>
          </cell>
          <cell r="Z179">
            <v>5604</v>
          </cell>
          <cell r="AA179">
            <v>559</v>
          </cell>
          <cell r="AB179">
            <v>538</v>
          </cell>
          <cell r="AC179">
            <v>483</v>
          </cell>
          <cell r="AD179">
            <v>472</v>
          </cell>
          <cell r="AE179">
            <v>-3.7567084078711989E-2</v>
          </cell>
          <cell r="AF179">
            <v>-0.10223048327137546</v>
          </cell>
          <cell r="AG179">
            <v>-2.2774327122153208E-2</v>
          </cell>
          <cell r="AH179">
            <v>0</v>
          </cell>
          <cell r="AI179">
            <v>1051</v>
          </cell>
          <cell r="AJ179">
            <v>0</v>
          </cell>
        </row>
        <row r="180">
          <cell r="A180">
            <v>5605</v>
          </cell>
          <cell r="B180" t="str">
            <v>TRUMANN SCHOOL DISTRICT</v>
          </cell>
          <cell r="C180">
            <v>1491</v>
          </cell>
          <cell r="D180">
            <v>1104</v>
          </cell>
          <cell r="E180">
            <v>0.74</v>
          </cell>
          <cell r="F180" t="str">
            <v>Level 2</v>
          </cell>
          <cell r="G180">
            <v>1051</v>
          </cell>
          <cell r="H180">
            <v>0</v>
          </cell>
          <cell r="I180">
            <v>0</v>
          </cell>
          <cell r="J180">
            <v>1051</v>
          </cell>
          <cell r="K180">
            <v>1463</v>
          </cell>
          <cell r="L180">
            <v>1083</v>
          </cell>
          <cell r="M180">
            <v>0.74</v>
          </cell>
          <cell r="N180" t="str">
            <v>Level 2</v>
          </cell>
          <cell r="O180">
            <v>1051</v>
          </cell>
          <cell r="P180">
            <v>0</v>
          </cell>
          <cell r="Q180">
            <v>0</v>
          </cell>
          <cell r="R180">
            <v>1051</v>
          </cell>
          <cell r="S180">
            <v>1138233</v>
          </cell>
          <cell r="T180">
            <v>0</v>
          </cell>
          <cell r="U180">
            <v>1138233</v>
          </cell>
          <cell r="Z180">
            <v>5605</v>
          </cell>
          <cell r="AA180">
            <v>1551</v>
          </cell>
          <cell r="AB180">
            <v>1569</v>
          </cell>
          <cell r="AC180">
            <v>1491</v>
          </cell>
          <cell r="AD180">
            <v>1463</v>
          </cell>
          <cell r="AE180">
            <v>1.160541586073501E-2</v>
          </cell>
          <cell r="AF180">
            <v>-4.9713193116634802E-2</v>
          </cell>
          <cell r="AG180">
            <v>-1.8779342723004695E-2</v>
          </cell>
          <cell r="AH180">
            <v>0</v>
          </cell>
          <cell r="AI180">
            <v>1051</v>
          </cell>
          <cell r="AJ180">
            <v>0</v>
          </cell>
        </row>
        <row r="181">
          <cell r="A181">
            <v>5608</v>
          </cell>
          <cell r="B181" t="str">
            <v>EAST POINSETT CO. SCHOOL DIST.</v>
          </cell>
          <cell r="C181">
            <v>662</v>
          </cell>
          <cell r="D181">
            <v>482</v>
          </cell>
          <cell r="E181">
            <v>0.73</v>
          </cell>
          <cell r="F181" t="str">
            <v>Level 2</v>
          </cell>
          <cell r="G181">
            <v>1051</v>
          </cell>
          <cell r="H181">
            <v>0</v>
          </cell>
          <cell r="I181">
            <v>0</v>
          </cell>
          <cell r="J181">
            <v>1051</v>
          </cell>
          <cell r="K181">
            <v>660</v>
          </cell>
          <cell r="L181">
            <v>528</v>
          </cell>
          <cell r="M181">
            <v>0.8</v>
          </cell>
          <cell r="N181" t="str">
            <v>Level 2</v>
          </cell>
          <cell r="O181">
            <v>1051</v>
          </cell>
          <cell r="P181">
            <v>0</v>
          </cell>
          <cell r="Q181">
            <v>0</v>
          </cell>
          <cell r="R181">
            <v>1051</v>
          </cell>
          <cell r="S181">
            <v>554928</v>
          </cell>
          <cell r="T181">
            <v>0</v>
          </cell>
          <cell r="U181">
            <v>554928</v>
          </cell>
          <cell r="Z181">
            <v>5608</v>
          </cell>
          <cell r="AA181">
            <v>706</v>
          </cell>
          <cell r="AB181">
            <v>689</v>
          </cell>
          <cell r="AC181">
            <v>662</v>
          </cell>
          <cell r="AD181">
            <v>660</v>
          </cell>
          <cell r="AE181">
            <v>-2.4079320113314446E-2</v>
          </cell>
          <cell r="AF181">
            <v>-3.9187227866473148E-2</v>
          </cell>
          <cell r="AG181">
            <v>-3.0211480362537764E-3</v>
          </cell>
          <cell r="AH181">
            <v>0</v>
          </cell>
          <cell r="AI181">
            <v>1051</v>
          </cell>
          <cell r="AJ181">
            <v>0</v>
          </cell>
        </row>
        <row r="182">
          <cell r="A182">
            <v>5703</v>
          </cell>
          <cell r="B182" t="str">
            <v>MENA SCHOOL DISTRICT</v>
          </cell>
          <cell r="C182">
            <v>1720</v>
          </cell>
          <cell r="D182">
            <v>1162</v>
          </cell>
          <cell r="E182">
            <v>0.68</v>
          </cell>
          <cell r="F182" t="str">
            <v>Level 1</v>
          </cell>
          <cell r="G182">
            <v>526</v>
          </cell>
          <cell r="H182">
            <v>0</v>
          </cell>
          <cell r="I182">
            <v>0</v>
          </cell>
          <cell r="J182">
            <v>526</v>
          </cell>
          <cell r="K182">
            <v>1725</v>
          </cell>
          <cell r="L182">
            <v>1148</v>
          </cell>
          <cell r="M182">
            <v>0.67</v>
          </cell>
          <cell r="N182" t="str">
            <v>Level 1</v>
          </cell>
          <cell r="O182">
            <v>526</v>
          </cell>
          <cell r="P182">
            <v>0</v>
          </cell>
          <cell r="Q182">
            <v>0</v>
          </cell>
          <cell r="R182">
            <v>526</v>
          </cell>
          <cell r="S182">
            <v>603848</v>
          </cell>
          <cell r="T182">
            <v>0</v>
          </cell>
          <cell r="U182">
            <v>603848</v>
          </cell>
          <cell r="Z182">
            <v>5703</v>
          </cell>
          <cell r="AA182">
            <v>1716</v>
          </cell>
          <cell r="AB182">
            <v>1709</v>
          </cell>
          <cell r="AC182">
            <v>1720</v>
          </cell>
          <cell r="AD182">
            <v>1725</v>
          </cell>
          <cell r="AE182">
            <v>-4.079254079254079E-3</v>
          </cell>
          <cell r="AF182">
            <v>6.436512580456407E-3</v>
          </cell>
          <cell r="AG182">
            <v>2.9069767441860465E-3</v>
          </cell>
          <cell r="AH182">
            <v>0</v>
          </cell>
          <cell r="AI182">
            <v>526</v>
          </cell>
          <cell r="AJ182">
            <v>0</v>
          </cell>
        </row>
        <row r="183">
          <cell r="A183">
            <v>5706</v>
          </cell>
          <cell r="B183" t="str">
            <v>OUACHITA RIVER SCHOOL DISTRICT</v>
          </cell>
          <cell r="C183">
            <v>746</v>
          </cell>
          <cell r="D183">
            <v>528</v>
          </cell>
          <cell r="E183">
            <v>0.71</v>
          </cell>
          <cell r="F183" t="str">
            <v>Level 2</v>
          </cell>
          <cell r="G183">
            <v>1051</v>
          </cell>
          <cell r="H183">
            <v>0</v>
          </cell>
          <cell r="I183">
            <v>0</v>
          </cell>
          <cell r="J183">
            <v>1051</v>
          </cell>
          <cell r="K183">
            <v>733</v>
          </cell>
          <cell r="L183">
            <v>526</v>
          </cell>
          <cell r="M183">
            <v>0.72</v>
          </cell>
          <cell r="N183" t="str">
            <v>Level 2</v>
          </cell>
          <cell r="O183">
            <v>1051</v>
          </cell>
          <cell r="P183">
            <v>0</v>
          </cell>
          <cell r="Q183">
            <v>0</v>
          </cell>
          <cell r="R183">
            <v>1051</v>
          </cell>
          <cell r="S183">
            <v>552826</v>
          </cell>
          <cell r="T183">
            <v>0</v>
          </cell>
          <cell r="U183">
            <v>552826</v>
          </cell>
          <cell r="Z183">
            <v>5706</v>
          </cell>
          <cell r="AA183">
            <v>736</v>
          </cell>
          <cell r="AB183">
            <v>728</v>
          </cell>
          <cell r="AC183">
            <v>746</v>
          </cell>
          <cell r="AD183">
            <v>733</v>
          </cell>
          <cell r="AE183">
            <v>-1.0869565217391304E-2</v>
          </cell>
          <cell r="AF183">
            <v>2.4725274725274724E-2</v>
          </cell>
          <cell r="AG183">
            <v>-1.7426273458445041E-2</v>
          </cell>
          <cell r="AH183">
            <v>0</v>
          </cell>
          <cell r="AI183">
            <v>1051</v>
          </cell>
          <cell r="AJ183">
            <v>0</v>
          </cell>
        </row>
        <row r="184">
          <cell r="A184">
            <v>5707</v>
          </cell>
          <cell r="B184" t="str">
            <v>COSSATOT RIVER SCHOOL DISTRICT</v>
          </cell>
          <cell r="C184">
            <v>986</v>
          </cell>
          <cell r="D184">
            <v>752</v>
          </cell>
          <cell r="E184">
            <v>0.76</v>
          </cell>
          <cell r="F184" t="str">
            <v>Level 2</v>
          </cell>
          <cell r="G184">
            <v>1051</v>
          </cell>
          <cell r="H184">
            <v>0</v>
          </cell>
          <cell r="I184">
            <v>0</v>
          </cell>
          <cell r="J184">
            <v>1051</v>
          </cell>
          <cell r="K184">
            <v>967</v>
          </cell>
          <cell r="L184">
            <v>738</v>
          </cell>
          <cell r="M184">
            <v>0.76</v>
          </cell>
          <cell r="N184" t="str">
            <v>Level 2</v>
          </cell>
          <cell r="O184">
            <v>1051</v>
          </cell>
          <cell r="P184">
            <v>0</v>
          </cell>
          <cell r="Q184">
            <v>0</v>
          </cell>
          <cell r="R184">
            <v>1051</v>
          </cell>
          <cell r="S184">
            <v>775638</v>
          </cell>
          <cell r="T184">
            <v>0</v>
          </cell>
          <cell r="U184">
            <v>775638</v>
          </cell>
          <cell r="Z184">
            <v>5707</v>
          </cell>
          <cell r="AA184">
            <v>1022</v>
          </cell>
          <cell r="AB184">
            <v>1030</v>
          </cell>
          <cell r="AC184">
            <v>986</v>
          </cell>
          <cell r="AD184">
            <v>967</v>
          </cell>
          <cell r="AE184">
            <v>7.8277886497064575E-3</v>
          </cell>
          <cell r="AF184">
            <v>-4.2718446601941747E-2</v>
          </cell>
          <cell r="AG184">
            <v>-1.9269776876267748E-2</v>
          </cell>
          <cell r="AH184">
            <v>0</v>
          </cell>
          <cell r="AI184">
            <v>1051</v>
          </cell>
          <cell r="AJ184">
            <v>0</v>
          </cell>
        </row>
        <row r="185">
          <cell r="A185">
            <v>5801</v>
          </cell>
          <cell r="B185" t="str">
            <v>ATKINS SCHOOL DISTRICT</v>
          </cell>
          <cell r="C185">
            <v>952</v>
          </cell>
          <cell r="D185">
            <v>614</v>
          </cell>
          <cell r="E185">
            <v>0.65</v>
          </cell>
          <cell r="F185" t="str">
            <v>Level 1</v>
          </cell>
          <cell r="G185">
            <v>526</v>
          </cell>
          <cell r="H185">
            <v>0</v>
          </cell>
          <cell r="I185">
            <v>0</v>
          </cell>
          <cell r="J185">
            <v>526</v>
          </cell>
          <cell r="K185">
            <v>946</v>
          </cell>
          <cell r="L185">
            <v>652</v>
          </cell>
          <cell r="M185">
            <v>0.69</v>
          </cell>
          <cell r="N185" t="str">
            <v>Level 1</v>
          </cell>
          <cell r="O185">
            <v>526</v>
          </cell>
          <cell r="P185">
            <v>0</v>
          </cell>
          <cell r="Q185">
            <v>0</v>
          </cell>
          <cell r="R185">
            <v>526</v>
          </cell>
          <cell r="S185">
            <v>342952</v>
          </cell>
          <cell r="T185">
            <v>0</v>
          </cell>
          <cell r="U185">
            <v>342952</v>
          </cell>
          <cell r="Z185">
            <v>5801</v>
          </cell>
          <cell r="AA185">
            <v>994</v>
          </cell>
          <cell r="AB185">
            <v>990</v>
          </cell>
          <cell r="AC185">
            <v>952</v>
          </cell>
          <cell r="AD185">
            <v>946</v>
          </cell>
          <cell r="AE185">
            <v>-4.0241448692152921E-3</v>
          </cell>
          <cell r="AF185">
            <v>-3.8383838383838381E-2</v>
          </cell>
          <cell r="AG185">
            <v>-6.3025210084033615E-3</v>
          </cell>
          <cell r="AH185">
            <v>0</v>
          </cell>
          <cell r="AI185">
            <v>526</v>
          </cell>
          <cell r="AJ185">
            <v>0</v>
          </cell>
        </row>
        <row r="186">
          <cell r="A186">
            <v>5802</v>
          </cell>
          <cell r="B186" t="str">
            <v>DOVER SCHOOL DISTRICT</v>
          </cell>
          <cell r="C186">
            <v>1351</v>
          </cell>
          <cell r="D186">
            <v>838</v>
          </cell>
          <cell r="E186">
            <v>0.62</v>
          </cell>
          <cell r="F186" t="str">
            <v>Level 1</v>
          </cell>
          <cell r="G186">
            <v>526</v>
          </cell>
          <cell r="H186">
            <v>0</v>
          </cell>
          <cell r="I186">
            <v>0</v>
          </cell>
          <cell r="J186">
            <v>526</v>
          </cell>
          <cell r="K186">
            <v>1304</v>
          </cell>
          <cell r="L186">
            <v>858</v>
          </cell>
          <cell r="M186">
            <v>0.66</v>
          </cell>
          <cell r="N186" t="str">
            <v>Level 1</v>
          </cell>
          <cell r="O186">
            <v>526</v>
          </cell>
          <cell r="P186">
            <v>0</v>
          </cell>
          <cell r="Q186">
            <v>0</v>
          </cell>
          <cell r="R186">
            <v>526</v>
          </cell>
          <cell r="S186">
            <v>451308</v>
          </cell>
          <cell r="T186">
            <v>0</v>
          </cell>
          <cell r="U186">
            <v>451308</v>
          </cell>
          <cell r="Z186">
            <v>5802</v>
          </cell>
          <cell r="AA186">
            <v>1383</v>
          </cell>
          <cell r="AB186">
            <v>1350</v>
          </cell>
          <cell r="AC186">
            <v>1351</v>
          </cell>
          <cell r="AD186">
            <v>1304</v>
          </cell>
          <cell r="AE186">
            <v>-2.3861171366594359E-2</v>
          </cell>
          <cell r="AF186">
            <v>7.407407407407407E-4</v>
          </cell>
          <cell r="AG186">
            <v>-3.4789045151739452E-2</v>
          </cell>
          <cell r="AH186">
            <v>0</v>
          </cell>
          <cell r="AI186">
            <v>526</v>
          </cell>
          <cell r="AJ186">
            <v>0</v>
          </cell>
        </row>
        <row r="187">
          <cell r="A187">
            <v>5803</v>
          </cell>
          <cell r="B187" t="str">
            <v>HECTOR SCHOOL DISTRICT</v>
          </cell>
          <cell r="C187">
            <v>576</v>
          </cell>
          <cell r="D187">
            <v>421</v>
          </cell>
          <cell r="E187">
            <v>0.73</v>
          </cell>
          <cell r="F187" t="str">
            <v>Level 2</v>
          </cell>
          <cell r="G187">
            <v>1051</v>
          </cell>
          <cell r="H187">
            <v>0</v>
          </cell>
          <cell r="I187">
            <v>0</v>
          </cell>
          <cell r="J187">
            <v>1051</v>
          </cell>
          <cell r="K187">
            <v>609</v>
          </cell>
          <cell r="L187">
            <v>445</v>
          </cell>
          <cell r="M187">
            <v>0.73</v>
          </cell>
          <cell r="N187" t="str">
            <v>Level 2</v>
          </cell>
          <cell r="O187">
            <v>1051</v>
          </cell>
          <cell r="P187">
            <v>0</v>
          </cell>
          <cell r="Q187">
            <v>0</v>
          </cell>
          <cell r="R187">
            <v>1051</v>
          </cell>
          <cell r="S187">
            <v>467695</v>
          </cell>
          <cell r="T187">
            <v>0</v>
          </cell>
          <cell r="U187">
            <v>467695</v>
          </cell>
          <cell r="Z187">
            <v>5803</v>
          </cell>
          <cell r="AA187">
            <v>597</v>
          </cell>
          <cell r="AB187">
            <v>592</v>
          </cell>
          <cell r="AC187">
            <v>576</v>
          </cell>
          <cell r="AD187">
            <v>609</v>
          </cell>
          <cell r="AE187">
            <v>-8.3752093802345051E-3</v>
          </cell>
          <cell r="AF187">
            <v>-2.7027027027027029E-2</v>
          </cell>
          <cell r="AG187">
            <v>5.7291666666666664E-2</v>
          </cell>
          <cell r="AH187">
            <v>0</v>
          </cell>
          <cell r="AI187">
            <v>1051</v>
          </cell>
          <cell r="AJ187">
            <v>0</v>
          </cell>
        </row>
        <row r="188">
          <cell r="A188">
            <v>5804</v>
          </cell>
          <cell r="B188" t="str">
            <v>POTTSVILLE SCHOOL DISTRICT</v>
          </cell>
          <cell r="C188">
            <v>1714</v>
          </cell>
          <cell r="D188">
            <v>699</v>
          </cell>
          <cell r="E188">
            <v>0.41</v>
          </cell>
          <cell r="F188" t="str">
            <v>Level 1</v>
          </cell>
          <cell r="G188">
            <v>526</v>
          </cell>
          <cell r="H188">
            <v>0</v>
          </cell>
          <cell r="I188">
            <v>0</v>
          </cell>
          <cell r="J188">
            <v>526</v>
          </cell>
          <cell r="K188">
            <v>1729</v>
          </cell>
          <cell r="L188">
            <v>714</v>
          </cell>
          <cell r="M188">
            <v>0.41</v>
          </cell>
          <cell r="N188" t="str">
            <v>Level 1</v>
          </cell>
          <cell r="O188">
            <v>526</v>
          </cell>
          <cell r="P188">
            <v>0</v>
          </cell>
          <cell r="Q188">
            <v>0</v>
          </cell>
          <cell r="R188">
            <v>526</v>
          </cell>
          <cell r="S188">
            <v>375564</v>
          </cell>
          <cell r="T188">
            <v>0</v>
          </cell>
          <cell r="U188">
            <v>375564</v>
          </cell>
          <cell r="Z188">
            <v>5804</v>
          </cell>
          <cell r="AA188">
            <v>1715</v>
          </cell>
          <cell r="AB188">
            <v>1746</v>
          </cell>
          <cell r="AC188">
            <v>1714</v>
          </cell>
          <cell r="AD188">
            <v>1729</v>
          </cell>
          <cell r="AE188">
            <v>1.8075801749271137E-2</v>
          </cell>
          <cell r="AF188">
            <v>-1.8327605956471937E-2</v>
          </cell>
          <cell r="AG188">
            <v>8.7514585764294044E-3</v>
          </cell>
          <cell r="AH188">
            <v>0</v>
          </cell>
          <cell r="AI188">
            <v>526</v>
          </cell>
          <cell r="AJ188">
            <v>0</v>
          </cell>
        </row>
        <row r="189">
          <cell r="A189">
            <v>5805</v>
          </cell>
          <cell r="B189" t="str">
            <v>RUSSELLVILLE SCHOOL DISTRICT</v>
          </cell>
          <cell r="C189">
            <v>5186</v>
          </cell>
          <cell r="D189">
            <v>2994</v>
          </cell>
          <cell r="E189">
            <v>0.57999999999999996</v>
          </cell>
          <cell r="F189" t="str">
            <v>Level 1</v>
          </cell>
          <cell r="G189">
            <v>526</v>
          </cell>
          <cell r="H189">
            <v>0</v>
          </cell>
          <cell r="I189">
            <v>0</v>
          </cell>
          <cell r="J189">
            <v>526</v>
          </cell>
          <cell r="K189">
            <v>5217</v>
          </cell>
          <cell r="L189">
            <v>3050</v>
          </cell>
          <cell r="M189">
            <v>0.59</v>
          </cell>
          <cell r="N189" t="str">
            <v>Level 1</v>
          </cell>
          <cell r="O189">
            <v>526</v>
          </cell>
          <cell r="P189">
            <v>0</v>
          </cell>
          <cell r="Q189">
            <v>0</v>
          </cell>
          <cell r="R189">
            <v>526</v>
          </cell>
          <cell r="S189">
            <v>1604300</v>
          </cell>
          <cell r="T189">
            <v>0</v>
          </cell>
          <cell r="U189">
            <v>1604300</v>
          </cell>
          <cell r="Z189">
            <v>5805</v>
          </cell>
          <cell r="AA189">
            <v>5227</v>
          </cell>
          <cell r="AB189">
            <v>5255</v>
          </cell>
          <cell r="AC189">
            <v>5186</v>
          </cell>
          <cell r="AD189">
            <v>5217</v>
          </cell>
          <cell r="AE189">
            <v>5.3568012244117084E-3</v>
          </cell>
          <cell r="AF189">
            <v>-1.313035204567079E-2</v>
          </cell>
          <cell r="AG189">
            <v>5.977632086386425E-3</v>
          </cell>
          <cell r="AH189">
            <v>0</v>
          </cell>
          <cell r="AI189">
            <v>526</v>
          </cell>
          <cell r="AJ189">
            <v>0</v>
          </cell>
        </row>
        <row r="190">
          <cell r="A190">
            <v>5901</v>
          </cell>
          <cell r="B190" t="str">
            <v>DES ARC SCHOOL DISTRICT</v>
          </cell>
          <cell r="C190">
            <v>564</v>
          </cell>
          <cell r="D190">
            <v>400</v>
          </cell>
          <cell r="E190">
            <v>0.71</v>
          </cell>
          <cell r="F190" t="str">
            <v>Level 2</v>
          </cell>
          <cell r="G190">
            <v>1051</v>
          </cell>
          <cell r="H190">
            <v>1</v>
          </cell>
          <cell r="I190">
            <v>1051</v>
          </cell>
          <cell r="J190">
            <v>1051</v>
          </cell>
          <cell r="K190">
            <v>550</v>
          </cell>
          <cell r="L190">
            <v>379</v>
          </cell>
          <cell r="M190">
            <v>0.69</v>
          </cell>
          <cell r="N190" t="str">
            <v>Level 1</v>
          </cell>
          <cell r="O190">
            <v>526</v>
          </cell>
          <cell r="P190">
            <v>1</v>
          </cell>
          <cell r="Q190">
            <v>876</v>
          </cell>
          <cell r="R190">
            <v>876</v>
          </cell>
          <cell r="S190">
            <v>199354</v>
          </cell>
          <cell r="T190">
            <v>132650</v>
          </cell>
          <cell r="U190">
            <v>332004</v>
          </cell>
          <cell r="Z190">
            <v>5901</v>
          </cell>
          <cell r="AA190">
            <v>529</v>
          </cell>
          <cell r="AB190">
            <v>553</v>
          </cell>
          <cell r="AC190">
            <v>564</v>
          </cell>
          <cell r="AD190">
            <v>550</v>
          </cell>
          <cell r="AE190">
            <v>4.5368620037807186E-2</v>
          </cell>
          <cell r="AF190">
            <v>1.9891500904159132E-2</v>
          </cell>
          <cell r="AG190">
            <v>-2.4822695035460994E-2</v>
          </cell>
          <cell r="AH190">
            <v>0</v>
          </cell>
          <cell r="AI190">
            <v>526</v>
          </cell>
          <cell r="AJ190">
            <v>0</v>
          </cell>
        </row>
        <row r="191">
          <cell r="A191">
            <v>5903</v>
          </cell>
          <cell r="B191" t="str">
            <v>HAZEN SCHOOL DISTRICT</v>
          </cell>
          <cell r="C191">
            <v>569</v>
          </cell>
          <cell r="D191">
            <v>404</v>
          </cell>
          <cell r="E191">
            <v>0.71</v>
          </cell>
          <cell r="F191" t="str">
            <v>Level 2</v>
          </cell>
          <cell r="G191">
            <v>1051</v>
          </cell>
          <cell r="H191">
            <v>0</v>
          </cell>
          <cell r="I191">
            <v>0</v>
          </cell>
          <cell r="J191">
            <v>1051</v>
          </cell>
          <cell r="K191">
            <v>569</v>
          </cell>
          <cell r="L191">
            <v>412</v>
          </cell>
          <cell r="M191">
            <v>0.72</v>
          </cell>
          <cell r="N191" t="str">
            <v>Level 2</v>
          </cell>
          <cell r="O191">
            <v>1051</v>
          </cell>
          <cell r="P191">
            <v>0</v>
          </cell>
          <cell r="Q191">
            <v>0</v>
          </cell>
          <cell r="R191">
            <v>1051</v>
          </cell>
          <cell r="S191">
            <v>433012</v>
          </cell>
          <cell r="T191">
            <v>0</v>
          </cell>
          <cell r="U191">
            <v>433012</v>
          </cell>
          <cell r="Z191">
            <v>5903</v>
          </cell>
          <cell r="AA191">
            <v>636</v>
          </cell>
          <cell r="AB191">
            <v>578</v>
          </cell>
          <cell r="AC191">
            <v>569</v>
          </cell>
          <cell r="AD191">
            <v>569</v>
          </cell>
          <cell r="AE191">
            <v>-9.1194968553459113E-2</v>
          </cell>
          <cell r="AF191">
            <v>-1.5570934256055362E-2</v>
          </cell>
          <cell r="AG191">
            <v>0</v>
          </cell>
          <cell r="AH191">
            <v>0</v>
          </cell>
          <cell r="AI191">
            <v>1051</v>
          </cell>
          <cell r="AJ191">
            <v>0</v>
          </cell>
        </row>
        <row r="192">
          <cell r="A192">
            <v>6001</v>
          </cell>
          <cell r="B192" t="str">
            <v>LITTLE ROCK SCHOOL DISTRICT</v>
          </cell>
          <cell r="C192">
            <v>21595</v>
          </cell>
          <cell r="D192">
            <v>15488</v>
          </cell>
          <cell r="E192">
            <v>0.72</v>
          </cell>
          <cell r="F192" t="str">
            <v>Level 2</v>
          </cell>
          <cell r="G192">
            <v>1051</v>
          </cell>
          <cell r="H192">
            <v>1</v>
          </cell>
          <cell r="I192">
            <v>1051</v>
          </cell>
          <cell r="J192">
            <v>1051</v>
          </cell>
          <cell r="K192">
            <v>21472</v>
          </cell>
          <cell r="L192">
            <v>15055</v>
          </cell>
          <cell r="M192">
            <v>0.7</v>
          </cell>
          <cell r="N192" t="str">
            <v>Level 2</v>
          </cell>
          <cell r="O192">
            <v>1051</v>
          </cell>
          <cell r="P192">
            <v>0</v>
          </cell>
          <cell r="Q192">
            <v>0</v>
          </cell>
          <cell r="R192">
            <v>1051</v>
          </cell>
          <cell r="S192">
            <v>15822805</v>
          </cell>
          <cell r="T192">
            <v>0</v>
          </cell>
          <cell r="U192">
            <v>15822805</v>
          </cell>
          <cell r="Z192">
            <v>6001</v>
          </cell>
          <cell r="AA192">
            <v>22759</v>
          </cell>
          <cell r="AB192">
            <v>22338</v>
          </cell>
          <cell r="AC192">
            <v>21595</v>
          </cell>
          <cell r="AD192">
            <v>21472</v>
          </cell>
          <cell r="AE192">
            <v>-1.8498176545542422E-2</v>
          </cell>
          <cell r="AF192">
            <v>-3.3261706509087656E-2</v>
          </cell>
          <cell r="AG192">
            <v>-5.6957629080805743E-3</v>
          </cell>
          <cell r="AH192">
            <v>0</v>
          </cell>
          <cell r="AI192">
            <v>1051</v>
          </cell>
          <cell r="AJ192">
            <v>0</v>
          </cell>
        </row>
        <row r="193">
          <cell r="A193">
            <v>6002</v>
          </cell>
          <cell r="B193" t="str">
            <v>N. LITTLE ROCK SCHOOL DISTRICT</v>
          </cell>
          <cell r="C193">
            <v>8145</v>
          </cell>
          <cell r="D193">
            <v>5927</v>
          </cell>
          <cell r="E193">
            <v>0.73</v>
          </cell>
          <cell r="F193" t="str">
            <v>Level 2</v>
          </cell>
          <cell r="G193">
            <v>1051</v>
          </cell>
          <cell r="H193">
            <v>0</v>
          </cell>
          <cell r="I193">
            <v>0</v>
          </cell>
          <cell r="J193">
            <v>1051</v>
          </cell>
          <cell r="K193">
            <v>8076</v>
          </cell>
          <cell r="L193">
            <v>6006</v>
          </cell>
          <cell r="M193">
            <v>0.74</v>
          </cell>
          <cell r="N193" t="str">
            <v>Level 2</v>
          </cell>
          <cell r="O193">
            <v>1051</v>
          </cell>
          <cell r="P193">
            <v>0</v>
          </cell>
          <cell r="Q193">
            <v>0</v>
          </cell>
          <cell r="R193">
            <v>1051</v>
          </cell>
          <cell r="S193">
            <v>6312306</v>
          </cell>
          <cell r="T193">
            <v>0</v>
          </cell>
          <cell r="U193">
            <v>6312306</v>
          </cell>
          <cell r="Z193">
            <v>6002</v>
          </cell>
          <cell r="AA193">
            <v>8405</v>
          </cell>
          <cell r="AB193">
            <v>8427</v>
          </cell>
          <cell r="AC193">
            <v>8145</v>
          </cell>
          <cell r="AD193">
            <v>8076</v>
          </cell>
          <cell r="AE193">
            <v>2.6174895895300417E-3</v>
          </cell>
          <cell r="AF193">
            <v>-3.346386614453542E-2</v>
          </cell>
          <cell r="AG193">
            <v>-8.4714548802946599E-3</v>
          </cell>
          <cell r="AH193">
            <v>0</v>
          </cell>
          <cell r="AI193">
            <v>1051</v>
          </cell>
          <cell r="AJ193">
            <v>0</v>
          </cell>
        </row>
        <row r="194">
          <cell r="A194">
            <v>6003</v>
          </cell>
          <cell r="B194" t="str">
            <v>PULASKI COUNTY SPECIAL SCHOOL DISTRICT</v>
          </cell>
          <cell r="C194">
            <v>11863</v>
          </cell>
          <cell r="D194">
            <v>5885</v>
          </cell>
          <cell r="E194">
            <v>0.5</v>
          </cell>
          <cell r="F194" t="str">
            <v>Level 1</v>
          </cell>
          <cell r="G194">
            <v>526</v>
          </cell>
          <cell r="H194">
            <v>0</v>
          </cell>
          <cell r="I194">
            <v>0</v>
          </cell>
          <cell r="J194">
            <v>526</v>
          </cell>
          <cell r="K194">
            <v>11801</v>
          </cell>
          <cell r="L194">
            <v>5728</v>
          </cell>
          <cell r="M194">
            <v>0.49</v>
          </cell>
          <cell r="N194" t="str">
            <v>Level 1</v>
          </cell>
          <cell r="O194">
            <v>526</v>
          </cell>
          <cell r="P194">
            <v>0</v>
          </cell>
          <cell r="Q194">
            <v>0</v>
          </cell>
          <cell r="R194">
            <v>526</v>
          </cell>
          <cell r="S194">
            <v>3012928</v>
          </cell>
          <cell r="T194">
            <v>0</v>
          </cell>
          <cell r="U194">
            <v>3012928</v>
          </cell>
          <cell r="Z194">
            <v>6003</v>
          </cell>
          <cell r="AA194">
            <v>12199</v>
          </cell>
          <cell r="AB194">
            <v>12101</v>
          </cell>
          <cell r="AC194">
            <v>11863</v>
          </cell>
          <cell r="AD194">
            <v>11801</v>
          </cell>
          <cell r="AE194">
            <v>-8.0334453643741283E-3</v>
          </cell>
          <cell r="AF194">
            <v>-1.9667796049913231E-2</v>
          </cell>
          <cell r="AG194">
            <v>-5.2263339796004386E-3</v>
          </cell>
          <cell r="AH194">
            <v>0</v>
          </cell>
          <cell r="AI194">
            <v>526</v>
          </cell>
          <cell r="AJ194">
            <v>0</v>
          </cell>
        </row>
        <row r="195">
          <cell r="A195">
            <v>6004</v>
          </cell>
          <cell r="B195" t="str">
            <v>JACKSONVILLE NORTH PULASKI SCHOOL DISTRICT</v>
          </cell>
          <cell r="C195">
            <v>3958</v>
          </cell>
          <cell r="D195">
            <v>2910</v>
          </cell>
          <cell r="E195">
            <v>0.74</v>
          </cell>
          <cell r="F195" t="str">
            <v>Level 2</v>
          </cell>
          <cell r="G195">
            <v>1051</v>
          </cell>
          <cell r="H195">
            <v>0</v>
          </cell>
          <cell r="I195">
            <v>0</v>
          </cell>
          <cell r="J195">
            <v>1051</v>
          </cell>
          <cell r="K195">
            <v>4014</v>
          </cell>
          <cell r="L195">
            <v>2926</v>
          </cell>
          <cell r="M195">
            <v>0.73</v>
          </cell>
          <cell r="N195" t="str">
            <v>Level 2</v>
          </cell>
          <cell r="O195">
            <v>1051</v>
          </cell>
          <cell r="P195">
            <v>0</v>
          </cell>
          <cell r="Q195">
            <v>0</v>
          </cell>
          <cell r="R195">
            <v>1051</v>
          </cell>
          <cell r="S195">
            <v>3075226</v>
          </cell>
          <cell r="T195">
            <v>0</v>
          </cell>
          <cell r="U195">
            <v>3075226</v>
          </cell>
          <cell r="Z195">
            <v>6004</v>
          </cell>
          <cell r="AA195">
            <v>3927</v>
          </cell>
          <cell r="AB195">
            <v>4306</v>
          </cell>
          <cell r="AC195">
            <v>3958</v>
          </cell>
          <cell r="AD195">
            <v>4014</v>
          </cell>
          <cell r="AF195">
            <v>-8.0817464003715742E-2</v>
          </cell>
          <cell r="AG195">
            <v>1.4148559878726629E-2</v>
          </cell>
          <cell r="AH195">
            <v>0</v>
          </cell>
          <cell r="AI195">
            <v>1051</v>
          </cell>
          <cell r="AJ195">
            <v>0</v>
          </cell>
        </row>
        <row r="196">
          <cell r="A196">
            <v>6102</v>
          </cell>
          <cell r="B196" t="str">
            <v>MAYNARD SCHOOL DISTRICT</v>
          </cell>
          <cell r="C196">
            <v>472</v>
          </cell>
          <cell r="D196">
            <v>345</v>
          </cell>
          <cell r="E196">
            <v>0.73</v>
          </cell>
          <cell r="F196" t="str">
            <v>Level 2</v>
          </cell>
          <cell r="G196">
            <v>1051</v>
          </cell>
          <cell r="H196">
            <v>0</v>
          </cell>
          <cell r="I196">
            <v>0</v>
          </cell>
          <cell r="J196">
            <v>1051</v>
          </cell>
          <cell r="K196">
            <v>506</v>
          </cell>
          <cell r="L196">
            <v>372</v>
          </cell>
          <cell r="M196">
            <v>0.74</v>
          </cell>
          <cell r="N196" t="str">
            <v>Level 2</v>
          </cell>
          <cell r="O196">
            <v>1051</v>
          </cell>
          <cell r="P196">
            <v>0</v>
          </cell>
          <cell r="Q196">
            <v>0</v>
          </cell>
          <cell r="R196">
            <v>1051</v>
          </cell>
          <cell r="S196">
            <v>390972</v>
          </cell>
          <cell r="T196">
            <v>0</v>
          </cell>
          <cell r="U196">
            <v>390972</v>
          </cell>
          <cell r="Z196">
            <v>6102</v>
          </cell>
          <cell r="AA196">
            <v>441</v>
          </cell>
          <cell r="AB196">
            <v>479</v>
          </cell>
          <cell r="AC196">
            <v>472</v>
          </cell>
          <cell r="AD196">
            <v>506</v>
          </cell>
          <cell r="AE196">
            <v>8.6167800453514742E-2</v>
          </cell>
          <cell r="AF196">
            <v>-1.4613778705636743E-2</v>
          </cell>
          <cell r="AG196">
            <v>7.2033898305084748E-2</v>
          </cell>
          <cell r="AH196">
            <v>0</v>
          </cell>
          <cell r="AI196">
            <v>1051</v>
          </cell>
          <cell r="AJ196">
            <v>0</v>
          </cell>
        </row>
        <row r="197">
          <cell r="A197">
            <v>6103</v>
          </cell>
          <cell r="B197" t="str">
            <v>POCAHONTAS SCHOOL DISTRICT</v>
          </cell>
          <cell r="C197">
            <v>2065</v>
          </cell>
          <cell r="D197">
            <v>1242</v>
          </cell>
          <cell r="E197">
            <v>0.6</v>
          </cell>
          <cell r="F197" t="str">
            <v>Level 1</v>
          </cell>
          <cell r="G197">
            <v>526</v>
          </cell>
          <cell r="H197">
            <v>0</v>
          </cell>
          <cell r="I197">
            <v>0</v>
          </cell>
          <cell r="J197">
            <v>526</v>
          </cell>
          <cell r="K197">
            <v>2063</v>
          </cell>
          <cell r="L197">
            <v>1268</v>
          </cell>
          <cell r="M197">
            <v>0.62</v>
          </cell>
          <cell r="N197" t="str">
            <v>Level 1</v>
          </cell>
          <cell r="O197">
            <v>526</v>
          </cell>
          <cell r="P197">
            <v>0</v>
          </cell>
          <cell r="Q197">
            <v>0</v>
          </cell>
          <cell r="R197">
            <v>526</v>
          </cell>
          <cell r="S197">
            <v>666968</v>
          </cell>
          <cell r="T197">
            <v>0</v>
          </cell>
          <cell r="U197">
            <v>666968</v>
          </cell>
          <cell r="Z197">
            <v>6103</v>
          </cell>
          <cell r="AA197">
            <v>1894</v>
          </cell>
          <cell r="AB197">
            <v>2022</v>
          </cell>
          <cell r="AC197">
            <v>2065</v>
          </cell>
          <cell r="AD197">
            <v>2063</v>
          </cell>
          <cell r="AE197">
            <v>6.7581837381203796E-2</v>
          </cell>
          <cell r="AF197">
            <v>2.1266073194856579E-2</v>
          </cell>
          <cell r="AG197">
            <v>-9.6852300242130751E-4</v>
          </cell>
          <cell r="AH197">
            <v>0</v>
          </cell>
          <cell r="AI197">
            <v>526</v>
          </cell>
          <cell r="AJ197">
            <v>0</v>
          </cell>
        </row>
        <row r="198">
          <cell r="A198">
            <v>6201</v>
          </cell>
          <cell r="B198" t="str">
            <v>FORREST CITY SCHOOL DISTRICT</v>
          </cell>
          <cell r="C198">
            <v>2206</v>
          </cell>
          <cell r="D198">
            <v>1823</v>
          </cell>
          <cell r="E198">
            <v>0.83</v>
          </cell>
          <cell r="F198" t="str">
            <v>Level 2</v>
          </cell>
          <cell r="G198">
            <v>1051</v>
          </cell>
          <cell r="H198">
            <v>0</v>
          </cell>
          <cell r="I198">
            <v>0</v>
          </cell>
          <cell r="J198">
            <v>1051</v>
          </cell>
          <cell r="K198">
            <v>2196</v>
          </cell>
          <cell r="L198">
            <v>1814</v>
          </cell>
          <cell r="M198">
            <v>0.83</v>
          </cell>
          <cell r="N198" t="str">
            <v>Level 2</v>
          </cell>
          <cell r="O198">
            <v>1051</v>
          </cell>
          <cell r="P198">
            <v>0</v>
          </cell>
          <cell r="Q198">
            <v>0</v>
          </cell>
          <cell r="R198">
            <v>1051</v>
          </cell>
          <cell r="S198">
            <v>1906514</v>
          </cell>
          <cell r="T198">
            <v>0</v>
          </cell>
          <cell r="U198">
            <v>1906514</v>
          </cell>
          <cell r="Z198">
            <v>6201</v>
          </cell>
          <cell r="AA198">
            <v>2262</v>
          </cell>
          <cell r="AB198">
            <v>2324</v>
          </cell>
          <cell r="AC198">
            <v>2206</v>
          </cell>
          <cell r="AD198">
            <v>2196</v>
          </cell>
          <cell r="AE198">
            <v>2.7409372236958444E-2</v>
          </cell>
          <cell r="AF198">
            <v>-5.0774526678141134E-2</v>
          </cell>
          <cell r="AG198">
            <v>-4.5330915684496827E-3</v>
          </cell>
          <cell r="AH198">
            <v>0</v>
          </cell>
          <cell r="AI198">
            <v>1051</v>
          </cell>
          <cell r="AJ198">
            <v>0</v>
          </cell>
        </row>
        <row r="199">
          <cell r="A199">
            <v>6205</v>
          </cell>
          <cell r="B199" t="str">
            <v>PALESTINE-WHEATLEY SCH. DIST.</v>
          </cell>
          <cell r="C199">
            <v>810</v>
          </cell>
          <cell r="D199">
            <v>697</v>
          </cell>
          <cell r="E199">
            <v>0.86</v>
          </cell>
          <cell r="F199" t="str">
            <v>Level 2</v>
          </cell>
          <cell r="G199">
            <v>1051</v>
          </cell>
          <cell r="H199">
            <v>0</v>
          </cell>
          <cell r="I199">
            <v>0</v>
          </cell>
          <cell r="J199">
            <v>1051</v>
          </cell>
          <cell r="K199">
            <v>798</v>
          </cell>
          <cell r="L199">
            <v>686</v>
          </cell>
          <cell r="M199">
            <v>0.86</v>
          </cell>
          <cell r="N199" t="str">
            <v>Level 2</v>
          </cell>
          <cell r="O199">
            <v>1051</v>
          </cell>
          <cell r="P199">
            <v>0</v>
          </cell>
          <cell r="Q199">
            <v>0</v>
          </cell>
          <cell r="R199">
            <v>1051</v>
          </cell>
          <cell r="S199">
            <v>720986</v>
          </cell>
          <cell r="T199">
            <v>0</v>
          </cell>
          <cell r="U199">
            <v>720986</v>
          </cell>
          <cell r="Z199">
            <v>6205</v>
          </cell>
          <cell r="AA199">
            <v>772</v>
          </cell>
          <cell r="AB199">
            <v>818</v>
          </cell>
          <cell r="AC199">
            <v>810</v>
          </cell>
          <cell r="AD199">
            <v>798</v>
          </cell>
          <cell r="AE199">
            <v>5.9585492227979271E-2</v>
          </cell>
          <cell r="AF199">
            <v>-9.7799511002444987E-3</v>
          </cell>
          <cell r="AG199">
            <v>-1.4814814814814815E-2</v>
          </cell>
          <cell r="AH199">
            <v>0</v>
          </cell>
          <cell r="AI199">
            <v>1051</v>
          </cell>
          <cell r="AJ199">
            <v>0</v>
          </cell>
        </row>
        <row r="200">
          <cell r="A200">
            <v>6301</v>
          </cell>
          <cell r="B200" t="str">
            <v>BAUXITE SCHOOL DISTRICT</v>
          </cell>
          <cell r="C200">
            <v>1698</v>
          </cell>
          <cell r="D200">
            <v>685</v>
          </cell>
          <cell r="E200">
            <v>0.4</v>
          </cell>
          <cell r="F200" t="str">
            <v>Level 1</v>
          </cell>
          <cell r="G200">
            <v>526</v>
          </cell>
          <cell r="H200">
            <v>0</v>
          </cell>
          <cell r="I200">
            <v>0</v>
          </cell>
          <cell r="J200">
            <v>526</v>
          </cell>
          <cell r="K200">
            <v>1662</v>
          </cell>
          <cell r="L200">
            <v>677</v>
          </cell>
          <cell r="M200">
            <v>0.41</v>
          </cell>
          <cell r="N200" t="str">
            <v>Level 1</v>
          </cell>
          <cell r="O200">
            <v>526</v>
          </cell>
          <cell r="P200">
            <v>0</v>
          </cell>
          <cell r="Q200">
            <v>0</v>
          </cell>
          <cell r="R200">
            <v>526</v>
          </cell>
          <cell r="S200">
            <v>356102</v>
          </cell>
          <cell r="T200">
            <v>0</v>
          </cell>
          <cell r="U200">
            <v>356102</v>
          </cell>
          <cell r="Z200">
            <v>6301</v>
          </cell>
          <cell r="AA200">
            <v>1653</v>
          </cell>
          <cell r="AB200">
            <v>1708</v>
          </cell>
          <cell r="AC200">
            <v>1698</v>
          </cell>
          <cell r="AD200">
            <v>1662</v>
          </cell>
          <cell r="AE200">
            <v>3.327283726557774E-2</v>
          </cell>
          <cell r="AF200">
            <v>-5.8548009367681503E-3</v>
          </cell>
          <cell r="AG200">
            <v>-2.1201413427561839E-2</v>
          </cell>
          <cell r="AH200">
            <v>0</v>
          </cell>
          <cell r="AI200">
            <v>526</v>
          </cell>
          <cell r="AJ200">
            <v>0</v>
          </cell>
        </row>
        <row r="201">
          <cell r="A201">
            <v>6302</v>
          </cell>
          <cell r="B201" t="str">
            <v>BENTON SCHOOL DISTRICT</v>
          </cell>
          <cell r="C201">
            <v>5547</v>
          </cell>
          <cell r="D201">
            <v>2236</v>
          </cell>
          <cell r="E201">
            <v>0.4</v>
          </cell>
          <cell r="F201" t="str">
            <v>Level 1</v>
          </cell>
          <cell r="G201">
            <v>526</v>
          </cell>
          <cell r="H201">
            <v>0</v>
          </cell>
          <cell r="I201">
            <v>0</v>
          </cell>
          <cell r="J201">
            <v>526</v>
          </cell>
          <cell r="K201">
            <v>5558</v>
          </cell>
          <cell r="L201">
            <v>2211</v>
          </cell>
          <cell r="M201">
            <v>0.4</v>
          </cell>
          <cell r="N201" t="str">
            <v>Level 1</v>
          </cell>
          <cell r="O201">
            <v>526</v>
          </cell>
          <cell r="P201">
            <v>0</v>
          </cell>
          <cell r="Q201">
            <v>0</v>
          </cell>
          <cell r="R201">
            <v>526</v>
          </cell>
          <cell r="S201">
            <v>1162986</v>
          </cell>
          <cell r="T201">
            <v>0</v>
          </cell>
          <cell r="U201">
            <v>1162986</v>
          </cell>
          <cell r="Z201">
            <v>6302</v>
          </cell>
          <cell r="AA201">
            <v>5108</v>
          </cell>
          <cell r="AB201">
            <v>5286</v>
          </cell>
          <cell r="AC201">
            <v>5547</v>
          </cell>
          <cell r="AD201">
            <v>5558</v>
          </cell>
          <cell r="AE201">
            <v>3.4847298355520751E-2</v>
          </cell>
          <cell r="AF201">
            <v>4.9375709421112371E-2</v>
          </cell>
          <cell r="AG201">
            <v>1.9830539030106366E-3</v>
          </cell>
          <cell r="AH201">
            <v>0</v>
          </cell>
          <cell r="AI201">
            <v>526</v>
          </cell>
          <cell r="AJ201">
            <v>0</v>
          </cell>
        </row>
        <row r="202">
          <cell r="A202">
            <v>6303</v>
          </cell>
          <cell r="B202" t="str">
            <v>BRYANT SCHOOL DISTRICT</v>
          </cell>
          <cell r="C202">
            <v>9136</v>
          </cell>
          <cell r="D202">
            <v>3491</v>
          </cell>
          <cell r="E202">
            <v>0.38</v>
          </cell>
          <cell r="F202" t="str">
            <v>Level 1</v>
          </cell>
          <cell r="G202">
            <v>526</v>
          </cell>
          <cell r="H202">
            <v>0</v>
          </cell>
          <cell r="I202">
            <v>0</v>
          </cell>
          <cell r="J202">
            <v>526</v>
          </cell>
          <cell r="K202">
            <v>9299</v>
          </cell>
          <cell r="L202">
            <v>3830</v>
          </cell>
          <cell r="M202">
            <v>0.41</v>
          </cell>
          <cell r="N202" t="str">
            <v>Level 1</v>
          </cell>
          <cell r="O202">
            <v>526</v>
          </cell>
          <cell r="P202">
            <v>0</v>
          </cell>
          <cell r="Q202">
            <v>0</v>
          </cell>
          <cell r="R202">
            <v>526</v>
          </cell>
          <cell r="S202">
            <v>2014580</v>
          </cell>
          <cell r="T202">
            <v>0</v>
          </cell>
          <cell r="U202">
            <v>2014580</v>
          </cell>
          <cell r="Z202">
            <v>6303</v>
          </cell>
          <cell r="AA202">
            <v>9134</v>
          </cell>
          <cell r="AB202">
            <v>9121</v>
          </cell>
          <cell r="AC202">
            <v>9136</v>
          </cell>
          <cell r="AD202">
            <v>9299</v>
          </cell>
          <cell r="AE202">
            <v>-1.4232537770965622E-3</v>
          </cell>
          <cell r="AF202">
            <v>1.644556517925666E-3</v>
          </cell>
          <cell r="AG202">
            <v>1.7841506129597198E-2</v>
          </cell>
          <cell r="AH202">
            <v>0</v>
          </cell>
          <cell r="AI202">
            <v>526</v>
          </cell>
          <cell r="AJ202">
            <v>0</v>
          </cell>
        </row>
        <row r="203">
          <cell r="A203">
            <v>6304</v>
          </cell>
          <cell r="B203" t="str">
            <v>HARMONY GROVE SCH DIST(SALINE)</v>
          </cell>
          <cell r="C203">
            <v>1234</v>
          </cell>
          <cell r="D203">
            <v>458</v>
          </cell>
          <cell r="E203">
            <v>0.37</v>
          </cell>
          <cell r="F203" t="str">
            <v>Level 1</v>
          </cell>
          <cell r="G203">
            <v>526</v>
          </cell>
          <cell r="H203">
            <v>0</v>
          </cell>
          <cell r="I203">
            <v>0</v>
          </cell>
          <cell r="J203">
            <v>526</v>
          </cell>
          <cell r="K203">
            <v>1204</v>
          </cell>
          <cell r="L203">
            <v>408</v>
          </cell>
          <cell r="M203">
            <v>0.34</v>
          </cell>
          <cell r="N203" t="str">
            <v>Level 1</v>
          </cell>
          <cell r="O203">
            <v>526</v>
          </cell>
          <cell r="P203">
            <v>0</v>
          </cell>
          <cell r="Q203">
            <v>0</v>
          </cell>
          <cell r="R203">
            <v>526</v>
          </cell>
          <cell r="S203">
            <v>214608</v>
          </cell>
          <cell r="T203">
            <v>0</v>
          </cell>
          <cell r="U203">
            <v>214608</v>
          </cell>
          <cell r="Z203">
            <v>6304</v>
          </cell>
          <cell r="AA203">
            <v>1246</v>
          </cell>
          <cell r="AB203">
            <v>1272</v>
          </cell>
          <cell r="AC203">
            <v>1234</v>
          </cell>
          <cell r="AD203">
            <v>1204</v>
          </cell>
          <cell r="AE203">
            <v>2.0866773675762441E-2</v>
          </cell>
          <cell r="AF203">
            <v>-2.9874213836477988E-2</v>
          </cell>
          <cell r="AG203">
            <v>-2.4311183144246355E-2</v>
          </cell>
          <cell r="AH203">
            <v>0</v>
          </cell>
          <cell r="AI203">
            <v>526</v>
          </cell>
          <cell r="AJ203">
            <v>0</v>
          </cell>
        </row>
        <row r="204">
          <cell r="A204">
            <v>6401</v>
          </cell>
          <cell r="B204" t="str">
            <v>WALDRON SCHOOL DISTRICT</v>
          </cell>
          <cell r="C204">
            <v>1435</v>
          </cell>
          <cell r="D204">
            <v>1077</v>
          </cell>
          <cell r="E204">
            <v>0.75</v>
          </cell>
          <cell r="F204" t="str">
            <v>Level 2</v>
          </cell>
          <cell r="G204">
            <v>1051</v>
          </cell>
          <cell r="H204">
            <v>0</v>
          </cell>
          <cell r="I204">
            <v>0</v>
          </cell>
          <cell r="J204">
            <v>1051</v>
          </cell>
          <cell r="K204">
            <v>1404</v>
          </cell>
          <cell r="L204">
            <v>1062</v>
          </cell>
          <cell r="M204">
            <v>0.76</v>
          </cell>
          <cell r="N204" t="str">
            <v>Level 2</v>
          </cell>
          <cell r="O204">
            <v>1051</v>
          </cell>
          <cell r="P204">
            <v>0</v>
          </cell>
          <cell r="Q204">
            <v>0</v>
          </cell>
          <cell r="R204">
            <v>1051</v>
          </cell>
          <cell r="S204">
            <v>1116162</v>
          </cell>
          <cell r="T204">
            <v>0</v>
          </cell>
          <cell r="U204">
            <v>1116162</v>
          </cell>
          <cell r="Z204">
            <v>6401</v>
          </cell>
          <cell r="AA204">
            <v>1454</v>
          </cell>
          <cell r="AB204">
            <v>1445</v>
          </cell>
          <cell r="AC204">
            <v>1435</v>
          </cell>
          <cell r="AD204">
            <v>1404</v>
          </cell>
          <cell r="AE204">
            <v>-6.1898211829436037E-3</v>
          </cell>
          <cell r="AF204">
            <v>-6.920415224913495E-3</v>
          </cell>
          <cell r="AG204">
            <v>-2.1602787456445994E-2</v>
          </cell>
          <cell r="AH204">
            <v>0</v>
          </cell>
          <cell r="AI204">
            <v>1051</v>
          </cell>
          <cell r="AJ204">
            <v>0</v>
          </cell>
        </row>
        <row r="205">
          <cell r="A205">
            <v>6502</v>
          </cell>
          <cell r="B205" t="str">
            <v>SEARCY COUNTY SCHOOL DISTRICT</v>
          </cell>
          <cell r="C205">
            <v>808</v>
          </cell>
          <cell r="D205">
            <v>574</v>
          </cell>
          <cell r="E205">
            <v>0.71</v>
          </cell>
          <cell r="F205" t="str">
            <v>Level 2</v>
          </cell>
          <cell r="G205">
            <v>1051</v>
          </cell>
          <cell r="H205">
            <v>0</v>
          </cell>
          <cell r="I205">
            <v>0</v>
          </cell>
          <cell r="J205">
            <v>1051</v>
          </cell>
          <cell r="K205">
            <v>784</v>
          </cell>
          <cell r="L205">
            <v>565</v>
          </cell>
          <cell r="M205">
            <v>0.72</v>
          </cell>
          <cell r="N205" t="str">
            <v>Level 2</v>
          </cell>
          <cell r="O205">
            <v>1051</v>
          </cell>
          <cell r="P205">
            <v>0</v>
          </cell>
          <cell r="Q205">
            <v>0</v>
          </cell>
          <cell r="R205">
            <v>1051</v>
          </cell>
          <cell r="S205">
            <v>593815</v>
          </cell>
          <cell r="T205">
            <v>0</v>
          </cell>
          <cell r="U205">
            <v>593815</v>
          </cell>
          <cell r="Z205">
            <v>6502</v>
          </cell>
          <cell r="AA205">
            <v>828</v>
          </cell>
          <cell r="AB205">
            <v>826</v>
          </cell>
          <cell r="AC205">
            <v>808</v>
          </cell>
          <cell r="AD205">
            <v>784</v>
          </cell>
          <cell r="AE205">
            <v>-2.4154589371980675E-3</v>
          </cell>
          <cell r="AF205">
            <v>-2.1791767554479417E-2</v>
          </cell>
          <cell r="AG205">
            <v>-2.9702970297029702E-2</v>
          </cell>
          <cell r="AH205">
            <v>0</v>
          </cell>
          <cell r="AI205">
            <v>1051</v>
          </cell>
          <cell r="AJ205">
            <v>0</v>
          </cell>
        </row>
        <row r="206">
          <cell r="A206">
            <v>6505</v>
          </cell>
          <cell r="B206" t="str">
            <v>OZARK MOUNTAIN SCHOOL DISTRICT</v>
          </cell>
          <cell r="C206">
            <v>613</v>
          </cell>
          <cell r="D206">
            <v>459</v>
          </cell>
          <cell r="E206">
            <v>0.75</v>
          </cell>
          <cell r="F206" t="str">
            <v>Level 2</v>
          </cell>
          <cell r="G206">
            <v>1051</v>
          </cell>
          <cell r="H206">
            <v>0</v>
          </cell>
          <cell r="I206">
            <v>0</v>
          </cell>
          <cell r="J206">
            <v>1051</v>
          </cell>
          <cell r="K206">
            <v>620</v>
          </cell>
          <cell r="L206">
            <v>453</v>
          </cell>
          <cell r="M206">
            <v>0.73</v>
          </cell>
          <cell r="N206" t="str">
            <v>Level 2</v>
          </cell>
          <cell r="O206">
            <v>1051</v>
          </cell>
          <cell r="P206">
            <v>0</v>
          </cell>
          <cell r="Q206">
            <v>0</v>
          </cell>
          <cell r="R206">
            <v>1051</v>
          </cell>
          <cell r="S206">
            <v>476103</v>
          </cell>
          <cell r="T206">
            <v>0</v>
          </cell>
          <cell r="U206">
            <v>476103</v>
          </cell>
          <cell r="Z206">
            <v>6505</v>
          </cell>
          <cell r="AA206">
            <v>644</v>
          </cell>
          <cell r="AB206">
            <v>611</v>
          </cell>
          <cell r="AC206">
            <v>613</v>
          </cell>
          <cell r="AD206">
            <v>620</v>
          </cell>
          <cell r="AE206">
            <v>-5.124223602484472E-2</v>
          </cell>
          <cell r="AF206">
            <v>3.2733224222585926E-3</v>
          </cell>
          <cell r="AG206">
            <v>1.1419249592169658E-2</v>
          </cell>
          <cell r="AH206">
            <v>0</v>
          </cell>
          <cell r="AI206">
            <v>1051</v>
          </cell>
          <cell r="AJ206">
            <v>0</v>
          </cell>
        </row>
        <row r="207">
          <cell r="A207">
            <v>6601</v>
          </cell>
          <cell r="B207" t="str">
            <v>FORT SMITH SCHOOL DISTRICT</v>
          </cell>
          <cell r="C207">
            <v>14119</v>
          </cell>
          <cell r="D207">
            <v>10209</v>
          </cell>
          <cell r="E207">
            <v>0.72</v>
          </cell>
          <cell r="F207" t="str">
            <v>Level 2</v>
          </cell>
          <cell r="G207">
            <v>1051</v>
          </cell>
          <cell r="H207">
            <v>0</v>
          </cell>
          <cell r="I207">
            <v>0</v>
          </cell>
          <cell r="J207">
            <v>1051</v>
          </cell>
          <cell r="K207">
            <v>14136</v>
          </cell>
          <cell r="L207">
            <v>10241</v>
          </cell>
          <cell r="M207">
            <v>0.72</v>
          </cell>
          <cell r="N207" t="str">
            <v>Level 2</v>
          </cell>
          <cell r="O207">
            <v>1051</v>
          </cell>
          <cell r="P207">
            <v>0</v>
          </cell>
          <cell r="Q207">
            <v>0</v>
          </cell>
          <cell r="R207">
            <v>1051</v>
          </cell>
          <cell r="S207">
            <v>10763291</v>
          </cell>
          <cell r="T207">
            <v>0</v>
          </cell>
          <cell r="U207">
            <v>10763291</v>
          </cell>
          <cell r="Z207">
            <v>6601</v>
          </cell>
          <cell r="AA207">
            <v>14341</v>
          </cell>
          <cell r="AB207">
            <v>14239</v>
          </cell>
          <cell r="AC207">
            <v>14119</v>
          </cell>
          <cell r="AD207">
            <v>14136</v>
          </cell>
          <cell r="AE207">
            <v>-7.1124747228226764E-3</v>
          </cell>
          <cell r="AF207">
            <v>-8.427558115036168E-3</v>
          </cell>
          <cell r="AG207">
            <v>1.2040512784191515E-3</v>
          </cell>
          <cell r="AH207">
            <v>0</v>
          </cell>
          <cell r="AI207">
            <v>1051</v>
          </cell>
          <cell r="AJ207">
            <v>0</v>
          </cell>
        </row>
        <row r="208">
          <cell r="A208">
            <v>6602</v>
          </cell>
          <cell r="B208" t="str">
            <v>GREENWOOD SCHOOL DISTRICT</v>
          </cell>
          <cell r="C208">
            <v>3778</v>
          </cell>
          <cell r="D208">
            <v>1268</v>
          </cell>
          <cell r="E208">
            <v>0.34</v>
          </cell>
          <cell r="F208" t="str">
            <v>Level 1</v>
          </cell>
          <cell r="G208">
            <v>526</v>
          </cell>
          <cell r="H208">
            <v>0</v>
          </cell>
          <cell r="I208">
            <v>0</v>
          </cell>
          <cell r="J208">
            <v>526</v>
          </cell>
          <cell r="K208">
            <v>3754</v>
          </cell>
          <cell r="L208">
            <v>1283</v>
          </cell>
          <cell r="M208">
            <v>0.34</v>
          </cell>
          <cell r="N208" t="str">
            <v>Level 1</v>
          </cell>
          <cell r="O208">
            <v>526</v>
          </cell>
          <cell r="P208">
            <v>0</v>
          </cell>
          <cell r="Q208">
            <v>0</v>
          </cell>
          <cell r="R208">
            <v>526</v>
          </cell>
          <cell r="S208">
            <v>674858</v>
          </cell>
          <cell r="T208">
            <v>0</v>
          </cell>
          <cell r="U208">
            <v>674858</v>
          </cell>
          <cell r="Z208">
            <v>6602</v>
          </cell>
          <cell r="AA208">
            <v>3693</v>
          </cell>
          <cell r="AB208">
            <v>3781</v>
          </cell>
          <cell r="AC208">
            <v>3778</v>
          </cell>
          <cell r="AD208">
            <v>3754</v>
          </cell>
          <cell r="AE208">
            <v>2.3828865421066884E-2</v>
          </cell>
          <cell r="AF208">
            <v>-7.9344088865379526E-4</v>
          </cell>
          <cell r="AG208">
            <v>-6.3525674960296452E-3</v>
          </cell>
          <cell r="AH208">
            <v>0</v>
          </cell>
          <cell r="AI208">
            <v>526</v>
          </cell>
          <cell r="AJ208">
            <v>0</v>
          </cell>
        </row>
        <row r="209">
          <cell r="A209">
            <v>6603</v>
          </cell>
          <cell r="B209" t="str">
            <v>HACKETT SCHOOL DISTRICT</v>
          </cell>
          <cell r="C209">
            <v>756</v>
          </cell>
          <cell r="D209">
            <v>530</v>
          </cell>
          <cell r="E209">
            <v>0.7</v>
          </cell>
          <cell r="F209" t="str">
            <v>Level 2</v>
          </cell>
          <cell r="G209">
            <v>1051</v>
          </cell>
          <cell r="H209">
            <v>1</v>
          </cell>
          <cell r="I209">
            <v>1051</v>
          </cell>
          <cell r="J209">
            <v>1051</v>
          </cell>
          <cell r="K209">
            <v>736</v>
          </cell>
          <cell r="L209">
            <v>516</v>
          </cell>
          <cell r="M209">
            <v>0.7</v>
          </cell>
          <cell r="N209" t="str">
            <v>Level 2</v>
          </cell>
          <cell r="O209">
            <v>1051</v>
          </cell>
          <cell r="P209">
            <v>0</v>
          </cell>
          <cell r="Q209">
            <v>0</v>
          </cell>
          <cell r="R209">
            <v>1051</v>
          </cell>
          <cell r="S209">
            <v>542316</v>
          </cell>
          <cell r="T209">
            <v>0</v>
          </cell>
          <cell r="U209">
            <v>542316</v>
          </cell>
          <cell r="Z209">
            <v>6603</v>
          </cell>
          <cell r="AA209">
            <v>811</v>
          </cell>
          <cell r="AB209">
            <v>809</v>
          </cell>
          <cell r="AC209">
            <v>756</v>
          </cell>
          <cell r="AD209">
            <v>736</v>
          </cell>
          <cell r="AE209">
            <v>-2.4660912453760789E-3</v>
          </cell>
          <cell r="AF209">
            <v>-6.5512978986402973E-2</v>
          </cell>
          <cell r="AG209">
            <v>-2.6455026455026454E-2</v>
          </cell>
          <cell r="AH209">
            <v>0</v>
          </cell>
          <cell r="AI209">
            <v>1051</v>
          </cell>
          <cell r="AJ209">
            <v>0</v>
          </cell>
        </row>
        <row r="210">
          <cell r="A210">
            <v>6605</v>
          </cell>
          <cell r="B210" t="str">
            <v>LAVACA SCHOOL DISTRICT</v>
          </cell>
          <cell r="C210">
            <v>820</v>
          </cell>
          <cell r="D210">
            <v>439</v>
          </cell>
          <cell r="E210">
            <v>0.54</v>
          </cell>
          <cell r="F210" t="str">
            <v>Level 1</v>
          </cell>
          <cell r="G210">
            <v>526</v>
          </cell>
          <cell r="H210">
            <v>0</v>
          </cell>
          <cell r="I210">
            <v>0</v>
          </cell>
          <cell r="J210">
            <v>526</v>
          </cell>
          <cell r="K210">
            <v>811</v>
          </cell>
          <cell r="L210">
            <v>435</v>
          </cell>
          <cell r="M210">
            <v>0.54</v>
          </cell>
          <cell r="N210" t="str">
            <v>Level 1</v>
          </cell>
          <cell r="O210">
            <v>526</v>
          </cell>
          <cell r="P210">
            <v>0</v>
          </cell>
          <cell r="Q210">
            <v>0</v>
          </cell>
          <cell r="R210">
            <v>526</v>
          </cell>
          <cell r="S210">
            <v>228810</v>
          </cell>
          <cell r="T210">
            <v>0</v>
          </cell>
          <cell r="U210">
            <v>228810</v>
          </cell>
          <cell r="Z210">
            <v>6605</v>
          </cell>
          <cell r="AA210">
            <v>829</v>
          </cell>
          <cell r="AB210">
            <v>811</v>
          </cell>
          <cell r="AC210">
            <v>820</v>
          </cell>
          <cell r="AD210">
            <v>811</v>
          </cell>
          <cell r="AE210">
            <v>-2.1712907117008445E-2</v>
          </cell>
          <cell r="AF210">
            <v>1.1097410604192354E-2</v>
          </cell>
          <cell r="AG210">
            <v>-1.097560975609756E-2</v>
          </cell>
          <cell r="AH210">
            <v>0</v>
          </cell>
          <cell r="AI210">
            <v>526</v>
          </cell>
          <cell r="AJ210">
            <v>0</v>
          </cell>
        </row>
        <row r="211">
          <cell r="A211">
            <v>6606</v>
          </cell>
          <cell r="B211" t="str">
            <v>MANSFIELD SCHOOL DISTRICT</v>
          </cell>
          <cell r="C211">
            <v>779</v>
          </cell>
          <cell r="D211">
            <v>554</v>
          </cell>
          <cell r="E211">
            <v>0.71</v>
          </cell>
          <cell r="F211" t="str">
            <v>Level 2</v>
          </cell>
          <cell r="G211">
            <v>1051</v>
          </cell>
          <cell r="H211">
            <v>0</v>
          </cell>
          <cell r="I211">
            <v>0</v>
          </cell>
          <cell r="J211">
            <v>1051</v>
          </cell>
          <cell r="K211">
            <v>757</v>
          </cell>
          <cell r="L211">
            <v>545</v>
          </cell>
          <cell r="M211">
            <v>0.72</v>
          </cell>
          <cell r="N211" t="str">
            <v>Level 2</v>
          </cell>
          <cell r="O211">
            <v>1051</v>
          </cell>
          <cell r="P211">
            <v>0</v>
          </cell>
          <cell r="Q211">
            <v>0</v>
          </cell>
          <cell r="R211">
            <v>1051</v>
          </cell>
          <cell r="S211">
            <v>572795</v>
          </cell>
          <cell r="T211">
            <v>0</v>
          </cell>
          <cell r="U211">
            <v>572795</v>
          </cell>
          <cell r="Z211">
            <v>6606</v>
          </cell>
          <cell r="AA211">
            <v>781</v>
          </cell>
          <cell r="AB211">
            <v>768</v>
          </cell>
          <cell r="AC211">
            <v>779</v>
          </cell>
          <cell r="AD211">
            <v>757</v>
          </cell>
          <cell r="AE211">
            <v>-1.6645326504481434E-2</v>
          </cell>
          <cell r="AF211">
            <v>1.4322916666666666E-2</v>
          </cell>
          <cell r="AG211">
            <v>-2.8241335044929396E-2</v>
          </cell>
          <cell r="AH211">
            <v>0</v>
          </cell>
          <cell r="AI211">
            <v>1051</v>
          </cell>
          <cell r="AJ211">
            <v>0</v>
          </cell>
        </row>
        <row r="212">
          <cell r="A212">
            <v>6701</v>
          </cell>
          <cell r="B212" t="str">
            <v>DEQUEEN SCHOOL DISTRICT</v>
          </cell>
          <cell r="C212">
            <v>2411</v>
          </cell>
          <cell r="D212">
            <v>1782</v>
          </cell>
          <cell r="E212">
            <v>0.74</v>
          </cell>
          <cell r="F212" t="str">
            <v>Level 2</v>
          </cell>
          <cell r="G212">
            <v>1051</v>
          </cell>
          <cell r="H212">
            <v>0</v>
          </cell>
          <cell r="I212">
            <v>0</v>
          </cell>
          <cell r="J212">
            <v>1051</v>
          </cell>
          <cell r="K212">
            <v>2382</v>
          </cell>
          <cell r="L212">
            <v>1865</v>
          </cell>
          <cell r="M212">
            <v>0.78</v>
          </cell>
          <cell r="N212" t="str">
            <v>Level 2</v>
          </cell>
          <cell r="O212">
            <v>1051</v>
          </cell>
          <cell r="P212">
            <v>0</v>
          </cell>
          <cell r="Q212">
            <v>0</v>
          </cell>
          <cell r="R212">
            <v>1051</v>
          </cell>
          <cell r="S212">
            <v>1960115</v>
          </cell>
          <cell r="T212">
            <v>0</v>
          </cell>
          <cell r="U212">
            <v>1960115</v>
          </cell>
          <cell r="Z212">
            <v>6701</v>
          </cell>
          <cell r="AA212">
            <v>2386</v>
          </cell>
          <cell r="AB212">
            <v>2427</v>
          </cell>
          <cell r="AC212">
            <v>2411</v>
          </cell>
          <cell r="AD212">
            <v>2382</v>
          </cell>
          <cell r="AE212">
            <v>1.7183570829840736E-2</v>
          </cell>
          <cell r="AF212">
            <v>-6.592501030078286E-3</v>
          </cell>
          <cell r="AG212">
            <v>-1.2028204064703443E-2</v>
          </cell>
          <cell r="AH212">
            <v>0</v>
          </cell>
          <cell r="AI212">
            <v>1051</v>
          </cell>
          <cell r="AJ212">
            <v>0</v>
          </cell>
        </row>
        <row r="213">
          <cell r="A213">
            <v>6703</v>
          </cell>
          <cell r="B213" t="str">
            <v>HORATIO SCHOOL DISTRICT</v>
          </cell>
          <cell r="C213">
            <v>852</v>
          </cell>
          <cell r="D213">
            <v>630</v>
          </cell>
          <cell r="E213">
            <v>0.74</v>
          </cell>
          <cell r="F213" t="str">
            <v>Level 2</v>
          </cell>
          <cell r="G213">
            <v>1051</v>
          </cell>
          <cell r="H213">
            <v>0</v>
          </cell>
          <cell r="I213">
            <v>0</v>
          </cell>
          <cell r="J213">
            <v>1051</v>
          </cell>
          <cell r="K213">
            <v>823</v>
          </cell>
          <cell r="L213">
            <v>626</v>
          </cell>
          <cell r="M213">
            <v>0.76</v>
          </cell>
          <cell r="N213" t="str">
            <v>Level 2</v>
          </cell>
          <cell r="O213">
            <v>1051</v>
          </cell>
          <cell r="P213">
            <v>0</v>
          </cell>
          <cell r="Q213">
            <v>0</v>
          </cell>
          <cell r="R213">
            <v>1051</v>
          </cell>
          <cell r="S213">
            <v>657926</v>
          </cell>
          <cell r="T213">
            <v>0</v>
          </cell>
          <cell r="U213">
            <v>657926</v>
          </cell>
          <cell r="Z213">
            <v>6703</v>
          </cell>
          <cell r="AA213">
            <v>843</v>
          </cell>
          <cell r="AB213">
            <v>853</v>
          </cell>
          <cell r="AC213">
            <v>852</v>
          </cell>
          <cell r="AD213">
            <v>823</v>
          </cell>
          <cell r="AE213">
            <v>1.1862396204033215E-2</v>
          </cell>
          <cell r="AF213">
            <v>-1.1723329425556857E-3</v>
          </cell>
          <cell r="AG213">
            <v>-3.4037558685446008E-2</v>
          </cell>
          <cell r="AH213">
            <v>0</v>
          </cell>
          <cell r="AI213">
            <v>1051</v>
          </cell>
          <cell r="AJ213">
            <v>0</v>
          </cell>
        </row>
        <row r="214">
          <cell r="A214">
            <v>6802</v>
          </cell>
          <cell r="B214" t="str">
            <v>CAVE CITY SCHOOL DISTRICT</v>
          </cell>
          <cell r="C214">
            <v>1203</v>
          </cell>
          <cell r="D214">
            <v>923</v>
          </cell>
          <cell r="E214">
            <v>0.77</v>
          </cell>
          <cell r="F214" t="str">
            <v>Level 2</v>
          </cell>
          <cell r="G214">
            <v>1051</v>
          </cell>
          <cell r="H214">
            <v>0</v>
          </cell>
          <cell r="I214">
            <v>0</v>
          </cell>
          <cell r="J214">
            <v>1051</v>
          </cell>
          <cell r="K214">
            <v>1177</v>
          </cell>
          <cell r="L214">
            <v>905</v>
          </cell>
          <cell r="M214">
            <v>0.77</v>
          </cell>
          <cell r="N214" t="str">
            <v>Level 2</v>
          </cell>
          <cell r="O214">
            <v>1051</v>
          </cell>
          <cell r="P214">
            <v>0</v>
          </cell>
          <cell r="Q214">
            <v>0</v>
          </cell>
          <cell r="R214">
            <v>1051</v>
          </cell>
          <cell r="S214">
            <v>951155</v>
          </cell>
          <cell r="T214">
            <v>0</v>
          </cell>
          <cell r="U214">
            <v>951155</v>
          </cell>
          <cell r="Z214">
            <v>6802</v>
          </cell>
          <cell r="AA214">
            <v>1233</v>
          </cell>
          <cell r="AB214">
            <v>1178</v>
          </cell>
          <cell r="AC214">
            <v>1203</v>
          </cell>
          <cell r="AD214">
            <v>1177</v>
          </cell>
          <cell r="AE214">
            <v>-4.4606650446066508E-2</v>
          </cell>
          <cell r="AF214">
            <v>2.1222410865874362E-2</v>
          </cell>
          <cell r="AG214">
            <v>-2.1612635078969242E-2</v>
          </cell>
          <cell r="AH214">
            <v>0</v>
          </cell>
          <cell r="AI214">
            <v>1051</v>
          </cell>
          <cell r="AJ214">
            <v>0</v>
          </cell>
        </row>
        <row r="215">
          <cell r="A215">
            <v>6804</v>
          </cell>
          <cell r="B215" t="str">
            <v>HIGHLAND SCHOOL DISTRICT</v>
          </cell>
          <cell r="C215">
            <v>1638</v>
          </cell>
          <cell r="D215">
            <v>1188</v>
          </cell>
          <cell r="E215">
            <v>0.73</v>
          </cell>
          <cell r="F215" t="str">
            <v>Level 2</v>
          </cell>
          <cell r="G215">
            <v>1051</v>
          </cell>
          <cell r="H215">
            <v>1</v>
          </cell>
          <cell r="I215">
            <v>876</v>
          </cell>
          <cell r="J215">
            <v>876</v>
          </cell>
          <cell r="K215">
            <v>1608</v>
          </cell>
          <cell r="L215">
            <v>1161</v>
          </cell>
          <cell r="M215">
            <v>0.72</v>
          </cell>
          <cell r="N215" t="str">
            <v>Level 2</v>
          </cell>
          <cell r="O215">
            <v>1051</v>
          </cell>
          <cell r="P215">
            <v>1</v>
          </cell>
          <cell r="Q215">
            <v>1051</v>
          </cell>
          <cell r="R215">
            <v>1051</v>
          </cell>
          <cell r="S215">
            <v>1220211</v>
          </cell>
          <cell r="T215">
            <v>0</v>
          </cell>
          <cell r="U215">
            <v>1220211</v>
          </cell>
          <cell r="Z215">
            <v>6804</v>
          </cell>
          <cell r="AA215">
            <v>1583</v>
          </cell>
          <cell r="AB215">
            <v>1632</v>
          </cell>
          <cell r="AC215">
            <v>1638</v>
          </cell>
          <cell r="AD215">
            <v>1608</v>
          </cell>
          <cell r="AE215">
            <v>3.0953885028427039E-2</v>
          </cell>
          <cell r="AF215">
            <v>3.6764705882352941E-3</v>
          </cell>
          <cell r="AG215">
            <v>-1.8315018315018316E-2</v>
          </cell>
          <cell r="AH215">
            <v>0</v>
          </cell>
          <cell r="AI215">
            <v>1051</v>
          </cell>
          <cell r="AJ215">
            <v>0</v>
          </cell>
        </row>
        <row r="216">
          <cell r="A216">
            <v>6901</v>
          </cell>
          <cell r="B216" t="str">
            <v>MOUNTAIN VIEW SCHOOL DISTRICT</v>
          </cell>
          <cell r="C216">
            <v>1614</v>
          </cell>
          <cell r="D216">
            <v>1074</v>
          </cell>
          <cell r="E216">
            <v>0.67</v>
          </cell>
          <cell r="F216" t="str">
            <v>Level 1</v>
          </cell>
          <cell r="G216">
            <v>526</v>
          </cell>
          <cell r="H216">
            <v>0</v>
          </cell>
          <cell r="I216">
            <v>0</v>
          </cell>
          <cell r="J216">
            <v>526</v>
          </cell>
          <cell r="K216">
            <v>1573</v>
          </cell>
          <cell r="L216">
            <v>1118</v>
          </cell>
          <cell r="M216">
            <v>0.71</v>
          </cell>
          <cell r="N216" t="str">
            <v>Level 2</v>
          </cell>
          <cell r="O216">
            <v>1051</v>
          </cell>
          <cell r="P216">
            <v>1</v>
          </cell>
          <cell r="Q216">
            <v>701</v>
          </cell>
          <cell r="R216">
            <v>701</v>
          </cell>
          <cell r="S216">
            <v>1175018</v>
          </cell>
          <cell r="T216">
            <v>-391300</v>
          </cell>
          <cell r="U216">
            <v>783718</v>
          </cell>
          <cell r="Z216">
            <v>6901</v>
          </cell>
          <cell r="AA216">
            <v>1661</v>
          </cell>
          <cell r="AB216">
            <v>1617</v>
          </cell>
          <cell r="AC216">
            <v>1614</v>
          </cell>
          <cell r="AD216">
            <v>1573</v>
          </cell>
          <cell r="AE216">
            <v>-2.6490066225165563E-2</v>
          </cell>
          <cell r="AF216">
            <v>-1.8552875695732839E-3</v>
          </cell>
          <cell r="AG216">
            <v>-2.5402726146220571E-2</v>
          </cell>
          <cell r="AH216">
            <v>0</v>
          </cell>
          <cell r="AI216">
            <v>1051</v>
          </cell>
          <cell r="AJ216">
            <v>0</v>
          </cell>
        </row>
        <row r="217">
          <cell r="A217">
            <v>7001</v>
          </cell>
          <cell r="B217" t="str">
            <v>EL DORADO SCHOOL DISTRICT</v>
          </cell>
          <cell r="C217">
            <v>4278</v>
          </cell>
          <cell r="D217">
            <v>2753</v>
          </cell>
          <cell r="E217">
            <v>0.64</v>
          </cell>
          <cell r="F217" t="str">
            <v>Level 1</v>
          </cell>
          <cell r="G217">
            <v>526</v>
          </cell>
          <cell r="H217">
            <v>0</v>
          </cell>
          <cell r="I217">
            <v>0</v>
          </cell>
          <cell r="J217">
            <v>526</v>
          </cell>
          <cell r="K217">
            <v>4192</v>
          </cell>
          <cell r="L217">
            <v>2699</v>
          </cell>
          <cell r="M217">
            <v>0.64</v>
          </cell>
          <cell r="N217" t="str">
            <v>Level 1</v>
          </cell>
          <cell r="O217">
            <v>526</v>
          </cell>
          <cell r="P217">
            <v>0</v>
          </cell>
          <cell r="Q217">
            <v>0</v>
          </cell>
          <cell r="R217">
            <v>526</v>
          </cell>
          <cell r="S217">
            <v>1419674</v>
          </cell>
          <cell r="T217">
            <v>0</v>
          </cell>
          <cell r="U217">
            <v>1419674</v>
          </cell>
          <cell r="Z217">
            <v>7001</v>
          </cell>
          <cell r="AA217">
            <v>4403</v>
          </cell>
          <cell r="AB217">
            <v>4411</v>
          </cell>
          <cell r="AC217">
            <v>4278</v>
          </cell>
          <cell r="AD217">
            <v>4192</v>
          </cell>
          <cell r="AE217">
            <v>1.8169429934135816E-3</v>
          </cell>
          <cell r="AF217">
            <v>-3.0151892994785764E-2</v>
          </cell>
          <cell r="AG217">
            <v>-2.0102851799906497E-2</v>
          </cell>
          <cell r="AH217">
            <v>0</v>
          </cell>
          <cell r="AI217">
            <v>526</v>
          </cell>
          <cell r="AJ217">
            <v>0</v>
          </cell>
        </row>
        <row r="218">
          <cell r="A218">
            <v>7003</v>
          </cell>
          <cell r="B218" t="str">
            <v>JUNCTION CITY SCHOOL DISTRICT</v>
          </cell>
          <cell r="C218">
            <v>475</v>
          </cell>
          <cell r="D218">
            <v>292</v>
          </cell>
          <cell r="E218">
            <v>0.62</v>
          </cell>
          <cell r="F218" t="str">
            <v>Level 1</v>
          </cell>
          <cell r="G218">
            <v>526</v>
          </cell>
          <cell r="H218">
            <v>0</v>
          </cell>
          <cell r="I218">
            <v>0</v>
          </cell>
          <cell r="J218">
            <v>526</v>
          </cell>
          <cell r="K218">
            <v>503</v>
          </cell>
          <cell r="L218">
            <v>320</v>
          </cell>
          <cell r="M218">
            <v>0.64</v>
          </cell>
          <cell r="N218" t="str">
            <v>Level 1</v>
          </cell>
          <cell r="O218">
            <v>526</v>
          </cell>
          <cell r="P218">
            <v>0</v>
          </cell>
          <cell r="Q218">
            <v>0</v>
          </cell>
          <cell r="R218">
            <v>526</v>
          </cell>
          <cell r="S218">
            <v>168320</v>
          </cell>
          <cell r="T218">
            <v>0</v>
          </cell>
          <cell r="U218">
            <v>168320</v>
          </cell>
          <cell r="Z218">
            <v>7003</v>
          </cell>
          <cell r="AA218">
            <v>680</v>
          </cell>
          <cell r="AB218">
            <v>495</v>
          </cell>
          <cell r="AC218">
            <v>475</v>
          </cell>
          <cell r="AD218">
            <v>503</v>
          </cell>
          <cell r="AE218">
            <v>-0.27205882352941174</v>
          </cell>
          <cell r="AF218">
            <v>-4.0404040404040407E-2</v>
          </cell>
          <cell r="AG218">
            <v>5.894736842105263E-2</v>
          </cell>
          <cell r="AH218">
            <v>0</v>
          </cell>
          <cell r="AI218">
            <v>526</v>
          </cell>
          <cell r="AJ218">
            <v>0</v>
          </cell>
        </row>
        <row r="219">
          <cell r="A219">
            <v>7007</v>
          </cell>
          <cell r="B219" t="str">
            <v>PARKERS CHAPEL SCHOOL DIST.</v>
          </cell>
          <cell r="C219">
            <v>777</v>
          </cell>
          <cell r="D219">
            <v>301</v>
          </cell>
          <cell r="E219">
            <v>0.39</v>
          </cell>
          <cell r="F219" t="str">
            <v>Level 1</v>
          </cell>
          <cell r="G219">
            <v>526</v>
          </cell>
          <cell r="H219">
            <v>0</v>
          </cell>
          <cell r="I219">
            <v>0</v>
          </cell>
          <cell r="J219">
            <v>526</v>
          </cell>
          <cell r="K219">
            <v>799</v>
          </cell>
          <cell r="L219">
            <v>305</v>
          </cell>
          <cell r="M219">
            <v>0.38</v>
          </cell>
          <cell r="N219" t="str">
            <v>Level 1</v>
          </cell>
          <cell r="O219">
            <v>526</v>
          </cell>
          <cell r="P219">
            <v>0</v>
          </cell>
          <cell r="Q219">
            <v>0</v>
          </cell>
          <cell r="R219">
            <v>526</v>
          </cell>
          <cell r="S219">
            <v>160430</v>
          </cell>
          <cell r="T219">
            <v>0</v>
          </cell>
          <cell r="U219">
            <v>160430</v>
          </cell>
          <cell r="Z219">
            <v>7007</v>
          </cell>
          <cell r="AA219">
            <v>794</v>
          </cell>
          <cell r="AB219">
            <v>751</v>
          </cell>
          <cell r="AC219">
            <v>777</v>
          </cell>
          <cell r="AD219">
            <v>799</v>
          </cell>
          <cell r="AE219">
            <v>-5.4156171284634763E-2</v>
          </cell>
          <cell r="AF219">
            <v>3.462050599201065E-2</v>
          </cell>
          <cell r="AG219">
            <v>2.8314028314028315E-2</v>
          </cell>
          <cell r="AH219">
            <v>0</v>
          </cell>
          <cell r="AI219">
            <v>526</v>
          </cell>
          <cell r="AJ219">
            <v>0</v>
          </cell>
        </row>
        <row r="220">
          <cell r="A220">
            <v>7008</v>
          </cell>
          <cell r="B220" t="str">
            <v>SMACKOVER-NORPHLET SCHOOL DISTRICT</v>
          </cell>
          <cell r="C220">
            <v>1108</v>
          </cell>
          <cell r="D220">
            <v>559</v>
          </cell>
          <cell r="E220">
            <v>0.51</v>
          </cell>
          <cell r="F220" t="str">
            <v>Level 1</v>
          </cell>
          <cell r="G220">
            <v>526</v>
          </cell>
          <cell r="H220">
            <v>0</v>
          </cell>
          <cell r="I220">
            <v>0</v>
          </cell>
          <cell r="J220">
            <v>526</v>
          </cell>
          <cell r="K220">
            <v>1062</v>
          </cell>
          <cell r="L220">
            <v>613</v>
          </cell>
          <cell r="M220">
            <v>0.57999999999999996</v>
          </cell>
          <cell r="N220" t="str">
            <v>Level 1</v>
          </cell>
          <cell r="O220">
            <v>526</v>
          </cell>
          <cell r="P220">
            <v>0</v>
          </cell>
          <cell r="Q220">
            <v>0</v>
          </cell>
          <cell r="R220">
            <v>526</v>
          </cell>
          <cell r="S220">
            <v>322438</v>
          </cell>
          <cell r="T220">
            <v>0</v>
          </cell>
          <cell r="U220">
            <v>322438</v>
          </cell>
          <cell r="Z220">
            <v>7008</v>
          </cell>
          <cell r="AA220">
            <v>1145</v>
          </cell>
          <cell r="AB220">
            <v>1111</v>
          </cell>
          <cell r="AC220">
            <v>1108</v>
          </cell>
          <cell r="AD220">
            <v>1062</v>
          </cell>
          <cell r="AE220">
            <v>-2.9694323144104803E-2</v>
          </cell>
          <cell r="AF220">
            <v>-2.7002700270027003E-3</v>
          </cell>
          <cell r="AG220">
            <v>-4.1516245487364621E-2</v>
          </cell>
          <cell r="AH220">
            <v>0</v>
          </cell>
          <cell r="AI220">
            <v>526</v>
          </cell>
          <cell r="AJ220">
            <v>0</v>
          </cell>
        </row>
        <row r="221">
          <cell r="A221">
            <v>7009</v>
          </cell>
          <cell r="B221" t="str">
            <v>STRONG-HUTTIG SCHOOL DISTRICT</v>
          </cell>
          <cell r="C221">
            <v>286</v>
          </cell>
          <cell r="D221">
            <v>269</v>
          </cell>
          <cell r="E221">
            <v>0.94</v>
          </cell>
          <cell r="F221" t="str">
            <v>Level 3</v>
          </cell>
          <cell r="G221">
            <v>1576</v>
          </cell>
          <cell r="H221">
            <v>0</v>
          </cell>
          <cell r="I221">
            <v>0</v>
          </cell>
          <cell r="J221">
            <v>1576</v>
          </cell>
          <cell r="K221">
            <v>289</v>
          </cell>
          <cell r="L221">
            <v>270</v>
          </cell>
          <cell r="M221">
            <v>0.93</v>
          </cell>
          <cell r="N221" t="str">
            <v>Level 3</v>
          </cell>
          <cell r="O221">
            <v>1576</v>
          </cell>
          <cell r="P221">
            <v>0</v>
          </cell>
          <cell r="Q221">
            <v>0</v>
          </cell>
          <cell r="R221">
            <v>1576</v>
          </cell>
          <cell r="S221">
            <v>425520</v>
          </cell>
          <cell r="T221">
            <v>0</v>
          </cell>
          <cell r="U221">
            <v>425520</v>
          </cell>
          <cell r="Z221">
            <v>7009</v>
          </cell>
          <cell r="AA221">
            <v>307</v>
          </cell>
          <cell r="AB221">
            <v>293</v>
          </cell>
          <cell r="AC221">
            <v>286</v>
          </cell>
          <cell r="AD221">
            <v>289</v>
          </cell>
          <cell r="AE221">
            <v>-4.5602605863192182E-2</v>
          </cell>
          <cell r="AF221">
            <v>-2.3890784982935155E-2</v>
          </cell>
          <cell r="AG221">
            <v>1.048951048951049E-2</v>
          </cell>
          <cell r="AH221">
            <v>0</v>
          </cell>
          <cell r="AI221">
            <v>1576</v>
          </cell>
          <cell r="AJ221">
            <v>0</v>
          </cell>
        </row>
        <row r="222">
          <cell r="A222">
            <v>7102</v>
          </cell>
          <cell r="B222" t="str">
            <v>CLINTON SCHOOL DISTRICT</v>
          </cell>
          <cell r="C222">
            <v>1255</v>
          </cell>
          <cell r="D222">
            <v>876</v>
          </cell>
          <cell r="E222">
            <v>0.7</v>
          </cell>
          <cell r="F222" t="str">
            <v>Level 2</v>
          </cell>
          <cell r="G222">
            <v>1051</v>
          </cell>
          <cell r="H222">
            <v>0</v>
          </cell>
          <cell r="I222">
            <v>0</v>
          </cell>
          <cell r="J222">
            <v>1051</v>
          </cell>
          <cell r="K222">
            <v>1261</v>
          </cell>
          <cell r="L222">
            <v>879</v>
          </cell>
          <cell r="M222">
            <v>0.7</v>
          </cell>
          <cell r="N222" t="str">
            <v>Level 2</v>
          </cell>
          <cell r="O222">
            <v>1051</v>
          </cell>
          <cell r="P222">
            <v>0</v>
          </cell>
          <cell r="Q222">
            <v>0</v>
          </cell>
          <cell r="R222">
            <v>1051</v>
          </cell>
          <cell r="S222">
            <v>923829</v>
          </cell>
          <cell r="T222">
            <v>0</v>
          </cell>
          <cell r="U222">
            <v>923829</v>
          </cell>
          <cell r="Z222">
            <v>7102</v>
          </cell>
          <cell r="AA222">
            <v>1305</v>
          </cell>
          <cell r="AB222">
            <v>1330</v>
          </cell>
          <cell r="AC222">
            <v>1255</v>
          </cell>
          <cell r="AD222">
            <v>1261</v>
          </cell>
          <cell r="AE222">
            <v>1.9157088122605363E-2</v>
          </cell>
          <cell r="AF222">
            <v>-5.6390977443609019E-2</v>
          </cell>
          <cell r="AG222">
            <v>4.7808764940239041E-3</v>
          </cell>
          <cell r="AH222">
            <v>0</v>
          </cell>
          <cell r="AI222">
            <v>1051</v>
          </cell>
          <cell r="AJ222">
            <v>0</v>
          </cell>
        </row>
        <row r="223">
          <cell r="A223">
            <v>7104</v>
          </cell>
          <cell r="B223" t="str">
            <v>SHIRLEY SCHOOL DISTRICT</v>
          </cell>
          <cell r="C223">
            <v>354</v>
          </cell>
          <cell r="D223">
            <v>293</v>
          </cell>
          <cell r="E223">
            <v>0.83</v>
          </cell>
          <cell r="F223" t="str">
            <v>Level 2</v>
          </cell>
          <cell r="G223">
            <v>1051</v>
          </cell>
          <cell r="H223">
            <v>0</v>
          </cell>
          <cell r="I223">
            <v>0</v>
          </cell>
          <cell r="J223">
            <v>1051</v>
          </cell>
          <cell r="K223">
            <v>350</v>
          </cell>
          <cell r="L223">
            <v>291</v>
          </cell>
          <cell r="M223">
            <v>0.83</v>
          </cell>
          <cell r="N223" t="str">
            <v>Level 2</v>
          </cell>
          <cell r="O223">
            <v>1051</v>
          </cell>
          <cell r="P223">
            <v>0</v>
          </cell>
          <cell r="Q223">
            <v>0</v>
          </cell>
          <cell r="R223">
            <v>1051</v>
          </cell>
          <cell r="S223">
            <v>305841</v>
          </cell>
          <cell r="T223">
            <v>0</v>
          </cell>
          <cell r="U223">
            <v>305841</v>
          </cell>
          <cell r="Z223">
            <v>7104</v>
          </cell>
          <cell r="AA223">
            <v>371</v>
          </cell>
          <cell r="AB223">
            <v>347</v>
          </cell>
          <cell r="AC223">
            <v>354</v>
          </cell>
          <cell r="AD223">
            <v>350</v>
          </cell>
          <cell r="AE223">
            <v>-6.4690026954177901E-2</v>
          </cell>
          <cell r="AF223">
            <v>2.0172910662824207E-2</v>
          </cell>
          <cell r="AG223">
            <v>-1.1299435028248588E-2</v>
          </cell>
          <cell r="AH223">
            <v>0</v>
          </cell>
          <cell r="AI223">
            <v>1051</v>
          </cell>
          <cell r="AJ223">
            <v>0</v>
          </cell>
        </row>
        <row r="224">
          <cell r="A224">
            <v>7105</v>
          </cell>
          <cell r="B224" t="str">
            <v>SOUTH SIDE SCH DIST(VANBUREN)</v>
          </cell>
          <cell r="C224">
            <v>527</v>
          </cell>
          <cell r="D224">
            <v>309</v>
          </cell>
          <cell r="E224">
            <v>0.59</v>
          </cell>
          <cell r="F224" t="str">
            <v>Level 1</v>
          </cell>
          <cell r="G224">
            <v>526</v>
          </cell>
          <cell r="H224">
            <v>0</v>
          </cell>
          <cell r="I224">
            <v>0</v>
          </cell>
          <cell r="J224">
            <v>526</v>
          </cell>
          <cell r="K224">
            <v>506</v>
          </cell>
          <cell r="L224">
            <v>297</v>
          </cell>
          <cell r="M224">
            <v>0.59</v>
          </cell>
          <cell r="N224" t="str">
            <v>Level 1</v>
          </cell>
          <cell r="O224">
            <v>526</v>
          </cell>
          <cell r="P224">
            <v>0</v>
          </cell>
          <cell r="Q224">
            <v>0</v>
          </cell>
          <cell r="R224">
            <v>526</v>
          </cell>
          <cell r="S224">
            <v>156222</v>
          </cell>
          <cell r="T224">
            <v>0</v>
          </cell>
          <cell r="U224">
            <v>156222</v>
          </cell>
          <cell r="Z224">
            <v>7105</v>
          </cell>
          <cell r="AA224">
            <v>508</v>
          </cell>
          <cell r="AB224">
            <v>513</v>
          </cell>
          <cell r="AC224">
            <v>527</v>
          </cell>
          <cell r="AD224">
            <v>506</v>
          </cell>
          <cell r="AE224">
            <v>9.8425196850393699E-3</v>
          </cell>
          <cell r="AF224">
            <v>2.7290448343079921E-2</v>
          </cell>
          <cell r="AG224">
            <v>-3.9848197343453511E-2</v>
          </cell>
          <cell r="AH224">
            <v>0</v>
          </cell>
          <cell r="AI224">
            <v>526</v>
          </cell>
          <cell r="AJ224">
            <v>0</v>
          </cell>
        </row>
        <row r="225">
          <cell r="A225">
            <v>7201</v>
          </cell>
          <cell r="B225" t="str">
            <v>ELKINS SCHOOL DISTRICT</v>
          </cell>
          <cell r="C225">
            <v>1270</v>
          </cell>
          <cell r="D225">
            <v>593</v>
          </cell>
          <cell r="E225">
            <v>0.47</v>
          </cell>
          <cell r="F225" t="str">
            <v>Level 1</v>
          </cell>
          <cell r="G225">
            <v>526</v>
          </cell>
          <cell r="H225">
            <v>0</v>
          </cell>
          <cell r="I225">
            <v>0</v>
          </cell>
          <cell r="J225">
            <v>526</v>
          </cell>
          <cell r="K225">
            <v>1250</v>
          </cell>
          <cell r="L225">
            <v>592</v>
          </cell>
          <cell r="M225">
            <v>0.47</v>
          </cell>
          <cell r="N225" t="str">
            <v>Level 1</v>
          </cell>
          <cell r="O225">
            <v>526</v>
          </cell>
          <cell r="P225">
            <v>0</v>
          </cell>
          <cell r="Q225">
            <v>0</v>
          </cell>
          <cell r="R225">
            <v>526</v>
          </cell>
          <cell r="S225">
            <v>311392</v>
          </cell>
          <cell r="T225">
            <v>0</v>
          </cell>
          <cell r="U225">
            <v>311392</v>
          </cell>
          <cell r="Z225">
            <v>7201</v>
          </cell>
          <cell r="AA225">
            <v>1190</v>
          </cell>
          <cell r="AB225">
            <v>1246</v>
          </cell>
          <cell r="AC225">
            <v>1270</v>
          </cell>
          <cell r="AD225">
            <v>1250</v>
          </cell>
          <cell r="AE225">
            <v>4.7058823529411764E-2</v>
          </cell>
          <cell r="AF225">
            <v>1.9261637239165328E-2</v>
          </cell>
          <cell r="AG225">
            <v>-1.5748031496062992E-2</v>
          </cell>
          <cell r="AH225">
            <v>0</v>
          </cell>
          <cell r="AI225">
            <v>526</v>
          </cell>
          <cell r="AJ225">
            <v>0</v>
          </cell>
        </row>
        <row r="226">
          <cell r="A226">
            <v>7202</v>
          </cell>
          <cell r="B226" t="str">
            <v>FARMINGTON SCHOOL DISTRICT</v>
          </cell>
          <cell r="C226">
            <v>2511</v>
          </cell>
          <cell r="D226">
            <v>785</v>
          </cell>
          <cell r="E226">
            <v>0.31</v>
          </cell>
          <cell r="F226" t="str">
            <v>Level 1</v>
          </cell>
          <cell r="G226">
            <v>526</v>
          </cell>
          <cell r="H226">
            <v>0</v>
          </cell>
          <cell r="I226">
            <v>0</v>
          </cell>
          <cell r="J226">
            <v>526</v>
          </cell>
          <cell r="K226">
            <v>2556</v>
          </cell>
          <cell r="L226">
            <v>876</v>
          </cell>
          <cell r="M226">
            <v>0.34</v>
          </cell>
          <cell r="N226" t="str">
            <v>Level 1</v>
          </cell>
          <cell r="O226">
            <v>526</v>
          </cell>
          <cell r="P226">
            <v>0</v>
          </cell>
          <cell r="Q226">
            <v>0</v>
          </cell>
          <cell r="R226">
            <v>526</v>
          </cell>
          <cell r="S226">
            <v>460776</v>
          </cell>
          <cell r="T226">
            <v>0</v>
          </cell>
          <cell r="U226">
            <v>460776</v>
          </cell>
          <cell r="Z226">
            <v>7202</v>
          </cell>
          <cell r="AA226">
            <v>2503</v>
          </cell>
          <cell r="AB226">
            <v>2475</v>
          </cell>
          <cell r="AC226">
            <v>2511</v>
          </cell>
          <cell r="AD226">
            <v>2556</v>
          </cell>
          <cell r="AE226">
            <v>-1.1186576108669596E-2</v>
          </cell>
          <cell r="AF226">
            <v>1.4545454545454545E-2</v>
          </cell>
          <cell r="AG226">
            <v>1.7921146953405017E-2</v>
          </cell>
          <cell r="AH226">
            <v>0</v>
          </cell>
          <cell r="AI226">
            <v>526</v>
          </cell>
          <cell r="AJ226">
            <v>0</v>
          </cell>
        </row>
        <row r="227">
          <cell r="A227">
            <v>7203</v>
          </cell>
          <cell r="B227" t="str">
            <v>FAYETTEVILLE SCHOOL DISTRICT</v>
          </cell>
          <cell r="C227">
            <v>10334</v>
          </cell>
          <cell r="D227">
            <v>3856</v>
          </cell>
          <cell r="E227">
            <v>0.37</v>
          </cell>
          <cell r="F227" t="str">
            <v>Level 1</v>
          </cell>
          <cell r="G227">
            <v>526</v>
          </cell>
          <cell r="H227">
            <v>0</v>
          </cell>
          <cell r="I227">
            <v>0</v>
          </cell>
          <cell r="J227">
            <v>526</v>
          </cell>
          <cell r="K227">
            <v>10487</v>
          </cell>
          <cell r="L227">
            <v>3943</v>
          </cell>
          <cell r="M227">
            <v>0.38</v>
          </cell>
          <cell r="N227" t="str">
            <v>Level 1</v>
          </cell>
          <cell r="O227">
            <v>526</v>
          </cell>
          <cell r="P227">
            <v>0</v>
          </cell>
          <cell r="Q227">
            <v>0</v>
          </cell>
          <cell r="R227">
            <v>526</v>
          </cell>
          <cell r="S227">
            <v>2074018</v>
          </cell>
          <cell r="T227">
            <v>0</v>
          </cell>
          <cell r="U227">
            <v>2074018</v>
          </cell>
          <cell r="Z227">
            <v>7203</v>
          </cell>
          <cell r="AA227">
            <v>9864</v>
          </cell>
          <cell r="AB227">
            <v>10017</v>
          </cell>
          <cell r="AC227">
            <v>10334</v>
          </cell>
          <cell r="AD227">
            <v>10487</v>
          </cell>
          <cell r="AE227">
            <v>1.5510948905109489E-2</v>
          </cell>
          <cell r="AF227">
            <v>3.1646201457522213E-2</v>
          </cell>
          <cell r="AG227">
            <v>1.4805496419585833E-2</v>
          </cell>
          <cell r="AH227">
            <v>207.66666666666666</v>
          </cell>
          <cell r="AI227">
            <v>526</v>
          </cell>
          <cell r="AJ227">
            <v>41508</v>
          </cell>
        </row>
        <row r="228">
          <cell r="A228">
            <v>7204</v>
          </cell>
          <cell r="B228" t="str">
            <v>GREENLAND SCHOOL DISTRICT</v>
          </cell>
          <cell r="C228">
            <v>766</v>
          </cell>
          <cell r="D228">
            <v>492</v>
          </cell>
          <cell r="E228">
            <v>0.64</v>
          </cell>
          <cell r="F228" t="str">
            <v>Level 1</v>
          </cell>
          <cell r="G228">
            <v>526</v>
          </cell>
          <cell r="H228">
            <v>0</v>
          </cell>
          <cell r="I228">
            <v>0</v>
          </cell>
          <cell r="J228">
            <v>526</v>
          </cell>
          <cell r="K228">
            <v>753</v>
          </cell>
          <cell r="L228">
            <v>494</v>
          </cell>
          <cell r="M228">
            <v>0.66</v>
          </cell>
          <cell r="N228" t="str">
            <v>Level 1</v>
          </cell>
          <cell r="O228">
            <v>526</v>
          </cell>
          <cell r="P228">
            <v>0</v>
          </cell>
          <cell r="Q228">
            <v>0</v>
          </cell>
          <cell r="R228">
            <v>526</v>
          </cell>
          <cell r="S228">
            <v>259844</v>
          </cell>
          <cell r="T228">
            <v>0</v>
          </cell>
          <cell r="U228">
            <v>259844</v>
          </cell>
          <cell r="Z228">
            <v>7204</v>
          </cell>
          <cell r="AA228">
            <v>795</v>
          </cell>
          <cell r="AB228">
            <v>793</v>
          </cell>
          <cell r="AC228">
            <v>766</v>
          </cell>
          <cell r="AD228">
            <v>753</v>
          </cell>
          <cell r="AE228">
            <v>-2.5157232704402514E-3</v>
          </cell>
          <cell r="AF228">
            <v>-3.4047919293820936E-2</v>
          </cell>
          <cell r="AG228">
            <v>-1.6971279373368148E-2</v>
          </cell>
          <cell r="AH228">
            <v>0</v>
          </cell>
          <cell r="AI228">
            <v>526</v>
          </cell>
          <cell r="AJ228">
            <v>0</v>
          </cell>
        </row>
        <row r="229">
          <cell r="A229">
            <v>7205</v>
          </cell>
          <cell r="B229" t="str">
            <v>LINCOLN SCHOOL DISTRICT</v>
          </cell>
          <cell r="C229">
            <v>1129</v>
          </cell>
          <cell r="D229">
            <v>790</v>
          </cell>
          <cell r="E229">
            <v>0.7</v>
          </cell>
          <cell r="F229" t="str">
            <v>Level 2</v>
          </cell>
          <cell r="G229">
            <v>1051</v>
          </cell>
          <cell r="H229">
            <v>0</v>
          </cell>
          <cell r="I229">
            <v>0</v>
          </cell>
          <cell r="J229">
            <v>1051</v>
          </cell>
          <cell r="K229">
            <v>1049</v>
          </cell>
          <cell r="L229">
            <v>741</v>
          </cell>
          <cell r="M229">
            <v>0.71</v>
          </cell>
          <cell r="N229" t="str">
            <v>Level 2</v>
          </cell>
          <cell r="O229">
            <v>1051</v>
          </cell>
          <cell r="P229">
            <v>0</v>
          </cell>
          <cell r="Q229">
            <v>0</v>
          </cell>
          <cell r="R229">
            <v>1051</v>
          </cell>
          <cell r="S229">
            <v>778791</v>
          </cell>
          <cell r="T229">
            <v>0</v>
          </cell>
          <cell r="U229">
            <v>778791</v>
          </cell>
          <cell r="Z229">
            <v>7205</v>
          </cell>
          <cell r="AA229">
            <v>1188</v>
          </cell>
          <cell r="AB229">
            <v>1169</v>
          </cell>
          <cell r="AC229">
            <v>1129</v>
          </cell>
          <cell r="AD229">
            <v>1049</v>
          </cell>
          <cell r="AE229">
            <v>-1.5993265993265993E-2</v>
          </cell>
          <cell r="AF229">
            <v>-3.4217279726261762E-2</v>
          </cell>
          <cell r="AG229">
            <v>-7.0859167404782999E-2</v>
          </cell>
          <cell r="AH229">
            <v>0</v>
          </cell>
          <cell r="AI229">
            <v>1051</v>
          </cell>
          <cell r="AJ229">
            <v>0</v>
          </cell>
        </row>
        <row r="230">
          <cell r="A230">
            <v>7206</v>
          </cell>
          <cell r="B230" t="str">
            <v>PRAIRIE GROVE SCHOOL DISTRICT</v>
          </cell>
          <cell r="C230">
            <v>1996</v>
          </cell>
          <cell r="D230">
            <v>837</v>
          </cell>
          <cell r="E230">
            <v>0.42</v>
          </cell>
          <cell r="F230" t="str">
            <v>Level 1</v>
          </cell>
          <cell r="G230">
            <v>526</v>
          </cell>
          <cell r="H230">
            <v>0</v>
          </cell>
          <cell r="I230">
            <v>0</v>
          </cell>
          <cell r="J230">
            <v>526</v>
          </cell>
          <cell r="K230">
            <v>2019</v>
          </cell>
          <cell r="L230">
            <v>825</v>
          </cell>
          <cell r="M230">
            <v>0.41</v>
          </cell>
          <cell r="N230" t="str">
            <v>Level 1</v>
          </cell>
          <cell r="O230">
            <v>526</v>
          </cell>
          <cell r="P230">
            <v>0</v>
          </cell>
          <cell r="Q230">
            <v>0</v>
          </cell>
          <cell r="R230">
            <v>526</v>
          </cell>
          <cell r="S230">
            <v>433950</v>
          </cell>
          <cell r="T230">
            <v>0</v>
          </cell>
          <cell r="U230">
            <v>433950</v>
          </cell>
          <cell r="Z230">
            <v>7206</v>
          </cell>
          <cell r="AA230">
            <v>1909</v>
          </cell>
          <cell r="AB230">
            <v>1918</v>
          </cell>
          <cell r="AC230">
            <v>1996</v>
          </cell>
          <cell r="AD230">
            <v>2019</v>
          </cell>
          <cell r="AE230">
            <v>4.7145102147721323E-3</v>
          </cell>
          <cell r="AF230">
            <v>4.0667361835245046E-2</v>
          </cell>
          <cell r="AG230">
            <v>1.1523046092184368E-2</v>
          </cell>
          <cell r="AH230">
            <v>0</v>
          </cell>
          <cell r="AI230">
            <v>526</v>
          </cell>
          <cell r="AJ230">
            <v>0</v>
          </cell>
        </row>
        <row r="231">
          <cell r="A231">
            <v>7207</v>
          </cell>
          <cell r="B231" t="str">
            <v>SPRINGDALE SCHOOL DISTRICT</v>
          </cell>
          <cell r="C231">
            <v>21962</v>
          </cell>
          <cell r="D231">
            <v>15482</v>
          </cell>
          <cell r="E231">
            <v>0.71</v>
          </cell>
          <cell r="F231" t="str">
            <v>Level 2</v>
          </cell>
          <cell r="G231">
            <v>1051</v>
          </cell>
          <cell r="H231">
            <v>0</v>
          </cell>
          <cell r="I231">
            <v>0</v>
          </cell>
          <cell r="J231">
            <v>1051</v>
          </cell>
          <cell r="K231">
            <v>22164</v>
          </cell>
          <cell r="L231">
            <v>15798</v>
          </cell>
          <cell r="M231">
            <v>0.71</v>
          </cell>
          <cell r="N231" t="str">
            <v>Level 2</v>
          </cell>
          <cell r="O231">
            <v>1051</v>
          </cell>
          <cell r="P231">
            <v>0</v>
          </cell>
          <cell r="Q231">
            <v>0</v>
          </cell>
          <cell r="R231">
            <v>1051</v>
          </cell>
          <cell r="S231">
            <v>16603698</v>
          </cell>
          <cell r="T231">
            <v>0</v>
          </cell>
          <cell r="U231">
            <v>16603698</v>
          </cell>
          <cell r="Z231">
            <v>7207</v>
          </cell>
          <cell r="AA231">
            <v>21527</v>
          </cell>
          <cell r="AB231">
            <v>21828</v>
          </cell>
          <cell r="AC231">
            <v>21962</v>
          </cell>
          <cell r="AD231">
            <v>22164</v>
          </cell>
          <cell r="AE231">
            <v>1.3982440655920471E-2</v>
          </cell>
          <cell r="AF231">
            <v>6.1389041597947587E-3</v>
          </cell>
          <cell r="AG231">
            <v>9.1977051270376101E-3</v>
          </cell>
          <cell r="AH231">
            <v>0</v>
          </cell>
          <cell r="AI231">
            <v>1051</v>
          </cell>
          <cell r="AJ231">
            <v>0</v>
          </cell>
        </row>
        <row r="232">
          <cell r="A232">
            <v>7208</v>
          </cell>
          <cell r="B232" t="str">
            <v>WEST FORK SCHOOL DISTRICT</v>
          </cell>
          <cell r="C232">
            <v>961</v>
          </cell>
          <cell r="D232">
            <v>513</v>
          </cell>
          <cell r="E232">
            <v>0.53</v>
          </cell>
          <cell r="F232" t="str">
            <v>Level 1</v>
          </cell>
          <cell r="G232">
            <v>526</v>
          </cell>
          <cell r="H232">
            <v>0</v>
          </cell>
          <cell r="I232">
            <v>0</v>
          </cell>
          <cell r="J232">
            <v>526</v>
          </cell>
          <cell r="K232">
            <v>977</v>
          </cell>
          <cell r="L232">
            <v>489</v>
          </cell>
          <cell r="M232">
            <v>0.5</v>
          </cell>
          <cell r="N232" t="str">
            <v>Level 1</v>
          </cell>
          <cell r="O232">
            <v>526</v>
          </cell>
          <cell r="P232">
            <v>0</v>
          </cell>
          <cell r="Q232">
            <v>0</v>
          </cell>
          <cell r="R232">
            <v>526</v>
          </cell>
          <cell r="S232">
            <v>257214</v>
          </cell>
          <cell r="T232">
            <v>0</v>
          </cell>
          <cell r="U232">
            <v>257214</v>
          </cell>
          <cell r="Z232">
            <v>7208</v>
          </cell>
          <cell r="AA232">
            <v>1074</v>
          </cell>
          <cell r="AB232">
            <v>990</v>
          </cell>
          <cell r="AC232">
            <v>961</v>
          </cell>
          <cell r="AD232">
            <v>977</v>
          </cell>
          <cell r="AE232">
            <v>-7.8212290502793297E-2</v>
          </cell>
          <cell r="AF232">
            <v>-2.9292929292929294E-2</v>
          </cell>
          <cell r="AG232">
            <v>1.6649323621227889E-2</v>
          </cell>
          <cell r="AH232">
            <v>0</v>
          </cell>
          <cell r="AI232">
            <v>526</v>
          </cell>
          <cell r="AJ232">
            <v>0</v>
          </cell>
        </row>
        <row r="233">
          <cell r="A233">
            <v>7301</v>
          </cell>
          <cell r="B233" t="str">
            <v>BALD KNOB SCHOOL DISTRICT</v>
          </cell>
          <cell r="C233">
            <v>1190</v>
          </cell>
          <cell r="D233">
            <v>701</v>
          </cell>
          <cell r="E233">
            <v>0.59</v>
          </cell>
          <cell r="F233" t="str">
            <v>Level 1</v>
          </cell>
          <cell r="G233">
            <v>526</v>
          </cell>
          <cell r="H233">
            <v>0</v>
          </cell>
          <cell r="I233">
            <v>0</v>
          </cell>
          <cell r="J233">
            <v>526</v>
          </cell>
          <cell r="K233">
            <v>1172</v>
          </cell>
          <cell r="L233">
            <v>714</v>
          </cell>
          <cell r="M233">
            <v>0.61</v>
          </cell>
          <cell r="N233" t="str">
            <v>Level 1</v>
          </cell>
          <cell r="O233">
            <v>526</v>
          </cell>
          <cell r="P233">
            <v>0</v>
          </cell>
          <cell r="Q233">
            <v>0</v>
          </cell>
          <cell r="R233">
            <v>526</v>
          </cell>
          <cell r="S233">
            <v>375564</v>
          </cell>
          <cell r="T233">
            <v>0</v>
          </cell>
          <cell r="U233">
            <v>375564</v>
          </cell>
          <cell r="Z233">
            <v>7301</v>
          </cell>
          <cell r="AA233">
            <v>1227</v>
          </cell>
          <cell r="AB233">
            <v>1132</v>
          </cell>
          <cell r="AC233">
            <v>1190</v>
          </cell>
          <cell r="AD233">
            <v>1172</v>
          </cell>
          <cell r="AE233">
            <v>-7.7424612876935611E-2</v>
          </cell>
          <cell r="AF233">
            <v>5.1236749116607777E-2</v>
          </cell>
          <cell r="AG233">
            <v>-1.5126050420168067E-2</v>
          </cell>
          <cell r="AH233">
            <v>0</v>
          </cell>
          <cell r="AI233">
            <v>526</v>
          </cell>
          <cell r="AJ233">
            <v>0</v>
          </cell>
        </row>
        <row r="234">
          <cell r="A234">
            <v>7302</v>
          </cell>
          <cell r="B234" t="str">
            <v>BEEBE SCHOOL DISTRICT</v>
          </cell>
          <cell r="C234">
            <v>3265</v>
          </cell>
          <cell r="D234">
            <v>1611</v>
          </cell>
          <cell r="E234">
            <v>0.49</v>
          </cell>
          <cell r="F234" t="str">
            <v>Level 1</v>
          </cell>
          <cell r="G234">
            <v>526</v>
          </cell>
          <cell r="H234">
            <v>0</v>
          </cell>
          <cell r="I234">
            <v>0</v>
          </cell>
          <cell r="J234">
            <v>526</v>
          </cell>
          <cell r="K234">
            <v>3246</v>
          </cell>
          <cell r="L234">
            <v>1712</v>
          </cell>
          <cell r="M234">
            <v>0.53</v>
          </cell>
          <cell r="N234" t="str">
            <v>Level 1</v>
          </cell>
          <cell r="O234">
            <v>526</v>
          </cell>
          <cell r="P234">
            <v>0</v>
          </cell>
          <cell r="Q234">
            <v>0</v>
          </cell>
          <cell r="R234">
            <v>526</v>
          </cell>
          <cell r="S234">
            <v>900512</v>
          </cell>
          <cell r="T234">
            <v>0</v>
          </cell>
          <cell r="U234">
            <v>900512</v>
          </cell>
          <cell r="Z234">
            <v>7302</v>
          </cell>
          <cell r="AA234">
            <v>3259</v>
          </cell>
          <cell r="AB234">
            <v>3287</v>
          </cell>
          <cell r="AC234">
            <v>3265</v>
          </cell>
          <cell r="AD234">
            <v>3246</v>
          </cell>
          <cell r="AE234">
            <v>8.5915925130408098E-3</v>
          </cell>
          <cell r="AF234">
            <v>-6.6930331609370243E-3</v>
          </cell>
          <cell r="AG234">
            <v>-5.8192955589586523E-3</v>
          </cell>
          <cell r="AH234">
            <v>0</v>
          </cell>
          <cell r="AI234">
            <v>526</v>
          </cell>
          <cell r="AJ234">
            <v>0</v>
          </cell>
        </row>
        <row r="235">
          <cell r="A235">
            <v>7303</v>
          </cell>
          <cell r="B235" t="str">
            <v>BRADFORD SCHOOL DISTRICT</v>
          </cell>
          <cell r="C235">
            <v>433</v>
          </cell>
          <cell r="D235">
            <v>340</v>
          </cell>
          <cell r="E235">
            <v>0.79</v>
          </cell>
          <cell r="F235" t="str">
            <v>Level 2</v>
          </cell>
          <cell r="G235">
            <v>1051</v>
          </cell>
          <cell r="H235">
            <v>0</v>
          </cell>
          <cell r="I235">
            <v>0</v>
          </cell>
          <cell r="J235">
            <v>1051</v>
          </cell>
          <cell r="K235">
            <v>455</v>
          </cell>
          <cell r="L235">
            <v>357</v>
          </cell>
          <cell r="M235">
            <v>0.79</v>
          </cell>
          <cell r="N235" t="str">
            <v>Level 2</v>
          </cell>
          <cell r="O235">
            <v>1051</v>
          </cell>
          <cell r="P235">
            <v>0</v>
          </cell>
          <cell r="Q235">
            <v>0</v>
          </cell>
          <cell r="R235">
            <v>1051</v>
          </cell>
          <cell r="S235">
            <v>375207</v>
          </cell>
          <cell r="T235">
            <v>0</v>
          </cell>
          <cell r="U235">
            <v>375207</v>
          </cell>
          <cell r="Z235">
            <v>7303</v>
          </cell>
          <cell r="AA235">
            <v>430</v>
          </cell>
          <cell r="AB235">
            <v>455</v>
          </cell>
          <cell r="AC235">
            <v>433</v>
          </cell>
          <cell r="AD235">
            <v>455</v>
          </cell>
          <cell r="AE235">
            <v>5.8139534883720929E-2</v>
          </cell>
          <cell r="AF235">
            <v>-4.8351648351648353E-2</v>
          </cell>
          <cell r="AG235">
            <v>5.0808314087759814E-2</v>
          </cell>
          <cell r="AH235">
            <v>0</v>
          </cell>
          <cell r="AI235">
            <v>1051</v>
          </cell>
          <cell r="AJ235">
            <v>0</v>
          </cell>
        </row>
        <row r="236">
          <cell r="A236">
            <v>7304</v>
          </cell>
          <cell r="B236" t="str">
            <v>WHITE CO. CENTRAL SCHOOL DIST.</v>
          </cell>
          <cell r="C236">
            <v>754</v>
          </cell>
          <cell r="D236">
            <v>501</v>
          </cell>
          <cell r="E236">
            <v>0.66</v>
          </cell>
          <cell r="F236" t="str">
            <v>Level 1</v>
          </cell>
          <cell r="G236">
            <v>526</v>
          </cell>
          <cell r="H236">
            <v>1</v>
          </cell>
          <cell r="I236">
            <v>701</v>
          </cell>
          <cell r="J236">
            <v>701</v>
          </cell>
          <cell r="K236">
            <v>782</v>
          </cell>
          <cell r="L236">
            <v>545</v>
          </cell>
          <cell r="M236">
            <v>0.7</v>
          </cell>
          <cell r="N236" t="str">
            <v>Level 2</v>
          </cell>
          <cell r="O236">
            <v>1051</v>
          </cell>
          <cell r="P236">
            <v>1</v>
          </cell>
          <cell r="Q236">
            <v>876</v>
          </cell>
          <cell r="R236">
            <v>876</v>
          </cell>
          <cell r="S236">
            <v>572795</v>
          </cell>
          <cell r="T236">
            <v>-95375</v>
          </cell>
          <cell r="U236">
            <v>477420</v>
          </cell>
          <cell r="Z236">
            <v>7304</v>
          </cell>
          <cell r="AA236">
            <v>724</v>
          </cell>
          <cell r="AB236">
            <v>722</v>
          </cell>
          <cell r="AC236">
            <v>754</v>
          </cell>
          <cell r="AD236">
            <v>782</v>
          </cell>
          <cell r="AE236">
            <v>-2.7624309392265192E-3</v>
          </cell>
          <cell r="AF236">
            <v>4.4321329639889197E-2</v>
          </cell>
          <cell r="AG236">
            <v>3.7135278514588858E-2</v>
          </cell>
          <cell r="AH236">
            <v>0</v>
          </cell>
          <cell r="AI236">
            <v>1051</v>
          </cell>
          <cell r="AJ236">
            <v>0</v>
          </cell>
        </row>
        <row r="237">
          <cell r="A237">
            <v>7307</v>
          </cell>
          <cell r="B237" t="str">
            <v>RIVERVIEW SCHOOL DISTRICT</v>
          </cell>
          <cell r="C237">
            <v>1212</v>
          </cell>
          <cell r="D237">
            <v>873</v>
          </cell>
          <cell r="E237">
            <v>0.72</v>
          </cell>
          <cell r="F237" t="str">
            <v>Level 2</v>
          </cell>
          <cell r="G237">
            <v>1051</v>
          </cell>
          <cell r="H237">
            <v>0</v>
          </cell>
          <cell r="I237">
            <v>0</v>
          </cell>
          <cell r="J237">
            <v>1051</v>
          </cell>
          <cell r="K237">
            <v>1192</v>
          </cell>
          <cell r="L237">
            <v>906</v>
          </cell>
          <cell r="M237">
            <v>0.76</v>
          </cell>
          <cell r="N237" t="str">
            <v>Level 2</v>
          </cell>
          <cell r="O237">
            <v>1051</v>
          </cell>
          <cell r="P237">
            <v>0</v>
          </cell>
          <cell r="Q237">
            <v>0</v>
          </cell>
          <cell r="R237">
            <v>1051</v>
          </cell>
          <cell r="S237">
            <v>952206</v>
          </cell>
          <cell r="T237">
            <v>0</v>
          </cell>
          <cell r="U237">
            <v>952206</v>
          </cell>
          <cell r="Z237">
            <v>7307</v>
          </cell>
          <cell r="AA237">
            <v>1304</v>
          </cell>
          <cell r="AB237">
            <v>1282</v>
          </cell>
          <cell r="AC237">
            <v>1212</v>
          </cell>
          <cell r="AD237">
            <v>1192</v>
          </cell>
          <cell r="AE237">
            <v>-1.6871165644171779E-2</v>
          </cell>
          <cell r="AF237">
            <v>-5.4602184087363496E-2</v>
          </cell>
          <cell r="AG237">
            <v>-1.65016501650165E-2</v>
          </cell>
          <cell r="AH237">
            <v>0</v>
          </cell>
          <cell r="AI237">
            <v>1051</v>
          </cell>
          <cell r="AJ237">
            <v>0</v>
          </cell>
        </row>
        <row r="238">
          <cell r="A238">
            <v>7309</v>
          </cell>
          <cell r="B238" t="str">
            <v>PANGBURN SCHOOL DISTRICT</v>
          </cell>
          <cell r="C238">
            <v>786</v>
          </cell>
          <cell r="D238">
            <v>425</v>
          </cell>
          <cell r="E238">
            <v>0.54</v>
          </cell>
          <cell r="F238" t="str">
            <v>Level 1</v>
          </cell>
          <cell r="G238">
            <v>526</v>
          </cell>
          <cell r="H238">
            <v>0</v>
          </cell>
          <cell r="I238">
            <v>0</v>
          </cell>
          <cell r="J238">
            <v>526</v>
          </cell>
          <cell r="K238">
            <v>804</v>
          </cell>
          <cell r="L238">
            <v>509</v>
          </cell>
          <cell r="M238">
            <v>0.63</v>
          </cell>
          <cell r="N238" t="str">
            <v>Level 1</v>
          </cell>
          <cell r="O238">
            <v>526</v>
          </cell>
          <cell r="P238">
            <v>0</v>
          </cell>
          <cell r="Q238">
            <v>0</v>
          </cell>
          <cell r="R238">
            <v>526</v>
          </cell>
          <cell r="S238">
            <v>267734</v>
          </cell>
          <cell r="T238">
            <v>0</v>
          </cell>
          <cell r="U238">
            <v>267734</v>
          </cell>
          <cell r="Z238">
            <v>7309</v>
          </cell>
          <cell r="AA238">
            <v>729</v>
          </cell>
          <cell r="AB238">
            <v>734</v>
          </cell>
          <cell r="AC238">
            <v>786</v>
          </cell>
          <cell r="AD238">
            <v>804</v>
          </cell>
          <cell r="AE238">
            <v>6.8587105624142658E-3</v>
          </cell>
          <cell r="AF238">
            <v>7.0844686648501368E-2</v>
          </cell>
          <cell r="AG238">
            <v>2.2900763358778626E-2</v>
          </cell>
          <cell r="AH238">
            <v>0</v>
          </cell>
          <cell r="AI238">
            <v>526</v>
          </cell>
          <cell r="AJ238">
            <v>0</v>
          </cell>
        </row>
        <row r="239">
          <cell r="A239">
            <v>7310</v>
          </cell>
          <cell r="B239" t="str">
            <v>ROSE BUD SCHOOL DISTRICT</v>
          </cell>
          <cell r="C239">
            <v>775</v>
          </cell>
          <cell r="D239">
            <v>475</v>
          </cell>
          <cell r="E239">
            <v>0.61</v>
          </cell>
          <cell r="F239" t="str">
            <v>Level 1</v>
          </cell>
          <cell r="G239">
            <v>526</v>
          </cell>
          <cell r="H239">
            <v>0</v>
          </cell>
          <cell r="I239">
            <v>0</v>
          </cell>
          <cell r="J239">
            <v>526</v>
          </cell>
          <cell r="K239">
            <v>745</v>
          </cell>
          <cell r="L239">
            <v>432</v>
          </cell>
          <cell r="M239">
            <v>0.57999999999999996</v>
          </cell>
          <cell r="N239" t="str">
            <v>Level 1</v>
          </cell>
          <cell r="O239">
            <v>526</v>
          </cell>
          <cell r="P239">
            <v>0</v>
          </cell>
          <cell r="Q239">
            <v>0</v>
          </cell>
          <cell r="R239">
            <v>526</v>
          </cell>
          <cell r="S239">
            <v>227232</v>
          </cell>
          <cell r="T239">
            <v>0</v>
          </cell>
          <cell r="U239">
            <v>227232</v>
          </cell>
          <cell r="Z239">
            <v>7310</v>
          </cell>
          <cell r="AA239">
            <v>823</v>
          </cell>
          <cell r="AB239">
            <v>807</v>
          </cell>
          <cell r="AC239">
            <v>775</v>
          </cell>
          <cell r="AD239">
            <v>745</v>
          </cell>
          <cell r="AE239">
            <v>-1.9441069258809233E-2</v>
          </cell>
          <cell r="AF239">
            <v>-3.9653035935563817E-2</v>
          </cell>
          <cell r="AG239">
            <v>-3.870967741935484E-2</v>
          </cell>
          <cell r="AH239">
            <v>0</v>
          </cell>
          <cell r="AI239">
            <v>526</v>
          </cell>
          <cell r="AJ239">
            <v>0</v>
          </cell>
        </row>
        <row r="240">
          <cell r="A240">
            <v>7311</v>
          </cell>
          <cell r="B240" t="str">
            <v>SEARCY SCHOOL DISTRICT</v>
          </cell>
          <cell r="C240">
            <v>4054</v>
          </cell>
          <cell r="D240">
            <v>2005</v>
          </cell>
          <cell r="E240">
            <v>0.5</v>
          </cell>
          <cell r="F240" t="str">
            <v>Level 1</v>
          </cell>
          <cell r="G240">
            <v>526</v>
          </cell>
          <cell r="H240">
            <v>0</v>
          </cell>
          <cell r="I240">
            <v>0</v>
          </cell>
          <cell r="J240">
            <v>526</v>
          </cell>
          <cell r="K240">
            <v>4017</v>
          </cell>
          <cell r="L240">
            <v>2066</v>
          </cell>
          <cell r="M240">
            <v>0.51</v>
          </cell>
          <cell r="N240" t="str">
            <v>Level 1</v>
          </cell>
          <cell r="O240">
            <v>526</v>
          </cell>
          <cell r="P240">
            <v>0</v>
          </cell>
          <cell r="Q240">
            <v>0</v>
          </cell>
          <cell r="R240">
            <v>526</v>
          </cell>
          <cell r="S240">
            <v>1086716</v>
          </cell>
          <cell r="T240">
            <v>0</v>
          </cell>
          <cell r="U240">
            <v>1086716</v>
          </cell>
          <cell r="Z240">
            <v>7311</v>
          </cell>
          <cell r="AA240">
            <v>4106</v>
          </cell>
          <cell r="AB240">
            <v>4110</v>
          </cell>
          <cell r="AC240">
            <v>4054</v>
          </cell>
          <cell r="AD240">
            <v>4017</v>
          </cell>
          <cell r="AE240">
            <v>9.7418412079883102E-4</v>
          </cell>
          <cell r="AF240">
            <v>-1.3625304136253041E-2</v>
          </cell>
          <cell r="AG240">
            <v>-9.1267883571780964E-3</v>
          </cell>
          <cell r="AH240">
            <v>0</v>
          </cell>
          <cell r="AI240">
            <v>526</v>
          </cell>
          <cell r="AJ240">
            <v>0</v>
          </cell>
        </row>
        <row r="241">
          <cell r="A241">
            <v>7401</v>
          </cell>
          <cell r="B241" t="str">
            <v>AUGUSTA SCHOOL DISTRICT</v>
          </cell>
          <cell r="C241">
            <v>369</v>
          </cell>
          <cell r="D241">
            <v>319</v>
          </cell>
          <cell r="E241">
            <v>0.86</v>
          </cell>
          <cell r="F241" t="str">
            <v>Level 2</v>
          </cell>
          <cell r="G241">
            <v>1051</v>
          </cell>
          <cell r="H241">
            <v>0</v>
          </cell>
          <cell r="I241">
            <v>0</v>
          </cell>
          <cell r="J241">
            <v>1051</v>
          </cell>
          <cell r="K241">
            <v>330</v>
          </cell>
          <cell r="L241">
            <v>286</v>
          </cell>
          <cell r="M241">
            <v>0.87</v>
          </cell>
          <cell r="N241" t="str">
            <v>Level 2</v>
          </cell>
          <cell r="O241">
            <v>1051</v>
          </cell>
          <cell r="P241">
            <v>0</v>
          </cell>
          <cell r="Q241">
            <v>0</v>
          </cell>
          <cell r="R241">
            <v>1051</v>
          </cell>
          <cell r="S241">
            <v>300586</v>
          </cell>
          <cell r="T241">
            <v>0</v>
          </cell>
          <cell r="U241">
            <v>300586</v>
          </cell>
          <cell r="Z241">
            <v>7401</v>
          </cell>
          <cell r="AA241">
            <v>392</v>
          </cell>
          <cell r="AB241">
            <v>374</v>
          </cell>
          <cell r="AC241">
            <v>369</v>
          </cell>
          <cell r="AD241">
            <v>330</v>
          </cell>
          <cell r="AE241">
            <v>-4.5918367346938778E-2</v>
          </cell>
          <cell r="AF241">
            <v>-1.3368983957219251E-2</v>
          </cell>
          <cell r="AG241">
            <v>-0.10569105691056911</v>
          </cell>
          <cell r="AH241">
            <v>0</v>
          </cell>
          <cell r="AI241">
            <v>1051</v>
          </cell>
          <cell r="AJ241">
            <v>0</v>
          </cell>
        </row>
        <row r="242">
          <cell r="A242">
            <v>7403</v>
          </cell>
          <cell r="B242" t="str">
            <v>MCCRORY SCHOOL DISTRICT</v>
          </cell>
          <cell r="C242">
            <v>633</v>
          </cell>
          <cell r="D242">
            <v>379</v>
          </cell>
          <cell r="E242">
            <v>0.6</v>
          </cell>
          <cell r="F242" t="str">
            <v>Level 1</v>
          </cell>
          <cell r="G242">
            <v>526</v>
          </cell>
          <cell r="H242">
            <v>0</v>
          </cell>
          <cell r="I242">
            <v>0</v>
          </cell>
          <cell r="J242">
            <v>526</v>
          </cell>
          <cell r="K242">
            <v>600</v>
          </cell>
          <cell r="L242">
            <v>365</v>
          </cell>
          <cell r="M242">
            <v>0.61</v>
          </cell>
          <cell r="N242" t="str">
            <v>Level 1</v>
          </cell>
          <cell r="O242">
            <v>526</v>
          </cell>
          <cell r="P242">
            <v>0</v>
          </cell>
          <cell r="Q242">
            <v>0</v>
          </cell>
          <cell r="R242">
            <v>526</v>
          </cell>
          <cell r="S242">
            <v>191990</v>
          </cell>
          <cell r="T242">
            <v>0</v>
          </cell>
          <cell r="U242">
            <v>191990</v>
          </cell>
          <cell r="Z242">
            <v>7403</v>
          </cell>
          <cell r="AA242">
            <v>614</v>
          </cell>
          <cell r="AB242">
            <v>665</v>
          </cell>
          <cell r="AC242">
            <v>633</v>
          </cell>
          <cell r="AD242">
            <v>600</v>
          </cell>
          <cell r="AE242">
            <v>8.3061889250814328E-2</v>
          </cell>
          <cell r="AF242">
            <v>-4.8120300751879702E-2</v>
          </cell>
          <cell r="AG242">
            <v>-5.2132701421800945E-2</v>
          </cell>
          <cell r="AH242">
            <v>0</v>
          </cell>
          <cell r="AI242">
            <v>526</v>
          </cell>
          <cell r="AJ242">
            <v>0</v>
          </cell>
        </row>
        <row r="243">
          <cell r="A243">
            <v>7503</v>
          </cell>
          <cell r="B243" t="str">
            <v>DANVILLE SCHOOL DISTRICT</v>
          </cell>
          <cell r="C243">
            <v>842</v>
          </cell>
          <cell r="D243">
            <v>645</v>
          </cell>
          <cell r="E243">
            <v>0.77</v>
          </cell>
          <cell r="F243" t="str">
            <v>Level 2</v>
          </cell>
          <cell r="G243">
            <v>1051</v>
          </cell>
          <cell r="H243">
            <v>0</v>
          </cell>
          <cell r="I243">
            <v>0</v>
          </cell>
          <cell r="J243">
            <v>1051</v>
          </cell>
          <cell r="K243">
            <v>820</v>
          </cell>
          <cell r="L243">
            <v>583</v>
          </cell>
          <cell r="M243">
            <v>0.71</v>
          </cell>
          <cell r="N243" t="str">
            <v>Level 2</v>
          </cell>
          <cell r="O243">
            <v>1051</v>
          </cell>
          <cell r="P243">
            <v>0</v>
          </cell>
          <cell r="Q243">
            <v>0</v>
          </cell>
          <cell r="R243">
            <v>1051</v>
          </cell>
          <cell r="S243">
            <v>612733</v>
          </cell>
          <cell r="T243">
            <v>0</v>
          </cell>
          <cell r="U243">
            <v>612733</v>
          </cell>
          <cell r="Z243">
            <v>7503</v>
          </cell>
          <cell r="AA243">
            <v>840</v>
          </cell>
          <cell r="AB243">
            <v>836</v>
          </cell>
          <cell r="AC243">
            <v>842</v>
          </cell>
          <cell r="AD243">
            <v>820</v>
          </cell>
          <cell r="AE243">
            <v>-4.7619047619047623E-3</v>
          </cell>
          <cell r="AF243">
            <v>7.1770334928229667E-3</v>
          </cell>
          <cell r="AG243">
            <v>-2.6128266033254157E-2</v>
          </cell>
          <cell r="AH243">
            <v>0</v>
          </cell>
          <cell r="AI243">
            <v>1051</v>
          </cell>
          <cell r="AJ243">
            <v>0</v>
          </cell>
        </row>
        <row r="244">
          <cell r="A244">
            <v>7504</v>
          </cell>
          <cell r="B244" t="str">
            <v>DARDANELLE SCHOOL DISTRICT</v>
          </cell>
          <cell r="C244">
            <v>2167</v>
          </cell>
          <cell r="D244">
            <v>1521</v>
          </cell>
          <cell r="E244">
            <v>0.7</v>
          </cell>
          <cell r="F244" t="str">
            <v>Level 2</v>
          </cell>
          <cell r="G244">
            <v>1051</v>
          </cell>
          <cell r="H244">
            <v>0</v>
          </cell>
          <cell r="I244">
            <v>0</v>
          </cell>
          <cell r="J244">
            <v>1051</v>
          </cell>
          <cell r="K244">
            <v>2098</v>
          </cell>
          <cell r="L244">
            <v>1473</v>
          </cell>
          <cell r="M244">
            <v>0.7</v>
          </cell>
          <cell r="N244" t="str">
            <v>Level 2</v>
          </cell>
          <cell r="O244">
            <v>1051</v>
          </cell>
          <cell r="P244">
            <v>0</v>
          </cell>
          <cell r="Q244">
            <v>0</v>
          </cell>
          <cell r="R244">
            <v>1051</v>
          </cell>
          <cell r="S244">
            <v>1548123</v>
          </cell>
          <cell r="T244">
            <v>0</v>
          </cell>
          <cell r="U244">
            <v>1548123</v>
          </cell>
          <cell r="Z244">
            <v>7504</v>
          </cell>
          <cell r="AA244">
            <v>2104</v>
          </cell>
          <cell r="AB244">
            <v>2113</v>
          </cell>
          <cell r="AC244">
            <v>2167</v>
          </cell>
          <cell r="AD244">
            <v>2098</v>
          </cell>
          <cell r="AE244">
            <v>4.2775665399239545E-3</v>
          </cell>
          <cell r="AF244">
            <v>2.555608140085187E-2</v>
          </cell>
          <cell r="AG244">
            <v>-3.1841255191509002E-2</v>
          </cell>
          <cell r="AH244">
            <v>0</v>
          </cell>
          <cell r="AI244">
            <v>1051</v>
          </cell>
          <cell r="AJ244">
            <v>0</v>
          </cell>
        </row>
        <row r="245">
          <cell r="A245">
            <v>7509</v>
          </cell>
          <cell r="B245" t="str">
            <v>WESTERN YELL CO. SCHOOL DIST.</v>
          </cell>
          <cell r="C245">
            <v>342</v>
          </cell>
          <cell r="D245">
            <v>299</v>
          </cell>
          <cell r="E245">
            <v>0.87</v>
          </cell>
          <cell r="F245" t="str">
            <v>Level 2</v>
          </cell>
          <cell r="G245">
            <v>1051</v>
          </cell>
          <cell r="H245">
            <v>0</v>
          </cell>
          <cell r="I245">
            <v>0</v>
          </cell>
          <cell r="J245">
            <v>1051</v>
          </cell>
          <cell r="K245">
            <v>340</v>
          </cell>
          <cell r="L245">
            <v>285</v>
          </cell>
          <cell r="M245">
            <v>0.84</v>
          </cell>
          <cell r="N245" t="str">
            <v>Level 2</v>
          </cell>
          <cell r="O245">
            <v>1051</v>
          </cell>
          <cell r="P245">
            <v>0</v>
          </cell>
          <cell r="Q245">
            <v>0</v>
          </cell>
          <cell r="R245">
            <v>1051</v>
          </cell>
          <cell r="S245">
            <v>299535</v>
          </cell>
          <cell r="T245">
            <v>0</v>
          </cell>
          <cell r="U245">
            <v>299535</v>
          </cell>
          <cell r="Z245">
            <v>7509</v>
          </cell>
          <cell r="AA245">
            <v>384</v>
          </cell>
          <cell r="AB245">
            <v>352</v>
          </cell>
          <cell r="AC245">
            <v>342</v>
          </cell>
          <cell r="AD245">
            <v>340</v>
          </cell>
          <cell r="AE245">
            <v>-8.3333333333333329E-2</v>
          </cell>
          <cell r="AF245">
            <v>-2.8409090909090908E-2</v>
          </cell>
          <cell r="AG245">
            <v>-5.8479532163742687E-3</v>
          </cell>
          <cell r="AH245">
            <v>0</v>
          </cell>
          <cell r="AI245">
            <v>1051</v>
          </cell>
          <cell r="AJ245">
            <v>0</v>
          </cell>
        </row>
        <row r="246">
          <cell r="A246">
            <v>7510</v>
          </cell>
          <cell r="B246" t="str">
            <v>TWO RIVERS SCHOOL DISTRICT</v>
          </cell>
          <cell r="C246">
            <v>859</v>
          </cell>
          <cell r="D246">
            <v>696</v>
          </cell>
          <cell r="E246">
            <v>0.81</v>
          </cell>
          <cell r="F246" t="str">
            <v>Level 2</v>
          </cell>
          <cell r="G246">
            <v>1051</v>
          </cell>
          <cell r="H246">
            <v>0</v>
          </cell>
          <cell r="I246">
            <v>0</v>
          </cell>
          <cell r="J246">
            <v>1051</v>
          </cell>
          <cell r="K246">
            <v>794</v>
          </cell>
          <cell r="L246">
            <v>643</v>
          </cell>
          <cell r="M246">
            <v>0.81</v>
          </cell>
          <cell r="N246" t="str">
            <v>Level 2</v>
          </cell>
          <cell r="O246">
            <v>1051</v>
          </cell>
          <cell r="P246">
            <v>0</v>
          </cell>
          <cell r="Q246">
            <v>0</v>
          </cell>
          <cell r="R246">
            <v>1051</v>
          </cell>
          <cell r="S246">
            <v>675793</v>
          </cell>
          <cell r="T246">
            <v>0</v>
          </cell>
          <cell r="U246">
            <v>675793</v>
          </cell>
          <cell r="Z246">
            <v>7510</v>
          </cell>
          <cell r="AA246">
            <v>817</v>
          </cell>
          <cell r="AB246">
            <v>829</v>
          </cell>
          <cell r="AC246">
            <v>859</v>
          </cell>
          <cell r="AD246">
            <v>794</v>
          </cell>
          <cell r="AE246">
            <v>1.4687882496940025E-2</v>
          </cell>
          <cell r="AF246">
            <v>3.6188178528347409E-2</v>
          </cell>
          <cell r="AG246">
            <v>-7.5669383003492435E-2</v>
          </cell>
          <cell r="AH246">
            <v>0</v>
          </cell>
          <cell r="AI246">
            <v>1051</v>
          </cell>
          <cell r="AJ246">
            <v>0</v>
          </cell>
        </row>
      </sheetData>
      <sheetData sheetId="4">
        <row r="14">
          <cell r="A14" t="str">
            <v>LEA</v>
          </cell>
          <cell r="D14" t="str">
            <v>District Name</v>
          </cell>
          <cell r="E14" t="str">
            <v>Students</v>
          </cell>
          <cell r="F14" t="str">
            <v>ALE FTE</v>
          </cell>
          <cell r="G14">
            <v>4700</v>
          </cell>
          <cell r="H14" t="str">
            <v>Additions</v>
          </cell>
          <cell r="I14" t="str">
            <v>Subtractions</v>
          </cell>
          <cell r="J14" t="str">
            <v>W/Corrections</v>
          </cell>
          <cell r="K14" t="str">
            <v>W/Corrections</v>
          </cell>
        </row>
        <row r="15">
          <cell r="A15">
            <v>1</v>
          </cell>
          <cell r="B15">
            <v>2</v>
          </cell>
          <cell r="C15">
            <v>3</v>
          </cell>
          <cell r="D15">
            <v>4</v>
          </cell>
          <cell r="E15">
            <v>5</v>
          </cell>
          <cell r="F15">
            <v>6</v>
          </cell>
          <cell r="G15">
            <v>7</v>
          </cell>
          <cell r="H15">
            <v>8</v>
          </cell>
          <cell r="I15">
            <v>9</v>
          </cell>
          <cell r="J15">
            <v>10</v>
          </cell>
          <cell r="K15">
            <v>11</v>
          </cell>
        </row>
        <row r="16">
          <cell r="A16">
            <v>6052</v>
          </cell>
          <cell r="B16">
            <v>700</v>
          </cell>
          <cell r="C16" t="str">
            <v>PULASKI</v>
          </cell>
          <cell r="D16" t="str">
            <v>SIATech Little Rock</v>
          </cell>
          <cell r="E16">
            <v>13</v>
          </cell>
          <cell r="F16">
            <v>5.1986480000000004</v>
          </cell>
          <cell r="G16">
            <v>24434</v>
          </cell>
          <cell r="H16">
            <v>1.4960899999999999</v>
          </cell>
          <cell r="J16">
            <v>6.6947380000000001</v>
          </cell>
          <cell r="K16">
            <v>31465</v>
          </cell>
        </row>
        <row r="17">
          <cell r="A17">
            <v>101</v>
          </cell>
          <cell r="B17">
            <v>0</v>
          </cell>
          <cell r="C17" t="str">
            <v xml:space="preserve"> ARKANSAS        </v>
          </cell>
          <cell r="D17" t="str">
            <v>DEWITT</v>
          </cell>
          <cell r="E17">
            <v>25</v>
          </cell>
          <cell r="F17">
            <v>15.688902000000001</v>
          </cell>
          <cell r="G17">
            <v>73738</v>
          </cell>
          <cell r="J17">
            <v>15.688902000000001</v>
          </cell>
          <cell r="K17">
            <v>73738</v>
          </cell>
        </row>
        <row r="18">
          <cell r="A18">
            <v>104</v>
          </cell>
          <cell r="B18">
            <v>0</v>
          </cell>
          <cell r="C18" t="str">
            <v xml:space="preserve"> ARKANSAS        </v>
          </cell>
          <cell r="D18" t="str">
            <v xml:space="preserve">STUTTGART           </v>
          </cell>
          <cell r="E18">
            <v>39</v>
          </cell>
          <cell r="F18">
            <v>15.913872</v>
          </cell>
          <cell r="G18">
            <v>74795</v>
          </cell>
          <cell r="J18">
            <v>15.913872</v>
          </cell>
          <cell r="K18">
            <v>74795</v>
          </cell>
        </row>
        <row r="19">
          <cell r="A19">
            <v>201</v>
          </cell>
          <cell r="B19">
            <v>0</v>
          </cell>
          <cell r="C19" t="str">
            <v xml:space="preserve"> ASHLEY          </v>
          </cell>
          <cell r="D19" t="str">
            <v xml:space="preserve">CROSSETT            </v>
          </cell>
          <cell r="E19">
            <v>33</v>
          </cell>
          <cell r="F19">
            <v>22.417826999999999</v>
          </cell>
          <cell r="G19">
            <v>105364</v>
          </cell>
          <cell r="J19">
            <v>22.417826999999999</v>
          </cell>
          <cell r="K19">
            <v>105364</v>
          </cell>
        </row>
        <row r="20">
          <cell r="A20">
            <v>203</v>
          </cell>
          <cell r="B20">
            <v>0</v>
          </cell>
          <cell r="C20" t="str">
            <v xml:space="preserve"> ASHLEY          </v>
          </cell>
          <cell r="D20" t="str">
            <v>HAMBURG</v>
          </cell>
          <cell r="E20">
            <v>8</v>
          </cell>
          <cell r="F20">
            <v>4.2528069999999998</v>
          </cell>
          <cell r="G20">
            <v>19988</v>
          </cell>
          <cell r="J20">
            <v>4.2528069999999998</v>
          </cell>
          <cell r="K20">
            <v>19988</v>
          </cell>
        </row>
        <row r="21">
          <cell r="A21">
            <v>302</v>
          </cell>
          <cell r="B21">
            <v>0</v>
          </cell>
          <cell r="C21" t="str">
            <v xml:space="preserve"> BAXTER          </v>
          </cell>
          <cell r="D21" t="str">
            <v xml:space="preserve">COTTER              </v>
          </cell>
          <cell r="E21">
            <v>17</v>
          </cell>
          <cell r="F21">
            <v>9.0341229999999992</v>
          </cell>
          <cell r="G21">
            <v>42460</v>
          </cell>
          <cell r="J21">
            <v>9.0341229999999992</v>
          </cell>
          <cell r="K21">
            <v>42460</v>
          </cell>
        </row>
        <row r="22">
          <cell r="A22">
            <v>303</v>
          </cell>
          <cell r="B22">
            <v>0</v>
          </cell>
          <cell r="C22" t="str">
            <v xml:space="preserve"> BAXTER          </v>
          </cell>
          <cell r="D22" t="str">
            <v xml:space="preserve">MOUNTAIN HOME       </v>
          </cell>
          <cell r="E22">
            <v>108</v>
          </cell>
          <cell r="F22">
            <v>73.523605000000003</v>
          </cell>
          <cell r="G22">
            <v>345561</v>
          </cell>
          <cell r="J22">
            <v>73.523605000000003</v>
          </cell>
          <cell r="K22">
            <v>345561</v>
          </cell>
        </row>
        <row r="23">
          <cell r="A23">
            <v>304</v>
          </cell>
          <cell r="B23">
            <v>0</v>
          </cell>
          <cell r="C23" t="str">
            <v xml:space="preserve"> BAXTER          </v>
          </cell>
          <cell r="D23" t="str">
            <v xml:space="preserve">NORFORK             </v>
          </cell>
          <cell r="G23">
            <v>0</v>
          </cell>
          <cell r="J23">
            <v>0</v>
          </cell>
          <cell r="K23">
            <v>0</v>
          </cell>
        </row>
        <row r="24">
          <cell r="A24">
            <v>401</v>
          </cell>
          <cell r="B24">
            <v>0</v>
          </cell>
          <cell r="C24" t="str">
            <v xml:space="preserve"> BENTON          </v>
          </cell>
          <cell r="D24" t="str">
            <v>BENTONVILLE</v>
          </cell>
          <cell r="E24">
            <v>290</v>
          </cell>
          <cell r="F24">
            <v>178.44821099999999</v>
          </cell>
          <cell r="G24">
            <v>838707</v>
          </cell>
          <cell r="J24">
            <v>178.44821099999999</v>
          </cell>
          <cell r="K24">
            <v>838707</v>
          </cell>
        </row>
        <row r="25">
          <cell r="A25">
            <v>402</v>
          </cell>
          <cell r="B25">
            <v>0</v>
          </cell>
          <cell r="C25" t="str">
            <v xml:space="preserve"> BENTON          </v>
          </cell>
          <cell r="D25" t="str">
            <v xml:space="preserve">DECATUR             </v>
          </cell>
          <cell r="E25">
            <v>47</v>
          </cell>
          <cell r="F25">
            <v>17.104340000000001</v>
          </cell>
          <cell r="G25">
            <v>80390</v>
          </cell>
          <cell r="I25">
            <v>1.4434</v>
          </cell>
          <cell r="J25">
            <v>15.66094</v>
          </cell>
          <cell r="K25">
            <v>73606</v>
          </cell>
        </row>
        <row r="26">
          <cell r="A26">
            <v>403</v>
          </cell>
          <cell r="B26">
            <v>0</v>
          </cell>
          <cell r="C26" t="str">
            <v xml:space="preserve"> BENTON          </v>
          </cell>
          <cell r="D26" t="str">
            <v xml:space="preserve">GENTRY              </v>
          </cell>
          <cell r="E26">
            <v>32</v>
          </cell>
          <cell r="F26">
            <v>17.257482</v>
          </cell>
          <cell r="G26">
            <v>81110</v>
          </cell>
          <cell r="J26">
            <v>17.257482</v>
          </cell>
          <cell r="K26">
            <v>81110</v>
          </cell>
        </row>
        <row r="27">
          <cell r="A27">
            <v>404</v>
          </cell>
          <cell r="B27">
            <v>0</v>
          </cell>
          <cell r="C27" t="str">
            <v xml:space="preserve"> BENTON          </v>
          </cell>
          <cell r="D27" t="str">
            <v xml:space="preserve">GRAVETTE            </v>
          </cell>
          <cell r="E27">
            <v>52</v>
          </cell>
          <cell r="F27">
            <v>24.795237</v>
          </cell>
          <cell r="G27">
            <v>116538</v>
          </cell>
          <cell r="J27">
            <v>24.795237</v>
          </cell>
          <cell r="K27">
            <v>116538</v>
          </cell>
        </row>
        <row r="28">
          <cell r="A28">
            <v>405</v>
          </cell>
          <cell r="B28">
            <v>0</v>
          </cell>
          <cell r="C28" t="str">
            <v xml:space="preserve"> BENTON          </v>
          </cell>
          <cell r="D28" t="str">
            <v xml:space="preserve">ROGERS              </v>
          </cell>
          <cell r="E28">
            <v>262</v>
          </cell>
          <cell r="F28">
            <v>180.226201</v>
          </cell>
          <cell r="G28">
            <v>847063</v>
          </cell>
          <cell r="J28">
            <v>180.226201</v>
          </cell>
          <cell r="K28">
            <v>847063</v>
          </cell>
        </row>
        <row r="29">
          <cell r="A29">
            <v>406</v>
          </cell>
          <cell r="B29">
            <v>0</v>
          </cell>
          <cell r="C29" t="str">
            <v xml:space="preserve"> BENTON          </v>
          </cell>
          <cell r="D29" t="str">
            <v xml:space="preserve">SILOAM SPRINGS      </v>
          </cell>
          <cell r="E29">
            <v>139</v>
          </cell>
          <cell r="F29">
            <v>75.596850000000003</v>
          </cell>
          <cell r="G29">
            <v>355305</v>
          </cell>
          <cell r="J29">
            <v>75.596850000000003</v>
          </cell>
          <cell r="K29">
            <v>355305</v>
          </cell>
        </row>
        <row r="30">
          <cell r="A30">
            <v>407</v>
          </cell>
          <cell r="B30">
            <v>0</v>
          </cell>
          <cell r="C30" t="str">
            <v xml:space="preserve"> BENTON          </v>
          </cell>
          <cell r="D30" t="str">
            <v xml:space="preserve">PEA RIDGE           </v>
          </cell>
          <cell r="E30">
            <v>24</v>
          </cell>
          <cell r="F30">
            <v>16.404484</v>
          </cell>
          <cell r="G30">
            <v>77101</v>
          </cell>
          <cell r="J30">
            <v>16.404484</v>
          </cell>
          <cell r="K30">
            <v>77101</v>
          </cell>
        </row>
        <row r="31">
          <cell r="A31">
            <v>501</v>
          </cell>
          <cell r="B31">
            <v>0</v>
          </cell>
          <cell r="C31" t="str">
            <v xml:space="preserve"> BOONE           </v>
          </cell>
          <cell r="D31" t="str">
            <v xml:space="preserve">ALPENA              </v>
          </cell>
          <cell r="E31">
            <v>9</v>
          </cell>
          <cell r="F31">
            <v>2.0357319999999999</v>
          </cell>
          <cell r="G31">
            <v>9568</v>
          </cell>
          <cell r="J31">
            <v>2.0357319999999999</v>
          </cell>
          <cell r="K31">
            <v>9568</v>
          </cell>
        </row>
        <row r="32">
          <cell r="A32">
            <v>502</v>
          </cell>
          <cell r="B32">
            <v>0</v>
          </cell>
          <cell r="C32" t="str">
            <v xml:space="preserve"> BOONE           </v>
          </cell>
          <cell r="D32" t="str">
            <v xml:space="preserve">BERGMAN             </v>
          </cell>
          <cell r="E32">
            <v>37</v>
          </cell>
          <cell r="F32">
            <v>22.216825</v>
          </cell>
          <cell r="G32">
            <v>104419</v>
          </cell>
          <cell r="J32">
            <v>22.216825</v>
          </cell>
          <cell r="K32">
            <v>104419</v>
          </cell>
        </row>
        <row r="33">
          <cell r="A33">
            <v>503</v>
          </cell>
          <cell r="B33">
            <v>0</v>
          </cell>
          <cell r="C33" t="str">
            <v xml:space="preserve"> BOONE           </v>
          </cell>
          <cell r="D33" t="str">
            <v xml:space="preserve">HARRISON            </v>
          </cell>
          <cell r="E33">
            <v>63</v>
          </cell>
          <cell r="F33">
            <v>33.910755000000002</v>
          </cell>
          <cell r="G33">
            <v>159381</v>
          </cell>
          <cell r="J33">
            <v>33.910755000000002</v>
          </cell>
          <cell r="K33">
            <v>159381</v>
          </cell>
        </row>
        <row r="34">
          <cell r="A34">
            <v>504</v>
          </cell>
          <cell r="B34">
            <v>0</v>
          </cell>
          <cell r="C34" t="str">
            <v xml:space="preserve"> BOONE           </v>
          </cell>
          <cell r="D34" t="str">
            <v xml:space="preserve">OMAHA               </v>
          </cell>
          <cell r="E34">
            <v>25</v>
          </cell>
          <cell r="F34">
            <v>9.7376860000000001</v>
          </cell>
          <cell r="G34">
            <v>45767</v>
          </cell>
          <cell r="J34">
            <v>9.7376860000000001</v>
          </cell>
          <cell r="K34">
            <v>45767</v>
          </cell>
        </row>
        <row r="35">
          <cell r="A35">
            <v>505</v>
          </cell>
          <cell r="B35">
            <v>0</v>
          </cell>
          <cell r="C35" t="str">
            <v xml:space="preserve"> BOONE           </v>
          </cell>
          <cell r="D35" t="str">
            <v xml:space="preserve">VALLEY SPRINGS      </v>
          </cell>
          <cell r="E35">
            <v>20</v>
          </cell>
          <cell r="F35">
            <v>9.4380349999999993</v>
          </cell>
          <cell r="G35">
            <v>44359</v>
          </cell>
          <cell r="J35">
            <v>9.4380349999999993</v>
          </cell>
          <cell r="K35">
            <v>44359</v>
          </cell>
        </row>
        <row r="36">
          <cell r="A36">
            <v>506</v>
          </cell>
          <cell r="B36">
            <v>0</v>
          </cell>
          <cell r="C36" t="str">
            <v xml:space="preserve"> BOONE           </v>
          </cell>
          <cell r="D36" t="str">
            <v xml:space="preserve">LEAD HILL           </v>
          </cell>
          <cell r="E36">
            <v>13</v>
          </cell>
          <cell r="F36">
            <v>5.4699530000000003</v>
          </cell>
          <cell r="G36">
            <v>25709</v>
          </cell>
          <cell r="J36">
            <v>5.4699530000000003</v>
          </cell>
          <cell r="K36">
            <v>25709</v>
          </cell>
        </row>
        <row r="37">
          <cell r="A37">
            <v>601</v>
          </cell>
          <cell r="B37">
            <v>0</v>
          </cell>
          <cell r="C37" t="str">
            <v xml:space="preserve"> BRADLEY         </v>
          </cell>
          <cell r="D37" t="str">
            <v xml:space="preserve">HERMITAGE           </v>
          </cell>
          <cell r="G37">
            <v>0</v>
          </cell>
          <cell r="J37">
            <v>0</v>
          </cell>
          <cell r="K37">
            <v>0</v>
          </cell>
        </row>
        <row r="38">
          <cell r="A38">
            <v>602</v>
          </cell>
          <cell r="B38">
            <v>0</v>
          </cell>
          <cell r="C38" t="str">
            <v xml:space="preserve"> BRADLEY         </v>
          </cell>
          <cell r="D38" t="str">
            <v xml:space="preserve">WARREN              </v>
          </cell>
          <cell r="E38">
            <v>19</v>
          </cell>
          <cell r="F38">
            <v>9.3588400000000007</v>
          </cell>
          <cell r="G38">
            <v>43987</v>
          </cell>
          <cell r="J38">
            <v>9.3588400000000007</v>
          </cell>
          <cell r="K38">
            <v>43987</v>
          </cell>
        </row>
        <row r="39">
          <cell r="A39">
            <v>701</v>
          </cell>
          <cell r="B39">
            <v>0</v>
          </cell>
          <cell r="C39" t="str">
            <v xml:space="preserve"> CALHOUN         </v>
          </cell>
          <cell r="D39" t="str">
            <v xml:space="preserve">HAMPTON             </v>
          </cell>
          <cell r="E39">
            <v>18</v>
          </cell>
          <cell r="F39">
            <v>6.8342689999999999</v>
          </cell>
          <cell r="G39">
            <v>32121</v>
          </cell>
          <cell r="J39">
            <v>6.8342689999999999</v>
          </cell>
          <cell r="K39">
            <v>32121</v>
          </cell>
        </row>
        <row r="40">
          <cell r="A40">
            <v>801</v>
          </cell>
          <cell r="B40">
            <v>0</v>
          </cell>
          <cell r="C40" t="str">
            <v xml:space="preserve"> CARROLL         </v>
          </cell>
          <cell r="D40" t="str">
            <v xml:space="preserve">BERRYVILLE          </v>
          </cell>
          <cell r="E40">
            <v>48</v>
          </cell>
          <cell r="F40">
            <v>27.913530999999999</v>
          </cell>
          <cell r="G40">
            <v>131194</v>
          </cell>
          <cell r="J40">
            <v>27.913530999999999</v>
          </cell>
          <cell r="K40">
            <v>131194</v>
          </cell>
        </row>
        <row r="41">
          <cell r="A41">
            <v>802</v>
          </cell>
          <cell r="B41">
            <v>0</v>
          </cell>
          <cell r="C41" t="str">
            <v xml:space="preserve"> CARROLL         </v>
          </cell>
          <cell r="D41" t="str">
            <v xml:space="preserve">EUREKA SPRINGS      </v>
          </cell>
          <cell r="E41">
            <v>29</v>
          </cell>
          <cell r="F41">
            <v>12.203485000000001</v>
          </cell>
          <cell r="G41">
            <v>57356</v>
          </cell>
          <cell r="J41">
            <v>12.203485000000001</v>
          </cell>
          <cell r="K41">
            <v>57356</v>
          </cell>
        </row>
        <row r="42">
          <cell r="A42">
            <v>803</v>
          </cell>
          <cell r="B42">
            <v>0</v>
          </cell>
          <cell r="C42" t="str">
            <v xml:space="preserve"> CARROLL         </v>
          </cell>
          <cell r="D42" t="str">
            <v xml:space="preserve">GREEN FOREST        </v>
          </cell>
          <cell r="E42">
            <v>16</v>
          </cell>
          <cell r="F42">
            <v>9.8557699999999997</v>
          </cell>
          <cell r="G42">
            <v>46322</v>
          </cell>
          <cell r="J42">
            <v>9.8557699999999997</v>
          </cell>
          <cell r="K42">
            <v>46322</v>
          </cell>
        </row>
        <row r="43">
          <cell r="A43">
            <v>901</v>
          </cell>
          <cell r="B43">
            <v>0</v>
          </cell>
          <cell r="C43" t="str">
            <v xml:space="preserve"> CHICOT          </v>
          </cell>
          <cell r="D43" t="str">
            <v xml:space="preserve">DERMOTT             </v>
          </cell>
          <cell r="E43">
            <v>5</v>
          </cell>
          <cell r="F43">
            <v>3.0084249999999999</v>
          </cell>
          <cell r="G43">
            <v>14140</v>
          </cell>
          <cell r="J43">
            <v>3.0084249999999999</v>
          </cell>
          <cell r="K43">
            <v>14140</v>
          </cell>
        </row>
        <row r="44">
          <cell r="A44">
            <v>903</v>
          </cell>
          <cell r="B44">
            <v>0</v>
          </cell>
          <cell r="C44" t="str">
            <v xml:space="preserve"> CHICOT          </v>
          </cell>
          <cell r="D44" t="str">
            <v xml:space="preserve">LAKESIDE </v>
          </cell>
          <cell r="E44">
            <v>27</v>
          </cell>
          <cell r="F44">
            <v>19.999057000000001</v>
          </cell>
          <cell r="G44">
            <v>93996</v>
          </cell>
          <cell r="J44">
            <v>19.999057000000001</v>
          </cell>
          <cell r="K44">
            <v>93996</v>
          </cell>
        </row>
        <row r="45">
          <cell r="A45">
            <v>1002</v>
          </cell>
          <cell r="B45">
            <v>0</v>
          </cell>
          <cell r="C45" t="str">
            <v xml:space="preserve"> CLARK           </v>
          </cell>
          <cell r="D45" t="str">
            <v xml:space="preserve">ARKADELPHIA         </v>
          </cell>
          <cell r="E45">
            <v>60</v>
          </cell>
          <cell r="F45">
            <v>36.548903000000003</v>
          </cell>
          <cell r="G45">
            <v>171780</v>
          </cell>
          <cell r="J45">
            <v>36.548903000000003</v>
          </cell>
          <cell r="K45">
            <v>171780</v>
          </cell>
        </row>
        <row r="46">
          <cell r="A46">
            <v>1003</v>
          </cell>
          <cell r="B46">
            <v>0</v>
          </cell>
          <cell r="C46" t="str">
            <v xml:space="preserve"> CLARK           </v>
          </cell>
          <cell r="D46" t="str">
            <v xml:space="preserve">GURDON              </v>
          </cell>
          <cell r="E46">
            <v>1</v>
          </cell>
          <cell r="F46">
            <v>0.17527999999999999</v>
          </cell>
          <cell r="G46">
            <v>824</v>
          </cell>
          <cell r="J46">
            <v>0.17527999999999999</v>
          </cell>
          <cell r="K46">
            <v>824</v>
          </cell>
        </row>
        <row r="47">
          <cell r="A47">
            <v>1101</v>
          </cell>
          <cell r="B47">
            <v>0</v>
          </cell>
          <cell r="C47" t="str">
            <v xml:space="preserve"> CLAY            </v>
          </cell>
          <cell r="D47" t="str">
            <v>CORNING</v>
          </cell>
          <cell r="E47">
            <v>28</v>
          </cell>
          <cell r="F47">
            <v>12.597737</v>
          </cell>
          <cell r="G47">
            <v>59209</v>
          </cell>
          <cell r="J47">
            <v>12.597737</v>
          </cell>
          <cell r="K47">
            <v>59209</v>
          </cell>
        </row>
        <row r="48">
          <cell r="A48">
            <v>1104</v>
          </cell>
          <cell r="B48">
            <v>0</v>
          </cell>
          <cell r="C48" t="str">
            <v xml:space="preserve"> CLAY            </v>
          </cell>
          <cell r="D48" t="str">
            <v xml:space="preserve">PIGGOTT             </v>
          </cell>
          <cell r="E48">
            <v>21</v>
          </cell>
          <cell r="F48">
            <v>11.433123</v>
          </cell>
          <cell r="G48">
            <v>53736</v>
          </cell>
          <cell r="J48">
            <v>11.433123</v>
          </cell>
          <cell r="K48">
            <v>53736</v>
          </cell>
        </row>
        <row r="49">
          <cell r="A49">
            <v>1106</v>
          </cell>
          <cell r="B49">
            <v>0</v>
          </cell>
          <cell r="C49" t="str">
            <v xml:space="preserve"> CLAY            </v>
          </cell>
          <cell r="D49" t="str">
            <v xml:space="preserve">RECTOR         </v>
          </cell>
          <cell r="E49">
            <v>9</v>
          </cell>
          <cell r="F49">
            <v>2.3700809999999999</v>
          </cell>
          <cell r="G49">
            <v>11139</v>
          </cell>
          <cell r="J49">
            <v>2.3700809999999999</v>
          </cell>
          <cell r="K49">
            <v>11139</v>
          </cell>
        </row>
        <row r="50">
          <cell r="A50">
            <v>1201</v>
          </cell>
          <cell r="B50">
            <v>0</v>
          </cell>
          <cell r="C50" t="str">
            <v xml:space="preserve"> CLEBURNE</v>
          </cell>
          <cell r="D50" t="str">
            <v>CONCORD</v>
          </cell>
          <cell r="G50">
            <v>0</v>
          </cell>
          <cell r="J50">
            <v>0</v>
          </cell>
          <cell r="K50">
            <v>0</v>
          </cell>
        </row>
        <row r="51">
          <cell r="A51">
            <v>1202</v>
          </cell>
          <cell r="B51">
            <v>0</v>
          </cell>
          <cell r="C51" t="str">
            <v xml:space="preserve"> CLEBURNE        </v>
          </cell>
          <cell r="D51" t="str">
            <v xml:space="preserve">HEBER SPRINGS       </v>
          </cell>
          <cell r="E51">
            <v>35</v>
          </cell>
          <cell r="F51">
            <v>20.911190999999999</v>
          </cell>
          <cell r="G51">
            <v>98283</v>
          </cell>
          <cell r="J51">
            <v>20.911190999999999</v>
          </cell>
          <cell r="K51">
            <v>98283</v>
          </cell>
        </row>
        <row r="52">
          <cell r="A52">
            <v>1203</v>
          </cell>
          <cell r="B52">
            <v>0</v>
          </cell>
          <cell r="C52" t="str">
            <v xml:space="preserve"> CLEBURNE        </v>
          </cell>
          <cell r="D52" t="str">
            <v xml:space="preserve">QUITMAN             </v>
          </cell>
          <cell r="E52">
            <v>7</v>
          </cell>
          <cell r="F52">
            <v>5.0730320000000004</v>
          </cell>
          <cell r="G52">
            <v>23843</v>
          </cell>
          <cell r="J52">
            <v>5.0730320000000004</v>
          </cell>
          <cell r="K52">
            <v>23843</v>
          </cell>
        </row>
        <row r="53">
          <cell r="A53">
            <v>1204</v>
          </cell>
          <cell r="B53">
            <v>0</v>
          </cell>
          <cell r="C53" t="str">
            <v xml:space="preserve"> CLEBURNE        </v>
          </cell>
          <cell r="D53" t="str">
            <v xml:space="preserve">WEST SIDE     </v>
          </cell>
          <cell r="E53">
            <v>8</v>
          </cell>
          <cell r="F53">
            <v>5.63483</v>
          </cell>
          <cell r="G53">
            <v>26484</v>
          </cell>
          <cell r="J53">
            <v>5.63483</v>
          </cell>
          <cell r="K53">
            <v>26484</v>
          </cell>
        </row>
        <row r="54">
          <cell r="A54">
            <v>1304</v>
          </cell>
          <cell r="B54">
            <v>0</v>
          </cell>
          <cell r="C54" t="str">
            <v xml:space="preserve"> CLEVELAND       </v>
          </cell>
          <cell r="D54" t="str">
            <v xml:space="preserve">WOODLAWN            </v>
          </cell>
          <cell r="E54">
            <v>2</v>
          </cell>
          <cell r="F54">
            <v>0.73314599999999996</v>
          </cell>
          <cell r="G54">
            <v>3446</v>
          </cell>
          <cell r="J54">
            <v>0.73314599999999996</v>
          </cell>
          <cell r="K54">
            <v>3446</v>
          </cell>
        </row>
        <row r="55">
          <cell r="A55">
            <v>1305</v>
          </cell>
          <cell r="B55">
            <v>0</v>
          </cell>
          <cell r="C55" t="str">
            <v xml:space="preserve"> CLEVELAND</v>
          </cell>
          <cell r="D55" t="str">
            <v>CLEVELAND COUNTY</v>
          </cell>
          <cell r="E55">
            <v>7</v>
          </cell>
          <cell r="F55">
            <v>3.6459090000000001</v>
          </cell>
          <cell r="G55">
            <v>17136</v>
          </cell>
          <cell r="J55">
            <v>3.6459090000000001</v>
          </cell>
          <cell r="K55">
            <v>17136</v>
          </cell>
        </row>
        <row r="56">
          <cell r="A56">
            <v>1402</v>
          </cell>
          <cell r="B56">
            <v>0</v>
          </cell>
          <cell r="C56" t="str">
            <v xml:space="preserve"> COLUMBIA</v>
          </cell>
          <cell r="D56" t="str">
            <v>MAGNOLIA</v>
          </cell>
          <cell r="E56">
            <v>104</v>
          </cell>
          <cell r="F56">
            <v>68.045254</v>
          </cell>
          <cell r="G56">
            <v>319813</v>
          </cell>
          <cell r="J56">
            <v>68.045254</v>
          </cell>
          <cell r="K56">
            <v>319813</v>
          </cell>
        </row>
        <row r="57">
          <cell r="A57">
            <v>1408</v>
          </cell>
          <cell r="B57">
            <v>0</v>
          </cell>
          <cell r="C57" t="str">
            <v xml:space="preserve"> COLUMBIA</v>
          </cell>
          <cell r="D57" t="str">
            <v>EMERSON-TAYLOR-BRADLEY</v>
          </cell>
          <cell r="G57">
            <v>0</v>
          </cell>
          <cell r="J57">
            <v>0</v>
          </cell>
          <cell r="K57">
            <v>0</v>
          </cell>
        </row>
        <row r="58">
          <cell r="A58">
            <v>1503</v>
          </cell>
          <cell r="B58">
            <v>0</v>
          </cell>
          <cell r="C58" t="str">
            <v xml:space="preserve"> CONWAY          </v>
          </cell>
          <cell r="D58" t="str">
            <v xml:space="preserve">NEMO VISTA          </v>
          </cell>
          <cell r="E58">
            <v>12</v>
          </cell>
          <cell r="F58">
            <v>5.1851060000000002</v>
          </cell>
          <cell r="G58">
            <v>24370</v>
          </cell>
          <cell r="J58">
            <v>5.1851060000000002</v>
          </cell>
          <cell r="K58">
            <v>24370</v>
          </cell>
        </row>
        <row r="59">
          <cell r="A59">
            <v>1505</v>
          </cell>
          <cell r="B59">
            <v>0</v>
          </cell>
          <cell r="C59" t="str">
            <v xml:space="preserve"> CONWAY          </v>
          </cell>
          <cell r="D59" t="str">
            <v xml:space="preserve">WONDERVIEW          </v>
          </cell>
          <cell r="G59">
            <v>0</v>
          </cell>
          <cell r="J59">
            <v>0</v>
          </cell>
          <cell r="K59">
            <v>0</v>
          </cell>
        </row>
        <row r="60">
          <cell r="A60">
            <v>1507</v>
          </cell>
          <cell r="B60">
            <v>0</v>
          </cell>
          <cell r="C60" t="str">
            <v xml:space="preserve"> CONWAY          </v>
          </cell>
          <cell r="D60" t="str">
            <v>SO CONWAY COUNTY</v>
          </cell>
          <cell r="E60">
            <v>60</v>
          </cell>
          <cell r="F60">
            <v>34.815018000000002</v>
          </cell>
          <cell r="G60">
            <v>163631</v>
          </cell>
          <cell r="J60">
            <v>34.815018000000002</v>
          </cell>
          <cell r="K60">
            <v>163631</v>
          </cell>
        </row>
        <row r="61">
          <cell r="A61">
            <v>1601</v>
          </cell>
          <cell r="B61">
            <v>0</v>
          </cell>
          <cell r="C61" t="str">
            <v xml:space="preserve"> CRAIGHEAD       </v>
          </cell>
          <cell r="D61" t="str">
            <v xml:space="preserve">BAY                 </v>
          </cell>
          <cell r="E61">
            <v>3</v>
          </cell>
          <cell r="F61">
            <v>0.73314599999999996</v>
          </cell>
          <cell r="G61">
            <v>3446</v>
          </cell>
          <cell r="J61">
            <v>0.73314599999999996</v>
          </cell>
          <cell r="K61">
            <v>3446</v>
          </cell>
        </row>
        <row r="62">
          <cell r="A62">
            <v>1602</v>
          </cell>
          <cell r="B62">
            <v>0</v>
          </cell>
          <cell r="C62" t="str">
            <v xml:space="preserve"> CRAIGHEAD       </v>
          </cell>
          <cell r="D62" t="str">
            <v xml:space="preserve">WESTSIDE CONSOLIDATED      </v>
          </cell>
          <cell r="E62">
            <v>13</v>
          </cell>
          <cell r="F62">
            <v>6.1931909999999997</v>
          </cell>
          <cell r="G62">
            <v>29108</v>
          </cell>
          <cell r="J62">
            <v>6.1931909999999997</v>
          </cell>
          <cell r="K62">
            <v>29108</v>
          </cell>
        </row>
        <row r="63">
          <cell r="A63">
            <v>1603</v>
          </cell>
          <cell r="B63">
            <v>0</v>
          </cell>
          <cell r="C63" t="str">
            <v xml:space="preserve"> CRAIGHEAD       </v>
          </cell>
          <cell r="D63" t="str">
            <v xml:space="preserve">BROOKLAND           </v>
          </cell>
          <cell r="E63">
            <v>4</v>
          </cell>
          <cell r="F63">
            <v>0.79353899999999999</v>
          </cell>
          <cell r="G63">
            <v>3730</v>
          </cell>
          <cell r="J63">
            <v>0.79353899999999999</v>
          </cell>
          <cell r="K63">
            <v>3730</v>
          </cell>
        </row>
        <row r="64">
          <cell r="A64">
            <v>1605</v>
          </cell>
          <cell r="B64">
            <v>0</v>
          </cell>
          <cell r="C64" t="str">
            <v xml:space="preserve"> CRAIGHEAD       </v>
          </cell>
          <cell r="D64" t="str">
            <v>BUFFALO ISLAND CENTRAL</v>
          </cell>
          <cell r="E64">
            <v>1</v>
          </cell>
          <cell r="F64">
            <v>0.33707799999999999</v>
          </cell>
          <cell r="G64">
            <v>1584</v>
          </cell>
          <cell r="J64">
            <v>0.33707799999999999</v>
          </cell>
          <cell r="K64">
            <v>1584</v>
          </cell>
        </row>
        <row r="65">
          <cell r="A65">
            <v>1608</v>
          </cell>
          <cell r="B65">
            <v>0</v>
          </cell>
          <cell r="C65" t="str">
            <v xml:space="preserve"> CRAIGHEAD       </v>
          </cell>
          <cell r="D65" t="str">
            <v xml:space="preserve">JONESBORO           </v>
          </cell>
          <cell r="E65">
            <v>163</v>
          </cell>
          <cell r="F65">
            <v>105.38759</v>
          </cell>
          <cell r="G65">
            <v>495322</v>
          </cell>
          <cell r="J65">
            <v>105.38759</v>
          </cell>
          <cell r="K65">
            <v>495322</v>
          </cell>
        </row>
        <row r="66">
          <cell r="A66">
            <v>1611</v>
          </cell>
          <cell r="B66">
            <v>0</v>
          </cell>
          <cell r="C66" t="str">
            <v xml:space="preserve"> CRAIGHEAD       </v>
          </cell>
          <cell r="D66" t="str">
            <v xml:space="preserve">NETTLETON           </v>
          </cell>
          <cell r="E66">
            <v>63</v>
          </cell>
          <cell r="F66">
            <v>38.463230000000003</v>
          </cell>
          <cell r="G66">
            <v>180777</v>
          </cell>
          <cell r="J66">
            <v>38.463230000000003</v>
          </cell>
          <cell r="K66">
            <v>180777</v>
          </cell>
        </row>
        <row r="67">
          <cell r="A67">
            <v>1612</v>
          </cell>
          <cell r="B67">
            <v>0</v>
          </cell>
          <cell r="C67" t="str">
            <v xml:space="preserve"> CRAIGHEAD       </v>
          </cell>
          <cell r="D67" t="str">
            <v xml:space="preserve">VALLEY VIEW         </v>
          </cell>
          <cell r="E67">
            <v>3</v>
          </cell>
          <cell r="F67">
            <v>2.1523870000000001</v>
          </cell>
          <cell r="G67">
            <v>10116</v>
          </cell>
          <cell r="J67">
            <v>2.1523870000000001</v>
          </cell>
          <cell r="K67">
            <v>10116</v>
          </cell>
        </row>
        <row r="68">
          <cell r="A68">
            <v>1613</v>
          </cell>
          <cell r="B68">
            <v>0</v>
          </cell>
          <cell r="C68" t="str">
            <v xml:space="preserve"> CRAIGHEAD       </v>
          </cell>
          <cell r="D68" t="str">
            <v xml:space="preserve">RIVERSIDE           </v>
          </cell>
          <cell r="E68">
            <v>5</v>
          </cell>
          <cell r="F68">
            <v>2.0449410000000001</v>
          </cell>
          <cell r="G68">
            <v>9611</v>
          </cell>
          <cell r="J68">
            <v>2.0449410000000001</v>
          </cell>
          <cell r="K68">
            <v>9611</v>
          </cell>
        </row>
        <row r="69">
          <cell r="A69">
            <v>1701</v>
          </cell>
          <cell r="B69">
            <v>0</v>
          </cell>
          <cell r="C69" t="str">
            <v xml:space="preserve"> CRAWFORD        </v>
          </cell>
          <cell r="D69" t="str">
            <v xml:space="preserve">ALMA                </v>
          </cell>
          <cell r="E69">
            <v>59</v>
          </cell>
          <cell r="F69">
            <v>29.789306</v>
          </cell>
          <cell r="G69">
            <v>140010</v>
          </cell>
          <cell r="J69">
            <v>29.789306</v>
          </cell>
          <cell r="K69">
            <v>140010</v>
          </cell>
        </row>
        <row r="70">
          <cell r="A70">
            <v>1702</v>
          </cell>
          <cell r="B70">
            <v>0</v>
          </cell>
          <cell r="C70" t="str">
            <v xml:space="preserve"> CRAWFORD        </v>
          </cell>
          <cell r="D70" t="str">
            <v xml:space="preserve">CEDARVILLE          </v>
          </cell>
          <cell r="E70">
            <v>27</v>
          </cell>
          <cell r="F70">
            <v>16.881359</v>
          </cell>
          <cell r="G70">
            <v>79342</v>
          </cell>
          <cell r="J70">
            <v>16.881359</v>
          </cell>
          <cell r="K70">
            <v>79342</v>
          </cell>
        </row>
        <row r="71">
          <cell r="A71">
            <v>1703</v>
          </cell>
          <cell r="B71">
            <v>0</v>
          </cell>
          <cell r="C71" t="str">
            <v xml:space="preserve"> CRAWFORD        </v>
          </cell>
          <cell r="D71" t="str">
            <v xml:space="preserve">MOUNTAINBURG        </v>
          </cell>
          <cell r="E71">
            <v>22</v>
          </cell>
          <cell r="F71">
            <v>8.9948399999999999</v>
          </cell>
          <cell r="G71">
            <v>42276</v>
          </cell>
          <cell r="J71">
            <v>8.9948399999999999</v>
          </cell>
          <cell r="K71">
            <v>42276</v>
          </cell>
        </row>
        <row r="72">
          <cell r="A72">
            <v>1704</v>
          </cell>
          <cell r="B72">
            <v>0</v>
          </cell>
          <cell r="C72" t="str">
            <v xml:space="preserve"> CRAWFORD</v>
          </cell>
          <cell r="D72" t="str">
            <v>MULBERRY/PLEASANT VIEW BI-COUNTY</v>
          </cell>
          <cell r="E72">
            <v>18</v>
          </cell>
          <cell r="F72">
            <v>4.5387279999999999</v>
          </cell>
          <cell r="G72">
            <v>21332</v>
          </cell>
          <cell r="J72">
            <v>4.5387279999999999</v>
          </cell>
          <cell r="K72">
            <v>21332</v>
          </cell>
        </row>
        <row r="73">
          <cell r="A73">
            <v>1705</v>
          </cell>
          <cell r="B73">
            <v>0</v>
          </cell>
          <cell r="C73" t="str">
            <v xml:space="preserve"> CRAWFORD        </v>
          </cell>
          <cell r="D73" t="str">
            <v xml:space="preserve">VAN BUREN           </v>
          </cell>
          <cell r="E73">
            <v>205</v>
          </cell>
          <cell r="F73">
            <v>135.82237499999999</v>
          </cell>
          <cell r="G73">
            <v>638365</v>
          </cell>
          <cell r="J73">
            <v>135.82237499999999</v>
          </cell>
          <cell r="K73">
            <v>638365</v>
          </cell>
        </row>
        <row r="74">
          <cell r="A74">
            <v>1802</v>
          </cell>
          <cell r="B74">
            <v>0</v>
          </cell>
          <cell r="C74" t="str">
            <v xml:space="preserve"> CRITTENDEN      </v>
          </cell>
          <cell r="D74" t="str">
            <v xml:space="preserve">EARLE               </v>
          </cell>
          <cell r="G74">
            <v>0</v>
          </cell>
          <cell r="J74">
            <v>0</v>
          </cell>
          <cell r="K74">
            <v>0</v>
          </cell>
        </row>
        <row r="75">
          <cell r="A75">
            <v>1803</v>
          </cell>
          <cell r="B75">
            <v>0</v>
          </cell>
          <cell r="C75" t="str">
            <v xml:space="preserve"> CRITTENDEN      </v>
          </cell>
          <cell r="D75" t="str">
            <v xml:space="preserve">WEST MEMPHIS        </v>
          </cell>
          <cell r="E75">
            <v>56</v>
          </cell>
          <cell r="F75">
            <v>29.143936</v>
          </cell>
          <cell r="G75">
            <v>136976</v>
          </cell>
          <cell r="J75">
            <v>29.143936</v>
          </cell>
          <cell r="K75">
            <v>136976</v>
          </cell>
        </row>
        <row r="76">
          <cell r="A76">
            <v>1804</v>
          </cell>
          <cell r="B76">
            <v>0</v>
          </cell>
          <cell r="C76" t="str">
            <v xml:space="preserve"> CRITTENDEN      </v>
          </cell>
          <cell r="D76" t="str">
            <v>MARION</v>
          </cell>
          <cell r="E76">
            <v>163</v>
          </cell>
          <cell r="F76">
            <v>106.15754699999999</v>
          </cell>
          <cell r="G76">
            <v>498940</v>
          </cell>
          <cell r="J76">
            <v>106.15754699999999</v>
          </cell>
          <cell r="K76">
            <v>498940</v>
          </cell>
        </row>
        <row r="77">
          <cell r="A77">
            <v>1901</v>
          </cell>
          <cell r="B77">
            <v>0</v>
          </cell>
          <cell r="C77" t="str">
            <v xml:space="preserve"> CROSS           </v>
          </cell>
          <cell r="D77" t="str">
            <v xml:space="preserve">CROSS COUNTY        </v>
          </cell>
          <cell r="E77">
            <v>13</v>
          </cell>
          <cell r="F77">
            <v>4.1055029999999997</v>
          </cell>
          <cell r="G77">
            <v>19296</v>
          </cell>
          <cell r="J77">
            <v>4.1055029999999997</v>
          </cell>
          <cell r="K77">
            <v>19296</v>
          </cell>
        </row>
        <row r="78">
          <cell r="A78">
            <v>1905</v>
          </cell>
          <cell r="B78">
            <v>0</v>
          </cell>
          <cell r="C78" t="str">
            <v xml:space="preserve"> CROSS           </v>
          </cell>
          <cell r="D78" t="str">
            <v>WYNNE</v>
          </cell>
          <cell r="E78">
            <v>47</v>
          </cell>
          <cell r="F78">
            <v>27.700904000000001</v>
          </cell>
          <cell r="G78">
            <v>130194</v>
          </cell>
          <cell r="J78">
            <v>27.700904000000001</v>
          </cell>
          <cell r="K78">
            <v>130194</v>
          </cell>
        </row>
        <row r="79">
          <cell r="A79">
            <v>2002</v>
          </cell>
          <cell r="B79">
            <v>0</v>
          </cell>
          <cell r="C79" t="str">
            <v xml:space="preserve"> DALLAS          </v>
          </cell>
          <cell r="D79" t="str">
            <v xml:space="preserve">FORDYCE             </v>
          </cell>
          <cell r="E79">
            <v>22</v>
          </cell>
          <cell r="F79">
            <v>7.6925629999999998</v>
          </cell>
          <cell r="G79">
            <v>36155</v>
          </cell>
          <cell r="J79">
            <v>7.6925629999999998</v>
          </cell>
          <cell r="K79">
            <v>36155</v>
          </cell>
        </row>
        <row r="80">
          <cell r="A80">
            <v>2104</v>
          </cell>
          <cell r="B80">
            <v>0</v>
          </cell>
          <cell r="C80" t="str">
            <v xml:space="preserve"> DESHA</v>
          </cell>
          <cell r="D80" t="str">
            <v>DUMAS</v>
          </cell>
          <cell r="E80">
            <v>27</v>
          </cell>
          <cell r="F80">
            <v>9.2581030000000002</v>
          </cell>
          <cell r="G80">
            <v>43513</v>
          </cell>
          <cell r="J80">
            <v>9.2581030000000002</v>
          </cell>
          <cell r="K80">
            <v>43513</v>
          </cell>
        </row>
        <row r="81">
          <cell r="A81">
            <v>2105</v>
          </cell>
          <cell r="B81">
            <v>0</v>
          </cell>
          <cell r="C81" t="str">
            <v xml:space="preserve"> DESHA</v>
          </cell>
          <cell r="D81" t="str">
            <v>MCGEHEE</v>
          </cell>
          <cell r="E81">
            <v>16</v>
          </cell>
          <cell r="F81">
            <v>7.7543009999999999</v>
          </cell>
          <cell r="G81">
            <v>36445</v>
          </cell>
          <cell r="J81">
            <v>7.7543009999999999</v>
          </cell>
          <cell r="K81">
            <v>36445</v>
          </cell>
        </row>
        <row r="82">
          <cell r="A82">
            <v>2202</v>
          </cell>
          <cell r="B82">
            <v>0</v>
          </cell>
          <cell r="C82" t="str">
            <v xml:space="preserve"> DREW            </v>
          </cell>
          <cell r="D82" t="str">
            <v xml:space="preserve">DREW CENTRAL        </v>
          </cell>
          <cell r="E82">
            <v>17</v>
          </cell>
          <cell r="F82">
            <v>8.173216</v>
          </cell>
          <cell r="G82">
            <v>38414</v>
          </cell>
          <cell r="J82">
            <v>8.173216</v>
          </cell>
          <cell r="K82">
            <v>38414</v>
          </cell>
        </row>
        <row r="83">
          <cell r="A83">
            <v>2203</v>
          </cell>
          <cell r="B83">
            <v>0</v>
          </cell>
          <cell r="C83" t="str">
            <v xml:space="preserve"> DREW            </v>
          </cell>
          <cell r="D83" t="str">
            <v xml:space="preserve">MONTICELLO          </v>
          </cell>
          <cell r="E83">
            <v>74</v>
          </cell>
          <cell r="F83">
            <v>30.871062999999999</v>
          </cell>
          <cell r="G83">
            <v>145094</v>
          </cell>
          <cell r="J83">
            <v>30.871062999999999</v>
          </cell>
          <cell r="K83">
            <v>145094</v>
          </cell>
        </row>
        <row r="84">
          <cell r="A84">
            <v>2301</v>
          </cell>
          <cell r="B84">
            <v>0</v>
          </cell>
          <cell r="C84" t="str">
            <v xml:space="preserve"> FAULKNER        </v>
          </cell>
          <cell r="D84" t="str">
            <v xml:space="preserve">CONWAY              </v>
          </cell>
          <cell r="E84">
            <v>223</v>
          </cell>
          <cell r="F84">
            <v>160.43361100000001</v>
          </cell>
          <cell r="G84">
            <v>754038</v>
          </cell>
          <cell r="J84">
            <v>160.43361100000001</v>
          </cell>
          <cell r="K84">
            <v>754038</v>
          </cell>
        </row>
        <row r="85">
          <cell r="A85">
            <v>2303</v>
          </cell>
          <cell r="B85">
            <v>0</v>
          </cell>
          <cell r="C85" t="str">
            <v xml:space="preserve"> FAULKNER        </v>
          </cell>
          <cell r="D85" t="str">
            <v xml:space="preserve">GREENBRIER          </v>
          </cell>
          <cell r="E85">
            <v>60</v>
          </cell>
          <cell r="F85">
            <v>33.081671</v>
          </cell>
          <cell r="G85">
            <v>155484</v>
          </cell>
          <cell r="J85">
            <v>33.081671</v>
          </cell>
          <cell r="K85">
            <v>155484</v>
          </cell>
        </row>
        <row r="86">
          <cell r="A86">
            <v>2304</v>
          </cell>
          <cell r="B86">
            <v>0</v>
          </cell>
          <cell r="C86" t="str">
            <v xml:space="preserve"> FAULKNER        </v>
          </cell>
          <cell r="D86" t="str">
            <v xml:space="preserve">GUY-PERKINS         </v>
          </cell>
          <cell r="E86">
            <v>10</v>
          </cell>
          <cell r="F86">
            <v>7.348312</v>
          </cell>
          <cell r="G86">
            <v>34537</v>
          </cell>
          <cell r="J86">
            <v>7.348312</v>
          </cell>
          <cell r="K86">
            <v>34537</v>
          </cell>
        </row>
        <row r="87">
          <cell r="A87">
            <v>2305</v>
          </cell>
          <cell r="B87">
            <v>0</v>
          </cell>
          <cell r="C87" t="str">
            <v xml:space="preserve"> FAULKNER        </v>
          </cell>
          <cell r="D87" t="str">
            <v xml:space="preserve">MAYFLOWER           </v>
          </cell>
          <cell r="E87">
            <v>42</v>
          </cell>
          <cell r="F87">
            <v>27.479232</v>
          </cell>
          <cell r="G87">
            <v>129152</v>
          </cell>
          <cell r="J87">
            <v>27.479232</v>
          </cell>
          <cell r="K87">
            <v>129152</v>
          </cell>
        </row>
        <row r="88">
          <cell r="A88">
            <v>2306</v>
          </cell>
          <cell r="B88">
            <v>0</v>
          </cell>
          <cell r="C88" t="str">
            <v xml:space="preserve"> FAULKNER        </v>
          </cell>
          <cell r="D88" t="str">
            <v xml:space="preserve">MOUNT VERNON/ENOLA     </v>
          </cell>
          <cell r="E88">
            <v>7</v>
          </cell>
          <cell r="F88">
            <v>3.8216269999999999</v>
          </cell>
          <cell r="G88">
            <v>17962</v>
          </cell>
          <cell r="J88">
            <v>3.8216269999999999</v>
          </cell>
          <cell r="K88">
            <v>17962</v>
          </cell>
        </row>
        <row r="89">
          <cell r="A89">
            <v>2307</v>
          </cell>
          <cell r="B89">
            <v>0</v>
          </cell>
          <cell r="C89" t="str">
            <v xml:space="preserve"> FAULKNER        </v>
          </cell>
          <cell r="D89" t="str">
            <v xml:space="preserve">VILONIA             </v>
          </cell>
          <cell r="E89">
            <v>48</v>
          </cell>
          <cell r="F89">
            <v>34.381749999999997</v>
          </cell>
          <cell r="G89">
            <v>161594</v>
          </cell>
          <cell r="J89">
            <v>34.381749999999997</v>
          </cell>
          <cell r="K89">
            <v>161594</v>
          </cell>
        </row>
        <row r="90">
          <cell r="A90">
            <v>2402</v>
          </cell>
          <cell r="B90">
            <v>0</v>
          </cell>
          <cell r="C90" t="str">
            <v xml:space="preserve"> FRANKLIN        </v>
          </cell>
          <cell r="D90" t="str">
            <v xml:space="preserve">CHARLESTON          </v>
          </cell>
          <cell r="E90">
            <v>22</v>
          </cell>
          <cell r="F90">
            <v>11.547511</v>
          </cell>
          <cell r="G90">
            <v>54273</v>
          </cell>
          <cell r="J90">
            <v>11.547511</v>
          </cell>
          <cell r="K90">
            <v>54273</v>
          </cell>
        </row>
        <row r="91">
          <cell r="A91">
            <v>2403</v>
          </cell>
          <cell r="B91">
            <v>0</v>
          </cell>
          <cell r="C91" t="str">
            <v xml:space="preserve"> FRANKLIN        </v>
          </cell>
          <cell r="D91" t="str">
            <v xml:space="preserve">COUNTY LINE         </v>
          </cell>
          <cell r="E91">
            <v>17</v>
          </cell>
          <cell r="F91">
            <v>8.4057379999999995</v>
          </cell>
          <cell r="G91">
            <v>39507</v>
          </cell>
          <cell r="J91">
            <v>8.4057379999999995</v>
          </cell>
          <cell r="K91">
            <v>39507</v>
          </cell>
        </row>
        <row r="92">
          <cell r="A92">
            <v>2404</v>
          </cell>
          <cell r="B92">
            <v>0</v>
          </cell>
          <cell r="C92" t="str">
            <v xml:space="preserve"> FRANKLIN</v>
          </cell>
          <cell r="D92" t="str">
            <v>OZARK</v>
          </cell>
          <cell r="E92">
            <v>57</v>
          </cell>
          <cell r="F92">
            <v>44.925552000000003</v>
          </cell>
          <cell r="G92">
            <v>211150</v>
          </cell>
          <cell r="J92">
            <v>44.925552000000003</v>
          </cell>
          <cell r="K92">
            <v>211150</v>
          </cell>
        </row>
        <row r="93">
          <cell r="A93">
            <v>2501</v>
          </cell>
          <cell r="B93">
            <v>0</v>
          </cell>
          <cell r="C93" t="str">
            <v xml:space="preserve"> FULTON          </v>
          </cell>
          <cell r="D93" t="str">
            <v xml:space="preserve">MAMMOTH SPRING      </v>
          </cell>
          <cell r="E93">
            <v>14</v>
          </cell>
          <cell r="F93">
            <v>6.6011160000000002</v>
          </cell>
          <cell r="G93">
            <v>31025</v>
          </cell>
          <cell r="J93">
            <v>6.6011160000000002</v>
          </cell>
          <cell r="K93">
            <v>31025</v>
          </cell>
        </row>
        <row r="94">
          <cell r="A94">
            <v>2502</v>
          </cell>
          <cell r="B94">
            <v>0</v>
          </cell>
          <cell r="C94" t="str">
            <v xml:space="preserve"> FULTON          </v>
          </cell>
          <cell r="D94" t="str">
            <v xml:space="preserve">SALEM               </v>
          </cell>
          <cell r="E94">
            <v>24</v>
          </cell>
          <cell r="F94">
            <v>4.8806989999999999</v>
          </cell>
          <cell r="G94">
            <v>22939</v>
          </cell>
          <cell r="J94">
            <v>4.8806989999999999</v>
          </cell>
          <cell r="K94">
            <v>22939</v>
          </cell>
        </row>
        <row r="95">
          <cell r="A95">
            <v>2503</v>
          </cell>
          <cell r="B95">
            <v>0</v>
          </cell>
          <cell r="C95" t="str">
            <v xml:space="preserve"> FULTON          </v>
          </cell>
          <cell r="D95" t="str">
            <v xml:space="preserve">VIOLA               </v>
          </cell>
          <cell r="E95">
            <v>2</v>
          </cell>
          <cell r="F95">
            <v>0.89887499999999998</v>
          </cell>
          <cell r="G95">
            <v>4225</v>
          </cell>
          <cell r="J95">
            <v>0.89887499999999998</v>
          </cell>
          <cell r="K95">
            <v>4225</v>
          </cell>
        </row>
        <row r="96">
          <cell r="A96">
            <v>2601</v>
          </cell>
          <cell r="B96">
            <v>0</v>
          </cell>
          <cell r="C96" t="str">
            <v xml:space="preserve"> GARLAND         </v>
          </cell>
          <cell r="D96" t="str">
            <v xml:space="preserve">CUTTER-MORNING STAR </v>
          </cell>
          <cell r="E96">
            <v>16</v>
          </cell>
          <cell r="F96">
            <v>10.761231</v>
          </cell>
          <cell r="G96">
            <v>50578</v>
          </cell>
          <cell r="J96">
            <v>10.761231</v>
          </cell>
          <cell r="K96">
            <v>50578</v>
          </cell>
        </row>
        <row r="97">
          <cell r="A97">
            <v>2602</v>
          </cell>
          <cell r="B97">
            <v>0</v>
          </cell>
          <cell r="C97" t="str">
            <v xml:space="preserve"> GARLAND         </v>
          </cell>
          <cell r="D97" t="str">
            <v>FOUNTAIN LAKE</v>
          </cell>
          <cell r="E97">
            <v>56</v>
          </cell>
          <cell r="F97">
            <v>40.865386000000001</v>
          </cell>
          <cell r="G97">
            <v>192067</v>
          </cell>
          <cell r="I97">
            <v>0.45538600000000001</v>
          </cell>
          <cell r="J97">
            <v>40.410000000000004</v>
          </cell>
          <cell r="K97">
            <v>189927</v>
          </cell>
        </row>
        <row r="98">
          <cell r="A98">
            <v>2603</v>
          </cell>
          <cell r="B98">
            <v>0</v>
          </cell>
          <cell r="C98" t="str">
            <v xml:space="preserve"> GARLAND         </v>
          </cell>
          <cell r="D98" t="str">
            <v xml:space="preserve">HOT SPRINGS         </v>
          </cell>
          <cell r="E98">
            <v>136</v>
          </cell>
          <cell r="F98">
            <v>71.612307999999999</v>
          </cell>
          <cell r="G98">
            <v>336578</v>
          </cell>
          <cell r="J98">
            <v>71.612307999999999</v>
          </cell>
          <cell r="K98">
            <v>336578</v>
          </cell>
        </row>
        <row r="99">
          <cell r="A99">
            <v>2604</v>
          </cell>
          <cell r="B99">
            <v>0</v>
          </cell>
          <cell r="C99" t="str">
            <v xml:space="preserve"> GARLAND         </v>
          </cell>
          <cell r="D99" t="str">
            <v xml:space="preserve">JESSIEVILLE         </v>
          </cell>
          <cell r="E99">
            <v>52</v>
          </cell>
          <cell r="F99">
            <v>36.518867999999998</v>
          </cell>
          <cell r="G99">
            <v>171639</v>
          </cell>
          <cell r="I99">
            <v>11.52887</v>
          </cell>
          <cell r="J99">
            <v>24.989998</v>
          </cell>
          <cell r="K99">
            <v>117453</v>
          </cell>
        </row>
        <row r="100">
          <cell r="A100">
            <v>2605</v>
          </cell>
          <cell r="B100">
            <v>0</v>
          </cell>
          <cell r="C100" t="str">
            <v xml:space="preserve"> GARLAND         </v>
          </cell>
          <cell r="D100" t="str">
            <v xml:space="preserve">LAKE HAMILTON       </v>
          </cell>
          <cell r="E100">
            <v>112</v>
          </cell>
          <cell r="F100">
            <v>71.559652</v>
          </cell>
          <cell r="G100">
            <v>336330</v>
          </cell>
          <cell r="J100">
            <v>71.559652</v>
          </cell>
          <cell r="K100">
            <v>336330</v>
          </cell>
        </row>
        <row r="101">
          <cell r="A101">
            <v>2606</v>
          </cell>
          <cell r="B101">
            <v>0</v>
          </cell>
          <cell r="C101" t="str">
            <v xml:space="preserve"> GARLAND         </v>
          </cell>
          <cell r="D101" t="str">
            <v xml:space="preserve">LAKESIDE       </v>
          </cell>
          <cell r="E101">
            <v>74</v>
          </cell>
          <cell r="F101">
            <v>44.981172000000001</v>
          </cell>
          <cell r="G101">
            <v>211412</v>
          </cell>
          <cell r="J101">
            <v>44.981172000000001</v>
          </cell>
          <cell r="K101">
            <v>211412</v>
          </cell>
        </row>
        <row r="102">
          <cell r="A102">
            <v>2607</v>
          </cell>
          <cell r="B102">
            <v>0</v>
          </cell>
          <cell r="C102" t="str">
            <v xml:space="preserve"> GARLAND         </v>
          </cell>
          <cell r="D102" t="str">
            <v xml:space="preserve">MOUNTAIN PINE       </v>
          </cell>
          <cell r="E102">
            <v>18</v>
          </cell>
          <cell r="F102">
            <v>10.808982</v>
          </cell>
          <cell r="G102">
            <v>50802</v>
          </cell>
          <cell r="J102">
            <v>10.808982</v>
          </cell>
          <cell r="K102">
            <v>50802</v>
          </cell>
        </row>
        <row r="103">
          <cell r="A103">
            <v>2703</v>
          </cell>
          <cell r="B103">
            <v>0</v>
          </cell>
          <cell r="C103" t="str">
            <v xml:space="preserve"> GRANT           </v>
          </cell>
          <cell r="D103" t="str">
            <v xml:space="preserve">POYEN               </v>
          </cell>
          <cell r="E103">
            <v>11</v>
          </cell>
          <cell r="F103">
            <v>6.9122180000000002</v>
          </cell>
          <cell r="G103">
            <v>32487</v>
          </cell>
          <cell r="J103">
            <v>6.9122180000000002</v>
          </cell>
          <cell r="K103">
            <v>32487</v>
          </cell>
        </row>
        <row r="104">
          <cell r="A104">
            <v>2705</v>
          </cell>
          <cell r="B104">
            <v>0</v>
          </cell>
          <cell r="C104" t="str">
            <v xml:space="preserve"> GRANT           </v>
          </cell>
          <cell r="D104" t="str">
            <v xml:space="preserve">SHERIDAN            </v>
          </cell>
          <cell r="E104">
            <v>114</v>
          </cell>
          <cell r="F104">
            <v>67.340861000000004</v>
          </cell>
          <cell r="G104">
            <v>316502</v>
          </cell>
          <cell r="J104">
            <v>67.340861000000004</v>
          </cell>
          <cell r="K104">
            <v>316502</v>
          </cell>
        </row>
        <row r="105">
          <cell r="A105">
            <v>2803</v>
          </cell>
          <cell r="B105">
            <v>0</v>
          </cell>
          <cell r="C105" t="str">
            <v xml:space="preserve"> GREENE          </v>
          </cell>
          <cell r="D105" t="str">
            <v xml:space="preserve">MARMADUKE           </v>
          </cell>
          <cell r="E105">
            <v>16</v>
          </cell>
          <cell r="F105">
            <v>7.0800510000000001</v>
          </cell>
          <cell r="G105">
            <v>33276</v>
          </cell>
          <cell r="J105">
            <v>7.0800510000000001</v>
          </cell>
          <cell r="K105">
            <v>33276</v>
          </cell>
        </row>
        <row r="106">
          <cell r="A106">
            <v>2807</v>
          </cell>
          <cell r="B106">
            <v>0</v>
          </cell>
          <cell r="C106" t="str">
            <v xml:space="preserve"> GREENE</v>
          </cell>
          <cell r="D106" t="str">
            <v>GREENE COUNTY TECH</v>
          </cell>
          <cell r="E106">
            <v>80</v>
          </cell>
          <cell r="F106">
            <v>42.625670999999997</v>
          </cell>
          <cell r="G106">
            <v>200341</v>
          </cell>
          <cell r="I106">
            <v>15.910100999999999</v>
          </cell>
          <cell r="J106">
            <v>26.71557</v>
          </cell>
          <cell r="K106">
            <v>125563</v>
          </cell>
        </row>
        <row r="107">
          <cell r="A107">
            <v>2808</v>
          </cell>
          <cell r="B107">
            <v>0</v>
          </cell>
          <cell r="C107" t="str">
            <v xml:space="preserve"> GREENE          </v>
          </cell>
          <cell r="D107" t="str">
            <v xml:space="preserve">PARAGOULD      </v>
          </cell>
          <cell r="E107">
            <v>95</v>
          </cell>
          <cell r="F107">
            <v>45.003788</v>
          </cell>
          <cell r="G107">
            <v>211518</v>
          </cell>
          <cell r="J107">
            <v>45.003788</v>
          </cell>
          <cell r="K107">
            <v>211518</v>
          </cell>
        </row>
        <row r="108">
          <cell r="A108">
            <v>2901</v>
          </cell>
          <cell r="B108">
            <v>0</v>
          </cell>
          <cell r="C108" t="str">
            <v xml:space="preserve"> HEMPSTEAD</v>
          </cell>
          <cell r="D108" t="str">
            <v>BLEVINS</v>
          </cell>
          <cell r="G108">
            <v>0</v>
          </cell>
          <cell r="J108">
            <v>0</v>
          </cell>
          <cell r="K108">
            <v>0</v>
          </cell>
        </row>
        <row r="109">
          <cell r="A109">
            <v>2903</v>
          </cell>
          <cell r="B109">
            <v>0</v>
          </cell>
          <cell r="C109" t="str">
            <v xml:space="preserve"> HEMPSTEAD       </v>
          </cell>
          <cell r="D109" t="str">
            <v xml:space="preserve">HOPE                </v>
          </cell>
          <cell r="E109">
            <v>48</v>
          </cell>
          <cell r="F109">
            <v>28.118428999999999</v>
          </cell>
          <cell r="G109">
            <v>132157</v>
          </cell>
          <cell r="J109">
            <v>28.118428999999999</v>
          </cell>
          <cell r="K109">
            <v>132157</v>
          </cell>
        </row>
        <row r="110">
          <cell r="A110">
            <v>2906</v>
          </cell>
          <cell r="B110">
            <v>0</v>
          </cell>
          <cell r="C110" t="str">
            <v xml:space="preserve"> HEMPSTEAD       </v>
          </cell>
          <cell r="D110" t="str">
            <v xml:space="preserve">SPRING HILL         </v>
          </cell>
          <cell r="G110">
            <v>0</v>
          </cell>
          <cell r="J110">
            <v>0</v>
          </cell>
          <cell r="K110">
            <v>0</v>
          </cell>
        </row>
        <row r="111">
          <cell r="A111">
            <v>3001</v>
          </cell>
          <cell r="B111">
            <v>0</v>
          </cell>
          <cell r="C111" t="str">
            <v xml:space="preserve"> HOT SPRING      </v>
          </cell>
          <cell r="D111" t="str">
            <v xml:space="preserve">BISMARCK            </v>
          </cell>
          <cell r="E111">
            <v>28</v>
          </cell>
          <cell r="F111">
            <v>7.6384040000000004</v>
          </cell>
          <cell r="G111">
            <v>35900</v>
          </cell>
          <cell r="J111">
            <v>7.6384040000000004</v>
          </cell>
          <cell r="K111">
            <v>35900</v>
          </cell>
        </row>
        <row r="112">
          <cell r="A112">
            <v>3002</v>
          </cell>
          <cell r="B112">
            <v>0</v>
          </cell>
          <cell r="C112" t="str">
            <v xml:space="preserve"> HOT SPRING      </v>
          </cell>
          <cell r="D112" t="str">
            <v xml:space="preserve">GLEN ROSE           </v>
          </cell>
          <cell r="E112">
            <v>37</v>
          </cell>
          <cell r="F112">
            <v>15.352900999999999</v>
          </cell>
          <cell r="G112">
            <v>72159</v>
          </cell>
          <cell r="J112">
            <v>15.352900999999999</v>
          </cell>
          <cell r="K112">
            <v>72159</v>
          </cell>
        </row>
        <row r="113">
          <cell r="A113">
            <v>3003</v>
          </cell>
          <cell r="B113">
            <v>0</v>
          </cell>
          <cell r="C113" t="str">
            <v xml:space="preserve"> HOT SPRING      </v>
          </cell>
          <cell r="D113" t="str">
            <v xml:space="preserve">MAGNET COVE         </v>
          </cell>
          <cell r="E113">
            <v>11</v>
          </cell>
          <cell r="F113">
            <v>8.2673199999999998</v>
          </cell>
          <cell r="G113">
            <v>38856</v>
          </cell>
          <cell r="J113">
            <v>8.2673199999999998</v>
          </cell>
          <cell r="K113">
            <v>38856</v>
          </cell>
        </row>
        <row r="114">
          <cell r="A114">
            <v>3004</v>
          </cell>
          <cell r="B114">
            <v>0</v>
          </cell>
          <cell r="C114" t="str">
            <v xml:space="preserve"> HOT SPRING</v>
          </cell>
          <cell r="D114" t="str">
            <v>MALVERN</v>
          </cell>
          <cell r="E114">
            <v>70</v>
          </cell>
          <cell r="F114">
            <v>36.584211000000003</v>
          </cell>
          <cell r="G114">
            <v>171946</v>
          </cell>
          <cell r="J114">
            <v>36.584211000000003</v>
          </cell>
          <cell r="K114">
            <v>171946</v>
          </cell>
        </row>
        <row r="115">
          <cell r="A115">
            <v>3005</v>
          </cell>
          <cell r="B115">
            <v>0</v>
          </cell>
          <cell r="C115" t="str">
            <v xml:space="preserve"> HOT SPRING      </v>
          </cell>
          <cell r="D115" t="str">
            <v xml:space="preserve">OUACHITA            </v>
          </cell>
          <cell r="G115">
            <v>0</v>
          </cell>
          <cell r="J115">
            <v>0</v>
          </cell>
          <cell r="K115">
            <v>0</v>
          </cell>
        </row>
        <row r="116">
          <cell r="A116">
            <v>3102</v>
          </cell>
          <cell r="B116">
            <v>0</v>
          </cell>
          <cell r="C116" t="str">
            <v xml:space="preserve"> HOWARD          </v>
          </cell>
          <cell r="D116" t="str">
            <v xml:space="preserve">DIERKS              </v>
          </cell>
          <cell r="E116">
            <v>5</v>
          </cell>
          <cell r="F116">
            <v>1.814573</v>
          </cell>
          <cell r="G116">
            <v>8528</v>
          </cell>
          <cell r="J116">
            <v>1.814573</v>
          </cell>
          <cell r="K116">
            <v>8528</v>
          </cell>
        </row>
        <row r="117">
          <cell r="A117">
            <v>3104</v>
          </cell>
          <cell r="B117">
            <v>0</v>
          </cell>
          <cell r="C117" t="str">
            <v xml:space="preserve"> HOWARD</v>
          </cell>
          <cell r="D117" t="str">
            <v>MINERAL SPRINGS</v>
          </cell>
          <cell r="G117">
            <v>0</v>
          </cell>
          <cell r="J117">
            <v>0</v>
          </cell>
          <cell r="K117">
            <v>0</v>
          </cell>
        </row>
        <row r="118">
          <cell r="A118">
            <v>3105</v>
          </cell>
          <cell r="B118">
            <v>0</v>
          </cell>
          <cell r="C118" t="str">
            <v xml:space="preserve"> HOWARD          </v>
          </cell>
          <cell r="D118" t="str">
            <v xml:space="preserve">NASHVILLE           </v>
          </cell>
          <cell r="E118">
            <v>53</v>
          </cell>
          <cell r="F118">
            <v>30.286345000000001</v>
          </cell>
          <cell r="G118">
            <v>142346</v>
          </cell>
          <cell r="J118">
            <v>30.286345000000001</v>
          </cell>
          <cell r="K118">
            <v>142346</v>
          </cell>
        </row>
        <row r="119">
          <cell r="A119">
            <v>3201</v>
          </cell>
          <cell r="B119">
            <v>0</v>
          </cell>
          <cell r="C119" t="str">
            <v xml:space="preserve"> INDEPENDENCE    </v>
          </cell>
          <cell r="D119" t="str">
            <v xml:space="preserve">BATESVILLE          </v>
          </cell>
          <cell r="E119">
            <v>79</v>
          </cell>
          <cell r="F119">
            <v>49.076985999999998</v>
          </cell>
          <cell r="G119">
            <v>230662</v>
          </cell>
          <cell r="J119">
            <v>49.076985999999998</v>
          </cell>
          <cell r="K119">
            <v>230662</v>
          </cell>
        </row>
        <row r="120">
          <cell r="A120">
            <v>3209</v>
          </cell>
          <cell r="B120">
            <v>0</v>
          </cell>
          <cell r="C120" t="str">
            <v xml:space="preserve"> INDEPENDENCE    </v>
          </cell>
          <cell r="D120" t="str">
            <v>SOUTHSIDE</v>
          </cell>
          <cell r="E120">
            <v>6</v>
          </cell>
          <cell r="F120">
            <v>0.90043399999999996</v>
          </cell>
          <cell r="G120">
            <v>4232</v>
          </cell>
          <cell r="J120">
            <v>0.90043399999999996</v>
          </cell>
          <cell r="K120">
            <v>4232</v>
          </cell>
        </row>
        <row r="121">
          <cell r="A121">
            <v>3211</v>
          </cell>
          <cell r="B121">
            <v>0</v>
          </cell>
          <cell r="C121" t="str">
            <v xml:space="preserve"> INDEPENDENCE    </v>
          </cell>
          <cell r="D121" t="str">
            <v xml:space="preserve">MIDLAND             </v>
          </cell>
          <cell r="E121">
            <v>6</v>
          </cell>
          <cell r="F121">
            <v>1.4929749999999999</v>
          </cell>
          <cell r="G121">
            <v>7017</v>
          </cell>
          <cell r="J121">
            <v>1.4929749999999999</v>
          </cell>
          <cell r="K121">
            <v>7017</v>
          </cell>
        </row>
        <row r="122">
          <cell r="A122">
            <v>3212</v>
          </cell>
          <cell r="B122">
            <v>0</v>
          </cell>
          <cell r="C122" t="str">
            <v xml:space="preserve"> INDEPENDENCE</v>
          </cell>
          <cell r="D122" t="str">
            <v>CEDAR RIDGE</v>
          </cell>
          <cell r="E122">
            <v>16</v>
          </cell>
          <cell r="F122">
            <v>8.4995560000000001</v>
          </cell>
          <cell r="G122">
            <v>39948</v>
          </cell>
          <cell r="J122">
            <v>8.4995560000000001</v>
          </cell>
          <cell r="K122">
            <v>39948</v>
          </cell>
        </row>
        <row r="123">
          <cell r="A123">
            <v>3301</v>
          </cell>
          <cell r="B123">
            <v>0</v>
          </cell>
          <cell r="C123" t="str">
            <v xml:space="preserve"> IZARD           </v>
          </cell>
          <cell r="D123" t="str">
            <v xml:space="preserve">CALICO ROCK         </v>
          </cell>
          <cell r="G123">
            <v>0</v>
          </cell>
          <cell r="J123">
            <v>0</v>
          </cell>
          <cell r="K123">
            <v>0</v>
          </cell>
        </row>
        <row r="124">
          <cell r="A124">
            <v>3302</v>
          </cell>
          <cell r="B124">
            <v>0</v>
          </cell>
          <cell r="C124" t="str">
            <v xml:space="preserve"> IZARD</v>
          </cell>
          <cell r="D124" t="str">
            <v>MELBOURNE</v>
          </cell>
          <cell r="G124">
            <v>0</v>
          </cell>
          <cell r="J124">
            <v>0</v>
          </cell>
          <cell r="K124">
            <v>0</v>
          </cell>
        </row>
        <row r="125">
          <cell r="A125">
            <v>3306</v>
          </cell>
          <cell r="B125">
            <v>0</v>
          </cell>
          <cell r="C125" t="str">
            <v xml:space="preserve"> IZARD           </v>
          </cell>
          <cell r="D125" t="str">
            <v>IZARD COUNTY CONSOLIDATED</v>
          </cell>
          <cell r="E125">
            <v>50</v>
          </cell>
          <cell r="F125">
            <v>17.192401</v>
          </cell>
          <cell r="G125">
            <v>80804</v>
          </cell>
          <cell r="J125">
            <v>17.192401</v>
          </cell>
          <cell r="K125">
            <v>80804</v>
          </cell>
        </row>
        <row r="126">
          <cell r="A126">
            <v>3403</v>
          </cell>
          <cell r="B126">
            <v>0</v>
          </cell>
          <cell r="C126" t="str">
            <v xml:space="preserve"> JACKSON         </v>
          </cell>
          <cell r="D126" t="str">
            <v xml:space="preserve">NEWPORT             </v>
          </cell>
          <cell r="E126">
            <v>8</v>
          </cell>
          <cell r="F126">
            <v>3.7244030000000001</v>
          </cell>
          <cell r="G126">
            <v>17505</v>
          </cell>
          <cell r="J126">
            <v>3.7244030000000001</v>
          </cell>
          <cell r="K126">
            <v>17505</v>
          </cell>
        </row>
        <row r="127">
          <cell r="A127">
            <v>3405</v>
          </cell>
          <cell r="B127">
            <v>0</v>
          </cell>
          <cell r="C127" t="str">
            <v xml:space="preserve"> JACKSON</v>
          </cell>
          <cell r="D127" t="str">
            <v>JACKSON COUNTY</v>
          </cell>
          <cell r="E127">
            <v>10</v>
          </cell>
          <cell r="F127">
            <v>3.850104</v>
          </cell>
          <cell r="G127">
            <v>18095</v>
          </cell>
          <cell r="J127">
            <v>3.850104</v>
          </cell>
          <cell r="K127">
            <v>18095</v>
          </cell>
        </row>
        <row r="128">
          <cell r="A128">
            <v>3502</v>
          </cell>
          <cell r="B128">
            <v>0</v>
          </cell>
          <cell r="C128" t="str">
            <v xml:space="preserve"> JEFFERSON       </v>
          </cell>
          <cell r="D128" t="str">
            <v>DOLLARWAY</v>
          </cell>
          <cell r="E128">
            <v>19</v>
          </cell>
          <cell r="F128">
            <v>9.5313619999999997</v>
          </cell>
          <cell r="G128">
            <v>44797</v>
          </cell>
          <cell r="J128">
            <v>9.5313619999999997</v>
          </cell>
          <cell r="K128">
            <v>44797</v>
          </cell>
        </row>
        <row r="129">
          <cell r="A129">
            <v>3505</v>
          </cell>
          <cell r="B129">
            <v>0</v>
          </cell>
          <cell r="C129" t="str">
            <v xml:space="preserve"> JEFFERSON       </v>
          </cell>
          <cell r="D129" t="str">
            <v xml:space="preserve">PINE BLUFF          </v>
          </cell>
          <cell r="E129">
            <v>57</v>
          </cell>
          <cell r="F129">
            <v>33.484870999999998</v>
          </cell>
          <cell r="G129">
            <v>157379</v>
          </cell>
          <cell r="J129">
            <v>33.484870999999998</v>
          </cell>
          <cell r="K129">
            <v>157379</v>
          </cell>
        </row>
        <row r="130">
          <cell r="A130">
            <v>3509</v>
          </cell>
          <cell r="B130">
            <v>0</v>
          </cell>
          <cell r="C130" t="str">
            <v xml:space="preserve"> JEFFERSON       </v>
          </cell>
          <cell r="D130" t="str">
            <v xml:space="preserve">WATSON CHAPEL       </v>
          </cell>
          <cell r="E130">
            <v>46</v>
          </cell>
          <cell r="F130">
            <v>24.805254000000001</v>
          </cell>
          <cell r="G130">
            <v>116585</v>
          </cell>
          <cell r="J130">
            <v>24.805254000000001</v>
          </cell>
          <cell r="K130">
            <v>116585</v>
          </cell>
        </row>
        <row r="131">
          <cell r="A131">
            <v>3510</v>
          </cell>
          <cell r="B131">
            <v>0</v>
          </cell>
          <cell r="C131" t="str">
            <v xml:space="preserve"> JEFFERSON       </v>
          </cell>
          <cell r="D131" t="str">
            <v xml:space="preserve">WHITE HALL          </v>
          </cell>
          <cell r="E131">
            <v>18</v>
          </cell>
          <cell r="F131">
            <v>5.3659400000000002</v>
          </cell>
          <cell r="G131">
            <v>25220</v>
          </cell>
          <cell r="J131">
            <v>5.3659400000000002</v>
          </cell>
          <cell r="K131">
            <v>25220</v>
          </cell>
        </row>
        <row r="132">
          <cell r="A132">
            <v>3601</v>
          </cell>
          <cell r="B132">
            <v>0</v>
          </cell>
          <cell r="C132" t="str">
            <v xml:space="preserve"> JOHNSON         </v>
          </cell>
          <cell r="D132" t="str">
            <v xml:space="preserve">CLARKSVILLE         </v>
          </cell>
          <cell r="E132">
            <v>74</v>
          </cell>
          <cell r="F132">
            <v>46.667001999999997</v>
          </cell>
          <cell r="G132">
            <v>219335</v>
          </cell>
          <cell r="J132">
            <v>46.667001999999997</v>
          </cell>
          <cell r="K132">
            <v>219335</v>
          </cell>
        </row>
        <row r="133">
          <cell r="A133">
            <v>3604</v>
          </cell>
          <cell r="B133">
            <v>0</v>
          </cell>
          <cell r="C133" t="str">
            <v xml:space="preserve"> JOHNSON         </v>
          </cell>
          <cell r="D133" t="str">
            <v xml:space="preserve">LAMAR               </v>
          </cell>
          <cell r="E133">
            <v>17</v>
          </cell>
          <cell r="F133">
            <v>11.082954000000001</v>
          </cell>
          <cell r="G133">
            <v>52090</v>
          </cell>
          <cell r="J133">
            <v>11.082954000000001</v>
          </cell>
          <cell r="K133">
            <v>52090</v>
          </cell>
        </row>
        <row r="134">
          <cell r="A134">
            <v>3606</v>
          </cell>
          <cell r="B134">
            <v>0</v>
          </cell>
          <cell r="C134" t="str">
            <v xml:space="preserve"> JOHNSON         </v>
          </cell>
          <cell r="D134" t="str">
            <v xml:space="preserve">WESTSIDE   </v>
          </cell>
          <cell r="E134">
            <v>35</v>
          </cell>
          <cell r="F134">
            <v>15.124420000000001</v>
          </cell>
          <cell r="G134">
            <v>71085</v>
          </cell>
          <cell r="J134">
            <v>15.124420000000001</v>
          </cell>
          <cell r="K134">
            <v>71085</v>
          </cell>
        </row>
        <row r="135">
          <cell r="A135">
            <v>3704</v>
          </cell>
          <cell r="B135">
            <v>0</v>
          </cell>
          <cell r="C135" t="str">
            <v xml:space="preserve"> LAFAYETTE       </v>
          </cell>
          <cell r="D135" t="str">
            <v>LAFAYETTE COUNTY</v>
          </cell>
          <cell r="E135">
            <v>21</v>
          </cell>
          <cell r="F135">
            <v>7.7067019999999999</v>
          </cell>
          <cell r="G135">
            <v>36221</v>
          </cell>
          <cell r="J135">
            <v>7.7067019999999999</v>
          </cell>
          <cell r="K135">
            <v>36221</v>
          </cell>
        </row>
        <row r="136">
          <cell r="A136">
            <v>3804</v>
          </cell>
          <cell r="B136">
            <v>0</v>
          </cell>
          <cell r="C136" t="str">
            <v xml:space="preserve"> LAWRENCE        </v>
          </cell>
          <cell r="D136" t="str">
            <v xml:space="preserve">HOXIE               </v>
          </cell>
          <cell r="E136">
            <v>22</v>
          </cell>
          <cell r="F136">
            <v>9.2843119999999999</v>
          </cell>
          <cell r="G136">
            <v>43636</v>
          </cell>
          <cell r="J136">
            <v>9.2843119999999999</v>
          </cell>
          <cell r="K136">
            <v>43636</v>
          </cell>
        </row>
        <row r="137">
          <cell r="A137">
            <v>3806</v>
          </cell>
          <cell r="B137">
            <v>0</v>
          </cell>
          <cell r="C137" t="str">
            <v xml:space="preserve"> LAWRENCE        </v>
          </cell>
          <cell r="D137" t="str">
            <v xml:space="preserve">SLOAN-HENDRIX       </v>
          </cell>
          <cell r="E137">
            <v>13</v>
          </cell>
          <cell r="F137">
            <v>3.7731690000000002</v>
          </cell>
          <cell r="G137">
            <v>17734</v>
          </cell>
          <cell r="J137">
            <v>3.7731690000000002</v>
          </cell>
          <cell r="K137">
            <v>17734</v>
          </cell>
        </row>
        <row r="138">
          <cell r="A138">
            <v>3809</v>
          </cell>
          <cell r="B138">
            <v>0</v>
          </cell>
          <cell r="C138" t="str">
            <v xml:space="preserve"> LAWRENCE</v>
          </cell>
          <cell r="D138" t="str">
            <v>HILLCREST</v>
          </cell>
          <cell r="G138">
            <v>0</v>
          </cell>
          <cell r="J138">
            <v>0</v>
          </cell>
          <cell r="K138">
            <v>0</v>
          </cell>
        </row>
        <row r="139">
          <cell r="A139">
            <v>3810</v>
          </cell>
          <cell r="B139">
            <v>0</v>
          </cell>
          <cell r="C139" t="str">
            <v xml:space="preserve"> LAWRENCE        </v>
          </cell>
          <cell r="D139" t="str">
            <v>LAWRENCE COUNTY</v>
          </cell>
          <cell r="E139">
            <v>8</v>
          </cell>
          <cell r="F139">
            <v>2.860252</v>
          </cell>
          <cell r="G139">
            <v>13443</v>
          </cell>
          <cell r="J139">
            <v>2.860252</v>
          </cell>
          <cell r="K139">
            <v>13443</v>
          </cell>
        </row>
        <row r="140">
          <cell r="A140">
            <v>3904</v>
          </cell>
          <cell r="B140">
            <v>0</v>
          </cell>
          <cell r="C140" t="str">
            <v xml:space="preserve"> LEE             </v>
          </cell>
          <cell r="D140" t="str">
            <v xml:space="preserve">LEE COUNTY          </v>
          </cell>
          <cell r="E140">
            <v>28</v>
          </cell>
          <cell r="F140">
            <v>9.6917329999999993</v>
          </cell>
          <cell r="G140">
            <v>45551</v>
          </cell>
          <cell r="J140">
            <v>9.6917329999999993</v>
          </cell>
          <cell r="K140">
            <v>45551</v>
          </cell>
        </row>
        <row r="141">
          <cell r="A141">
            <v>4003</v>
          </cell>
          <cell r="B141">
            <v>0</v>
          </cell>
          <cell r="C141" t="str">
            <v xml:space="preserve"> LINCOLN</v>
          </cell>
          <cell r="D141" t="str">
            <v>STAR CITY</v>
          </cell>
          <cell r="E141">
            <v>22</v>
          </cell>
          <cell r="F141">
            <v>4.5202270000000002</v>
          </cell>
          <cell r="G141">
            <v>21245</v>
          </cell>
          <cell r="J141">
            <v>4.5202270000000002</v>
          </cell>
          <cell r="K141">
            <v>21245</v>
          </cell>
        </row>
        <row r="142">
          <cell r="A142">
            <v>4101</v>
          </cell>
          <cell r="B142">
            <v>0</v>
          </cell>
          <cell r="C142" t="str">
            <v xml:space="preserve"> LITTLE RIVER    </v>
          </cell>
          <cell r="D142" t="str">
            <v xml:space="preserve">ASHDOWN             </v>
          </cell>
          <cell r="E142">
            <v>31</v>
          </cell>
          <cell r="F142">
            <v>13.631619000000001</v>
          </cell>
          <cell r="G142">
            <v>64069</v>
          </cell>
          <cell r="J142">
            <v>13.631619000000001</v>
          </cell>
          <cell r="K142">
            <v>64069</v>
          </cell>
        </row>
        <row r="143">
          <cell r="A143">
            <v>4102</v>
          </cell>
          <cell r="B143">
            <v>0</v>
          </cell>
          <cell r="C143" t="str">
            <v xml:space="preserve"> LITTLE RIVER    </v>
          </cell>
          <cell r="D143" t="str">
            <v xml:space="preserve">FOREMAN             </v>
          </cell>
          <cell r="G143">
            <v>0</v>
          </cell>
          <cell r="J143">
            <v>0</v>
          </cell>
          <cell r="K143">
            <v>0</v>
          </cell>
        </row>
        <row r="144">
          <cell r="A144">
            <v>4201</v>
          </cell>
          <cell r="B144">
            <v>0</v>
          </cell>
          <cell r="C144" t="str">
            <v xml:space="preserve"> LOGAN           </v>
          </cell>
          <cell r="D144" t="str">
            <v xml:space="preserve">BOONEVILLE          </v>
          </cell>
          <cell r="E144">
            <v>61</v>
          </cell>
          <cell r="F144">
            <v>25.465024</v>
          </cell>
          <cell r="G144">
            <v>119686</v>
          </cell>
          <cell r="J144">
            <v>25.465024</v>
          </cell>
          <cell r="K144">
            <v>119686</v>
          </cell>
        </row>
        <row r="145">
          <cell r="A145">
            <v>4202</v>
          </cell>
          <cell r="B145">
            <v>0</v>
          </cell>
          <cell r="C145" t="str">
            <v xml:space="preserve"> LOGAN           </v>
          </cell>
          <cell r="D145" t="str">
            <v xml:space="preserve">MAGAZINE            </v>
          </cell>
          <cell r="E145">
            <v>35</v>
          </cell>
          <cell r="F145">
            <v>23.027767000000001</v>
          </cell>
          <cell r="G145">
            <v>108231</v>
          </cell>
          <cell r="I145">
            <v>7.6677670000000004</v>
          </cell>
          <cell r="J145">
            <v>15.36</v>
          </cell>
          <cell r="K145">
            <v>72192</v>
          </cell>
        </row>
        <row r="146">
          <cell r="A146">
            <v>4203</v>
          </cell>
          <cell r="B146">
            <v>0</v>
          </cell>
          <cell r="C146" t="str">
            <v xml:space="preserve"> LOGAN           </v>
          </cell>
          <cell r="D146" t="str">
            <v xml:space="preserve">PARIS               </v>
          </cell>
          <cell r="E146">
            <v>91</v>
          </cell>
          <cell r="F146">
            <v>54.398328999999997</v>
          </cell>
          <cell r="G146">
            <v>255672</v>
          </cell>
          <cell r="I146">
            <v>8.8775560000000002</v>
          </cell>
          <cell r="J146">
            <v>45.520772999999998</v>
          </cell>
          <cell r="K146">
            <v>213948</v>
          </cell>
        </row>
        <row r="147">
          <cell r="A147">
            <v>4204</v>
          </cell>
          <cell r="B147">
            <v>0</v>
          </cell>
          <cell r="C147" t="str">
            <v xml:space="preserve"> LOGAN           </v>
          </cell>
          <cell r="D147" t="str">
            <v xml:space="preserve">SCRANTON            </v>
          </cell>
          <cell r="E147">
            <v>21</v>
          </cell>
          <cell r="F147">
            <v>10.712073999999999</v>
          </cell>
          <cell r="G147">
            <v>50347</v>
          </cell>
          <cell r="J147">
            <v>10.712073999999999</v>
          </cell>
          <cell r="K147">
            <v>50347</v>
          </cell>
        </row>
        <row r="148">
          <cell r="A148">
            <v>4301</v>
          </cell>
          <cell r="B148">
            <v>0</v>
          </cell>
          <cell r="C148" t="str">
            <v xml:space="preserve"> LONOKE          </v>
          </cell>
          <cell r="D148" t="str">
            <v xml:space="preserve">LONOKE              </v>
          </cell>
          <cell r="E148">
            <v>32</v>
          </cell>
          <cell r="F148">
            <v>17.530947000000001</v>
          </cell>
          <cell r="G148">
            <v>82395</v>
          </cell>
          <cell r="J148">
            <v>17.530947000000001</v>
          </cell>
          <cell r="K148">
            <v>82395</v>
          </cell>
        </row>
        <row r="149">
          <cell r="A149">
            <v>4302</v>
          </cell>
          <cell r="B149">
            <v>0</v>
          </cell>
          <cell r="C149" t="str">
            <v xml:space="preserve"> LONOKE          </v>
          </cell>
          <cell r="D149" t="str">
            <v xml:space="preserve">ENGLAND             </v>
          </cell>
          <cell r="E149">
            <v>23</v>
          </cell>
          <cell r="F149">
            <v>13.606109</v>
          </cell>
          <cell r="G149">
            <v>63949</v>
          </cell>
          <cell r="J149">
            <v>13.606109</v>
          </cell>
          <cell r="K149">
            <v>63949</v>
          </cell>
        </row>
        <row r="150">
          <cell r="A150">
            <v>4303</v>
          </cell>
          <cell r="B150">
            <v>0</v>
          </cell>
          <cell r="C150" t="str">
            <v xml:space="preserve"> LONOKE          </v>
          </cell>
          <cell r="D150" t="str">
            <v xml:space="preserve">CARLISLE            </v>
          </cell>
          <cell r="E150">
            <v>14</v>
          </cell>
          <cell r="F150">
            <v>10.439602000000001</v>
          </cell>
          <cell r="G150">
            <v>49066</v>
          </cell>
          <cell r="J150">
            <v>10.439602000000001</v>
          </cell>
          <cell r="K150">
            <v>49066</v>
          </cell>
        </row>
        <row r="151">
          <cell r="A151">
            <v>4304</v>
          </cell>
          <cell r="B151">
            <v>0</v>
          </cell>
          <cell r="C151" t="str">
            <v xml:space="preserve"> LONOKE          </v>
          </cell>
          <cell r="D151" t="str">
            <v xml:space="preserve">CABOT               </v>
          </cell>
          <cell r="E151">
            <v>469</v>
          </cell>
          <cell r="F151">
            <v>294.67962399999999</v>
          </cell>
          <cell r="G151">
            <v>1384994</v>
          </cell>
          <cell r="J151">
            <v>294.67962399999999</v>
          </cell>
          <cell r="K151">
            <v>1384994</v>
          </cell>
        </row>
        <row r="152">
          <cell r="A152">
            <v>4401</v>
          </cell>
          <cell r="B152">
            <v>0</v>
          </cell>
          <cell r="C152" t="str">
            <v xml:space="preserve"> MADISON</v>
          </cell>
          <cell r="D152" t="str">
            <v>HUNTSVILLE</v>
          </cell>
          <cell r="E152">
            <v>78</v>
          </cell>
          <cell r="F152">
            <v>52.048653000000002</v>
          </cell>
          <cell r="G152">
            <v>244629</v>
          </cell>
          <cell r="J152">
            <v>52.048653000000002</v>
          </cell>
          <cell r="K152">
            <v>244629</v>
          </cell>
        </row>
        <row r="153">
          <cell r="A153">
            <v>4501</v>
          </cell>
          <cell r="B153">
            <v>0</v>
          </cell>
          <cell r="C153" t="str">
            <v xml:space="preserve"> MARION          </v>
          </cell>
          <cell r="D153" t="str">
            <v xml:space="preserve">FLIPPIN             </v>
          </cell>
          <cell r="E153">
            <v>9</v>
          </cell>
          <cell r="F153">
            <v>4.4775239999999998</v>
          </cell>
          <cell r="G153">
            <v>21044</v>
          </cell>
          <cell r="J153">
            <v>4.4775239999999998</v>
          </cell>
          <cell r="K153">
            <v>21044</v>
          </cell>
        </row>
        <row r="154">
          <cell r="A154">
            <v>4502</v>
          </cell>
          <cell r="B154">
            <v>0</v>
          </cell>
          <cell r="C154" t="str">
            <v xml:space="preserve"> MARION          </v>
          </cell>
          <cell r="D154" t="str">
            <v>YELLVILLE-SUMMIT</v>
          </cell>
          <cell r="E154">
            <v>24</v>
          </cell>
          <cell r="F154">
            <v>15.359496999999999</v>
          </cell>
          <cell r="G154">
            <v>72190</v>
          </cell>
          <cell r="J154">
            <v>15.359496999999999</v>
          </cell>
          <cell r="K154">
            <v>72190</v>
          </cell>
        </row>
        <row r="155">
          <cell r="A155">
            <v>4602</v>
          </cell>
          <cell r="B155">
            <v>0</v>
          </cell>
          <cell r="C155" t="str">
            <v xml:space="preserve"> MILLER          </v>
          </cell>
          <cell r="D155" t="str">
            <v xml:space="preserve">GENOA CENTRAL       </v>
          </cell>
          <cell r="E155">
            <v>47</v>
          </cell>
          <cell r="F155">
            <v>29.032827999999999</v>
          </cell>
          <cell r="G155">
            <v>136454</v>
          </cell>
          <cell r="J155">
            <v>29.032827999999999</v>
          </cell>
          <cell r="K155">
            <v>136454</v>
          </cell>
        </row>
        <row r="156">
          <cell r="A156">
            <v>4603</v>
          </cell>
          <cell r="B156">
            <v>0</v>
          </cell>
          <cell r="C156" t="str">
            <v xml:space="preserve"> MILLER</v>
          </cell>
          <cell r="D156" t="str">
            <v>FOUKE</v>
          </cell>
          <cell r="E156">
            <v>8</v>
          </cell>
          <cell r="F156">
            <v>1.5823910000000001</v>
          </cell>
          <cell r="G156">
            <v>7437</v>
          </cell>
          <cell r="J156">
            <v>1.5823910000000001</v>
          </cell>
          <cell r="K156">
            <v>7437</v>
          </cell>
        </row>
        <row r="157">
          <cell r="A157">
            <v>4605</v>
          </cell>
          <cell r="B157">
            <v>0</v>
          </cell>
          <cell r="C157" t="str">
            <v xml:space="preserve"> MILLER          </v>
          </cell>
          <cell r="D157" t="str">
            <v xml:space="preserve">TEXARKANA           </v>
          </cell>
          <cell r="E157">
            <v>306</v>
          </cell>
          <cell r="F157">
            <v>212.08882800000001</v>
          </cell>
          <cell r="G157">
            <v>996817</v>
          </cell>
          <cell r="I157">
            <v>95.478279999999998</v>
          </cell>
          <cell r="J157">
            <v>116.61054800000001</v>
          </cell>
          <cell r="K157">
            <v>548070</v>
          </cell>
        </row>
        <row r="158">
          <cell r="A158">
            <v>4701</v>
          </cell>
          <cell r="B158">
            <v>0</v>
          </cell>
          <cell r="C158" t="str">
            <v xml:space="preserve"> MISSISSIPPI     </v>
          </cell>
          <cell r="D158" t="str">
            <v xml:space="preserve">ARMOREL             </v>
          </cell>
          <cell r="G158">
            <v>0</v>
          </cell>
          <cell r="J158">
            <v>0</v>
          </cell>
          <cell r="K158">
            <v>0</v>
          </cell>
        </row>
        <row r="159">
          <cell r="A159">
            <v>4702</v>
          </cell>
          <cell r="B159">
            <v>0</v>
          </cell>
          <cell r="C159" t="str">
            <v xml:space="preserve"> MISSISSIPPI     </v>
          </cell>
          <cell r="D159" t="str">
            <v xml:space="preserve">BLYTHEVILLE         </v>
          </cell>
          <cell r="E159">
            <v>94</v>
          </cell>
          <cell r="F159">
            <v>66.875370000000004</v>
          </cell>
          <cell r="G159">
            <v>314314</v>
          </cell>
          <cell r="I159">
            <v>11.075369999999999</v>
          </cell>
          <cell r="J159">
            <v>55.800000000000004</v>
          </cell>
          <cell r="K159">
            <v>262260</v>
          </cell>
        </row>
        <row r="160">
          <cell r="A160">
            <v>4706</v>
          </cell>
          <cell r="B160">
            <v>0</v>
          </cell>
          <cell r="C160" t="str">
            <v xml:space="preserve"> MISSISSIPPI     </v>
          </cell>
          <cell r="D160" t="str">
            <v>RIVERCREST</v>
          </cell>
          <cell r="E160">
            <v>11</v>
          </cell>
          <cell r="F160">
            <v>5.5624950000000002</v>
          </cell>
          <cell r="G160">
            <v>26144</v>
          </cell>
          <cell r="J160">
            <v>5.5624950000000002</v>
          </cell>
          <cell r="K160">
            <v>26144</v>
          </cell>
        </row>
        <row r="161">
          <cell r="A161">
            <v>4708</v>
          </cell>
          <cell r="B161">
            <v>0</v>
          </cell>
          <cell r="C161" t="str">
            <v xml:space="preserve"> MISSISSIPPI     </v>
          </cell>
          <cell r="D161" t="str">
            <v xml:space="preserve">GOSNELL             </v>
          </cell>
          <cell r="E161">
            <v>13</v>
          </cell>
          <cell r="F161">
            <v>10.460672000000001</v>
          </cell>
          <cell r="G161">
            <v>49165</v>
          </cell>
          <cell r="J161">
            <v>10.460672000000001</v>
          </cell>
          <cell r="K161">
            <v>49165</v>
          </cell>
        </row>
        <row r="162">
          <cell r="A162">
            <v>4712</v>
          </cell>
          <cell r="B162">
            <v>0</v>
          </cell>
          <cell r="C162" t="str">
            <v xml:space="preserve"> MISSISSIPPI     </v>
          </cell>
          <cell r="D162" t="str">
            <v xml:space="preserve">MANILA              </v>
          </cell>
          <cell r="E162">
            <v>45</v>
          </cell>
          <cell r="F162">
            <v>16.164231999999998</v>
          </cell>
          <cell r="G162">
            <v>75972</v>
          </cell>
          <cell r="J162">
            <v>16.164231999999998</v>
          </cell>
          <cell r="K162">
            <v>75972</v>
          </cell>
        </row>
        <row r="163">
          <cell r="A163">
            <v>4713</v>
          </cell>
          <cell r="B163">
            <v>0</v>
          </cell>
          <cell r="C163" t="str">
            <v xml:space="preserve"> MISSISSIPPI     </v>
          </cell>
          <cell r="D163" t="str">
            <v xml:space="preserve">OSCEOLA             </v>
          </cell>
          <cell r="E163">
            <v>38</v>
          </cell>
          <cell r="F163">
            <v>17.516058999999998</v>
          </cell>
          <cell r="G163">
            <v>82325</v>
          </cell>
          <cell r="J163">
            <v>17.516058999999998</v>
          </cell>
          <cell r="K163">
            <v>82325</v>
          </cell>
        </row>
        <row r="164">
          <cell r="A164">
            <v>4801</v>
          </cell>
          <cell r="B164">
            <v>0</v>
          </cell>
          <cell r="C164" t="str">
            <v xml:space="preserve"> MONROE          </v>
          </cell>
          <cell r="D164" t="str">
            <v xml:space="preserve">BRINKLEY            </v>
          </cell>
          <cell r="E164">
            <v>6</v>
          </cell>
          <cell r="F164">
            <v>3.3707829999999999</v>
          </cell>
          <cell r="G164">
            <v>15843</v>
          </cell>
          <cell r="J164">
            <v>3.3707829999999999</v>
          </cell>
          <cell r="K164">
            <v>15843</v>
          </cell>
        </row>
        <row r="165">
          <cell r="A165">
            <v>4802</v>
          </cell>
          <cell r="B165">
            <v>0</v>
          </cell>
          <cell r="C165" t="str">
            <v xml:space="preserve"> MONROE</v>
          </cell>
          <cell r="D165" t="str">
            <v xml:space="preserve">CLARENDON </v>
          </cell>
          <cell r="E165">
            <v>8</v>
          </cell>
          <cell r="F165">
            <v>3.5498090000000002</v>
          </cell>
          <cell r="G165">
            <v>16684</v>
          </cell>
          <cell r="J165">
            <v>3.5498090000000002</v>
          </cell>
          <cell r="K165">
            <v>16684</v>
          </cell>
        </row>
        <row r="166">
          <cell r="A166">
            <v>4901</v>
          </cell>
          <cell r="B166">
            <v>0</v>
          </cell>
          <cell r="C166" t="str">
            <v xml:space="preserve"> MONTGOMERY      </v>
          </cell>
          <cell r="D166" t="str">
            <v xml:space="preserve">CADDO HILLS         </v>
          </cell>
          <cell r="E166">
            <v>14</v>
          </cell>
          <cell r="F166">
            <v>5.3192830000000004</v>
          </cell>
          <cell r="G166">
            <v>25001</v>
          </cell>
          <cell r="J166">
            <v>5.3192830000000004</v>
          </cell>
          <cell r="K166">
            <v>25001</v>
          </cell>
        </row>
        <row r="167">
          <cell r="A167">
            <v>4902</v>
          </cell>
          <cell r="B167">
            <v>0</v>
          </cell>
          <cell r="C167" t="str">
            <v xml:space="preserve"> MONTGOMERY      </v>
          </cell>
          <cell r="D167" t="str">
            <v xml:space="preserve">MOUNT IDA           </v>
          </cell>
          <cell r="E167">
            <v>16</v>
          </cell>
          <cell r="F167">
            <v>10.43188</v>
          </cell>
          <cell r="G167">
            <v>49030</v>
          </cell>
          <cell r="J167">
            <v>10.43188</v>
          </cell>
          <cell r="K167">
            <v>49030</v>
          </cell>
        </row>
        <row r="168">
          <cell r="A168">
            <v>5006</v>
          </cell>
          <cell r="B168">
            <v>0</v>
          </cell>
          <cell r="C168" t="str">
            <v xml:space="preserve"> NEVADA          </v>
          </cell>
          <cell r="D168" t="str">
            <v xml:space="preserve">PRESCOTT            </v>
          </cell>
          <cell r="E168">
            <v>14</v>
          </cell>
          <cell r="F168">
            <v>6.0663020000000003</v>
          </cell>
          <cell r="G168">
            <v>28512</v>
          </cell>
          <cell r="J168">
            <v>6.0663020000000003</v>
          </cell>
          <cell r="K168">
            <v>28512</v>
          </cell>
        </row>
        <row r="169">
          <cell r="A169">
            <v>5008</v>
          </cell>
          <cell r="B169">
            <v>0</v>
          </cell>
          <cell r="C169" t="str">
            <v xml:space="preserve"> NEVADA          </v>
          </cell>
          <cell r="D169" t="str">
            <v>NEVADA</v>
          </cell>
          <cell r="G169">
            <v>0</v>
          </cell>
          <cell r="J169">
            <v>0</v>
          </cell>
          <cell r="K169">
            <v>0</v>
          </cell>
        </row>
        <row r="170">
          <cell r="A170">
            <v>5102</v>
          </cell>
          <cell r="B170">
            <v>0</v>
          </cell>
          <cell r="C170" t="str">
            <v xml:space="preserve"> NEWTON</v>
          </cell>
          <cell r="D170" t="str">
            <v>JASPER</v>
          </cell>
          <cell r="E170">
            <v>6</v>
          </cell>
          <cell r="F170">
            <v>1.744381</v>
          </cell>
          <cell r="G170">
            <v>8199</v>
          </cell>
          <cell r="J170">
            <v>1.744381</v>
          </cell>
          <cell r="K170">
            <v>8199</v>
          </cell>
        </row>
        <row r="171">
          <cell r="A171">
            <v>5106</v>
          </cell>
          <cell r="B171">
            <v>0</v>
          </cell>
          <cell r="C171" t="str">
            <v xml:space="preserve"> NEWTON</v>
          </cell>
          <cell r="D171" t="str">
            <v>DEER/MT. JUDEA</v>
          </cell>
          <cell r="G171">
            <v>0</v>
          </cell>
          <cell r="J171">
            <v>0</v>
          </cell>
          <cell r="K171">
            <v>0</v>
          </cell>
        </row>
        <row r="172">
          <cell r="A172">
            <v>5201</v>
          </cell>
          <cell r="B172">
            <v>0</v>
          </cell>
          <cell r="C172" t="str">
            <v xml:space="preserve"> OUACHITA        </v>
          </cell>
          <cell r="D172" t="str">
            <v xml:space="preserve">BEARDEN             </v>
          </cell>
          <cell r="E172">
            <v>8</v>
          </cell>
          <cell r="F172">
            <v>3.2849520000000001</v>
          </cell>
          <cell r="G172">
            <v>15439</v>
          </cell>
          <cell r="J172">
            <v>3.2849520000000001</v>
          </cell>
          <cell r="K172">
            <v>15439</v>
          </cell>
        </row>
        <row r="173">
          <cell r="A173">
            <v>5204</v>
          </cell>
          <cell r="B173">
            <v>0</v>
          </cell>
          <cell r="C173" t="str">
            <v xml:space="preserve"> OUACHITA        </v>
          </cell>
          <cell r="D173" t="str">
            <v xml:space="preserve">CAMDEN-FAIRVIEW         </v>
          </cell>
          <cell r="E173">
            <v>67</v>
          </cell>
          <cell r="F173">
            <v>29.736559</v>
          </cell>
          <cell r="G173">
            <v>139762</v>
          </cell>
          <cell r="J173">
            <v>29.736559</v>
          </cell>
          <cell r="K173">
            <v>139762</v>
          </cell>
        </row>
        <row r="174">
          <cell r="A174">
            <v>5205</v>
          </cell>
          <cell r="B174">
            <v>0</v>
          </cell>
          <cell r="C174" t="str">
            <v xml:space="preserve"> OUACHITA        </v>
          </cell>
          <cell r="D174" t="str">
            <v>HARMONY GROVE</v>
          </cell>
          <cell r="E174">
            <v>19</v>
          </cell>
          <cell r="F174">
            <v>5.8946550000000002</v>
          </cell>
          <cell r="G174">
            <v>27705</v>
          </cell>
          <cell r="J174">
            <v>5.8946550000000002</v>
          </cell>
          <cell r="K174">
            <v>27705</v>
          </cell>
        </row>
        <row r="175">
          <cell r="A175">
            <v>5301</v>
          </cell>
          <cell r="B175">
            <v>0</v>
          </cell>
          <cell r="C175" t="str">
            <v xml:space="preserve"> PERRY           </v>
          </cell>
          <cell r="D175" t="str">
            <v xml:space="preserve">EAST END            </v>
          </cell>
          <cell r="E175">
            <v>13</v>
          </cell>
          <cell r="F175">
            <v>11.792445000000001</v>
          </cell>
          <cell r="G175">
            <v>55424</v>
          </cell>
          <cell r="J175">
            <v>11.792445000000001</v>
          </cell>
          <cell r="K175">
            <v>55424</v>
          </cell>
        </row>
        <row r="176">
          <cell r="A176">
            <v>5303</v>
          </cell>
          <cell r="B176">
            <v>0</v>
          </cell>
          <cell r="C176" t="str">
            <v xml:space="preserve"> PERRY           </v>
          </cell>
          <cell r="D176" t="str">
            <v xml:space="preserve">PERRYVILLE          </v>
          </cell>
          <cell r="E176">
            <v>13</v>
          </cell>
          <cell r="F176">
            <v>4.8930990000000003</v>
          </cell>
          <cell r="G176">
            <v>22998</v>
          </cell>
          <cell r="J176">
            <v>4.8930990000000003</v>
          </cell>
          <cell r="K176">
            <v>22998</v>
          </cell>
        </row>
        <row r="177">
          <cell r="A177">
            <v>5401</v>
          </cell>
          <cell r="B177">
            <v>0</v>
          </cell>
          <cell r="C177" t="str">
            <v xml:space="preserve"> PHILLIPS        </v>
          </cell>
          <cell r="D177" t="str">
            <v>BARTON</v>
          </cell>
          <cell r="E177">
            <v>13</v>
          </cell>
          <cell r="F177">
            <v>5.6419410000000001</v>
          </cell>
          <cell r="G177">
            <v>26517</v>
          </cell>
          <cell r="J177">
            <v>5.6419410000000001</v>
          </cell>
          <cell r="K177">
            <v>26517</v>
          </cell>
        </row>
        <row r="178">
          <cell r="A178">
            <v>5403</v>
          </cell>
          <cell r="B178">
            <v>0</v>
          </cell>
          <cell r="C178" t="str">
            <v xml:space="preserve"> PHILLIPS        </v>
          </cell>
          <cell r="D178" t="str">
            <v xml:space="preserve">HELENA-W HELENA     </v>
          </cell>
          <cell r="E178">
            <v>35</v>
          </cell>
          <cell r="F178">
            <v>20.405913000000002</v>
          </cell>
          <cell r="G178">
            <v>95908</v>
          </cell>
          <cell r="J178">
            <v>20.405913000000002</v>
          </cell>
          <cell r="K178">
            <v>95908</v>
          </cell>
        </row>
        <row r="179">
          <cell r="A179">
            <v>5404</v>
          </cell>
          <cell r="B179">
            <v>0</v>
          </cell>
          <cell r="C179" t="str">
            <v xml:space="preserve"> PHILLIPS        </v>
          </cell>
          <cell r="D179" t="str">
            <v xml:space="preserve">MARVELL             </v>
          </cell>
          <cell r="G179">
            <v>0</v>
          </cell>
          <cell r="J179">
            <v>0</v>
          </cell>
          <cell r="K179">
            <v>0</v>
          </cell>
        </row>
        <row r="180">
          <cell r="A180">
            <v>5502</v>
          </cell>
          <cell r="B180">
            <v>0</v>
          </cell>
          <cell r="C180" t="str">
            <v xml:space="preserve"> PIKE            </v>
          </cell>
          <cell r="D180" t="str">
            <v>CENTERPOINT</v>
          </cell>
          <cell r="E180">
            <v>54</v>
          </cell>
          <cell r="F180">
            <v>22.977972999999999</v>
          </cell>
          <cell r="G180">
            <v>107996</v>
          </cell>
          <cell r="J180">
            <v>22.977972999999999</v>
          </cell>
          <cell r="K180">
            <v>107996</v>
          </cell>
        </row>
        <row r="181">
          <cell r="A181">
            <v>5503</v>
          </cell>
          <cell r="B181">
            <v>0</v>
          </cell>
          <cell r="C181" t="str">
            <v xml:space="preserve"> PIKE            </v>
          </cell>
          <cell r="D181" t="str">
            <v xml:space="preserve">KIRBY               </v>
          </cell>
          <cell r="E181">
            <v>1</v>
          </cell>
          <cell r="F181">
            <v>0</v>
          </cell>
          <cell r="G181">
            <v>0</v>
          </cell>
          <cell r="J181">
            <v>0</v>
          </cell>
          <cell r="K181">
            <v>0</v>
          </cell>
        </row>
        <row r="182">
          <cell r="A182">
            <v>5504</v>
          </cell>
          <cell r="B182">
            <v>0</v>
          </cell>
          <cell r="C182" t="str">
            <v xml:space="preserve"> PIKE            </v>
          </cell>
          <cell r="D182" t="str">
            <v>SOUTH PIKE COUNTY</v>
          </cell>
          <cell r="E182">
            <v>33</v>
          </cell>
          <cell r="F182">
            <v>18.638750000000002</v>
          </cell>
          <cell r="G182">
            <v>87602</v>
          </cell>
          <cell r="J182">
            <v>18.638750000000002</v>
          </cell>
          <cell r="K182">
            <v>87602</v>
          </cell>
        </row>
        <row r="183">
          <cell r="A183">
            <v>5602</v>
          </cell>
          <cell r="B183">
            <v>0</v>
          </cell>
          <cell r="C183" t="str">
            <v xml:space="preserve"> POINSETT        </v>
          </cell>
          <cell r="D183" t="str">
            <v xml:space="preserve">HARRISBURG    </v>
          </cell>
          <cell r="E183">
            <v>30</v>
          </cell>
          <cell r="F183">
            <v>18.977516000000001</v>
          </cell>
          <cell r="G183">
            <v>89194</v>
          </cell>
          <cell r="J183">
            <v>18.977516000000001</v>
          </cell>
          <cell r="K183">
            <v>89194</v>
          </cell>
        </row>
        <row r="184">
          <cell r="A184">
            <v>5604</v>
          </cell>
          <cell r="B184">
            <v>0</v>
          </cell>
          <cell r="C184" t="str">
            <v xml:space="preserve"> POINSETT        </v>
          </cell>
          <cell r="D184" t="str">
            <v xml:space="preserve">MARKED TREE         </v>
          </cell>
          <cell r="E184">
            <v>24</v>
          </cell>
          <cell r="F184">
            <v>3.5946660000000001</v>
          </cell>
          <cell r="G184">
            <v>16895</v>
          </cell>
          <cell r="J184">
            <v>3.5946660000000001</v>
          </cell>
          <cell r="K184">
            <v>16895</v>
          </cell>
        </row>
        <row r="185">
          <cell r="A185">
            <v>5605</v>
          </cell>
          <cell r="B185">
            <v>0</v>
          </cell>
          <cell r="C185" t="str">
            <v xml:space="preserve"> POINSETT        </v>
          </cell>
          <cell r="D185" t="str">
            <v xml:space="preserve">TRUMANN             </v>
          </cell>
          <cell r="E185">
            <v>22</v>
          </cell>
          <cell r="F185">
            <v>11.775276</v>
          </cell>
          <cell r="G185">
            <v>55344</v>
          </cell>
          <cell r="J185">
            <v>11.775276</v>
          </cell>
          <cell r="K185">
            <v>55344</v>
          </cell>
        </row>
        <row r="186">
          <cell r="A186">
            <v>5608</v>
          </cell>
          <cell r="B186">
            <v>0</v>
          </cell>
          <cell r="C186" t="str">
            <v xml:space="preserve"> POINSETT        </v>
          </cell>
          <cell r="D186" t="str">
            <v xml:space="preserve">EAST POINSETT COUNTY     </v>
          </cell>
          <cell r="E186">
            <v>27</v>
          </cell>
          <cell r="F186">
            <v>6.9566049999999997</v>
          </cell>
          <cell r="G186">
            <v>32696</v>
          </cell>
          <cell r="J186">
            <v>6.9566049999999997</v>
          </cell>
          <cell r="K186">
            <v>32696</v>
          </cell>
        </row>
        <row r="187">
          <cell r="A187">
            <v>5703</v>
          </cell>
          <cell r="B187">
            <v>0</v>
          </cell>
          <cell r="C187" t="str">
            <v xml:space="preserve"> POLK            </v>
          </cell>
          <cell r="D187" t="str">
            <v>MENA</v>
          </cell>
          <cell r="E187">
            <v>79</v>
          </cell>
          <cell r="F187">
            <v>47.371820999999997</v>
          </cell>
          <cell r="G187">
            <v>222648</v>
          </cell>
          <cell r="J187">
            <v>47.371820999999997</v>
          </cell>
          <cell r="K187">
            <v>222648</v>
          </cell>
        </row>
        <row r="188">
          <cell r="A188">
            <v>5706</v>
          </cell>
          <cell r="B188">
            <v>0</v>
          </cell>
          <cell r="C188" t="str">
            <v xml:space="preserve"> POLK            </v>
          </cell>
          <cell r="D188" t="str">
            <v>OUACHITA RIVER</v>
          </cell>
          <cell r="E188">
            <v>41</v>
          </cell>
          <cell r="F188">
            <v>26.565543999999999</v>
          </cell>
          <cell r="G188">
            <v>124858</v>
          </cell>
          <cell r="I188">
            <v>4.5755439999999998</v>
          </cell>
          <cell r="J188">
            <v>21.99</v>
          </cell>
          <cell r="K188">
            <v>103353</v>
          </cell>
        </row>
        <row r="189">
          <cell r="A189">
            <v>5707</v>
          </cell>
          <cell r="B189">
            <v>0</v>
          </cell>
          <cell r="C189" t="str">
            <v xml:space="preserve"> POLK            </v>
          </cell>
          <cell r="D189" t="str">
            <v>COSSATOT RIVER</v>
          </cell>
          <cell r="E189">
            <v>2</v>
          </cell>
          <cell r="F189">
            <v>0.63046100000000005</v>
          </cell>
          <cell r="G189">
            <v>2963</v>
          </cell>
          <cell r="J189">
            <v>0.63046100000000005</v>
          </cell>
          <cell r="K189">
            <v>2963</v>
          </cell>
        </row>
        <row r="190">
          <cell r="A190">
            <v>5801</v>
          </cell>
          <cell r="B190">
            <v>0</v>
          </cell>
          <cell r="C190" t="str">
            <v xml:space="preserve"> POPE            </v>
          </cell>
          <cell r="D190" t="str">
            <v xml:space="preserve">ATKINS              </v>
          </cell>
          <cell r="E190">
            <v>34</v>
          </cell>
          <cell r="F190">
            <v>21.505762000000001</v>
          </cell>
          <cell r="G190">
            <v>101077</v>
          </cell>
          <cell r="J190">
            <v>21.505762000000001</v>
          </cell>
          <cell r="K190">
            <v>101077</v>
          </cell>
        </row>
        <row r="191">
          <cell r="A191">
            <v>5802</v>
          </cell>
          <cell r="B191">
            <v>0</v>
          </cell>
          <cell r="C191" t="str">
            <v xml:space="preserve"> POPE            </v>
          </cell>
          <cell r="D191" t="str">
            <v xml:space="preserve">DOVER               </v>
          </cell>
          <cell r="E191">
            <v>88</v>
          </cell>
          <cell r="F191">
            <v>51.461772000000003</v>
          </cell>
          <cell r="G191">
            <v>241870</v>
          </cell>
          <cell r="I191">
            <v>12.341772000000001</v>
          </cell>
          <cell r="J191">
            <v>39.120000000000005</v>
          </cell>
          <cell r="K191">
            <v>183864</v>
          </cell>
        </row>
        <row r="192">
          <cell r="A192">
            <v>5803</v>
          </cell>
          <cell r="B192">
            <v>0</v>
          </cell>
          <cell r="C192" t="str">
            <v xml:space="preserve"> POPE            </v>
          </cell>
          <cell r="D192" t="str">
            <v xml:space="preserve">HECTOR              </v>
          </cell>
          <cell r="E192">
            <v>6</v>
          </cell>
          <cell r="F192">
            <v>3.0674130000000002</v>
          </cell>
          <cell r="G192">
            <v>14417</v>
          </cell>
          <cell r="J192">
            <v>3.0674130000000002</v>
          </cell>
          <cell r="K192">
            <v>14417</v>
          </cell>
        </row>
        <row r="193">
          <cell r="A193">
            <v>5804</v>
          </cell>
          <cell r="B193">
            <v>0</v>
          </cell>
          <cell r="C193" t="str">
            <v xml:space="preserve"> POPE            </v>
          </cell>
          <cell r="D193" t="str">
            <v xml:space="preserve">POTTSVILLE          </v>
          </cell>
          <cell r="E193">
            <v>42</v>
          </cell>
          <cell r="F193">
            <v>11.489451000000001</v>
          </cell>
          <cell r="G193">
            <v>54000</v>
          </cell>
          <cell r="J193">
            <v>11.489451000000001</v>
          </cell>
          <cell r="K193">
            <v>54000</v>
          </cell>
        </row>
        <row r="194">
          <cell r="A194">
            <v>5805</v>
          </cell>
          <cell r="B194">
            <v>0</v>
          </cell>
          <cell r="C194" t="str">
            <v xml:space="preserve"> POPE            </v>
          </cell>
          <cell r="D194" t="str">
            <v xml:space="preserve">RUSSELLVILLE        </v>
          </cell>
          <cell r="E194">
            <v>123</v>
          </cell>
          <cell r="F194">
            <v>67.305820999999995</v>
          </cell>
          <cell r="G194">
            <v>316337</v>
          </cell>
          <cell r="J194">
            <v>67.305820999999995</v>
          </cell>
          <cell r="K194">
            <v>316337</v>
          </cell>
        </row>
        <row r="195">
          <cell r="A195">
            <v>5901</v>
          </cell>
          <cell r="B195">
            <v>0</v>
          </cell>
          <cell r="C195" t="str">
            <v xml:space="preserve"> PRAIRIE         </v>
          </cell>
          <cell r="D195" t="str">
            <v xml:space="preserve">DES ARC             </v>
          </cell>
          <cell r="E195">
            <v>3</v>
          </cell>
          <cell r="F195">
            <v>0.93960600000000005</v>
          </cell>
          <cell r="G195">
            <v>4416</v>
          </cell>
          <cell r="J195">
            <v>0.93960600000000005</v>
          </cell>
          <cell r="K195">
            <v>4416</v>
          </cell>
        </row>
        <row r="196">
          <cell r="A196">
            <v>5903</v>
          </cell>
          <cell r="B196">
            <v>0</v>
          </cell>
          <cell r="C196" t="str">
            <v xml:space="preserve"> PRAIRIE         </v>
          </cell>
          <cell r="D196" t="str">
            <v xml:space="preserve">HAZEN               </v>
          </cell>
          <cell r="E196">
            <v>32</v>
          </cell>
          <cell r="F196">
            <v>17.058401</v>
          </cell>
          <cell r="G196">
            <v>80174</v>
          </cell>
          <cell r="J196">
            <v>17.058401</v>
          </cell>
          <cell r="K196">
            <v>80174</v>
          </cell>
        </row>
        <row r="197">
          <cell r="A197">
            <v>6001</v>
          </cell>
          <cell r="B197">
            <v>0</v>
          </cell>
          <cell r="C197" t="str">
            <v xml:space="preserve"> PULASKI         </v>
          </cell>
          <cell r="D197" t="str">
            <v xml:space="preserve">LITTLE ROCK         </v>
          </cell>
          <cell r="E197">
            <v>320</v>
          </cell>
          <cell r="F197">
            <v>153.70422099999999</v>
          </cell>
          <cell r="G197">
            <v>722410</v>
          </cell>
          <cell r="J197">
            <v>153.70422099999999</v>
          </cell>
          <cell r="K197">
            <v>722410</v>
          </cell>
        </row>
        <row r="198">
          <cell r="A198">
            <v>6002</v>
          </cell>
          <cell r="B198">
            <v>0</v>
          </cell>
          <cell r="C198" t="str">
            <v xml:space="preserve"> PULASKI         </v>
          </cell>
          <cell r="D198" t="str">
            <v xml:space="preserve">NORTH LITTLE ROCK       </v>
          </cell>
          <cell r="E198">
            <v>339</v>
          </cell>
          <cell r="F198">
            <v>234.63459599999999</v>
          </cell>
          <cell r="G198">
            <v>1102783</v>
          </cell>
          <cell r="J198">
            <v>234.63459599999999</v>
          </cell>
          <cell r="K198">
            <v>1102783</v>
          </cell>
        </row>
        <row r="199">
          <cell r="A199">
            <v>6003</v>
          </cell>
          <cell r="B199">
            <v>0</v>
          </cell>
          <cell r="C199" t="str">
            <v xml:space="preserve"> PULASKI         </v>
          </cell>
          <cell r="D199" t="str">
            <v xml:space="preserve">PULASKI COUNTY      </v>
          </cell>
          <cell r="E199">
            <v>327</v>
          </cell>
          <cell r="F199">
            <v>216.084395</v>
          </cell>
          <cell r="G199">
            <v>1015597</v>
          </cell>
          <cell r="J199">
            <v>216.084395</v>
          </cell>
          <cell r="K199">
            <v>1015597</v>
          </cell>
        </row>
        <row r="200">
          <cell r="A200">
            <v>6004</v>
          </cell>
          <cell r="B200">
            <v>0</v>
          </cell>
          <cell r="C200" t="str">
            <v>PULASKI</v>
          </cell>
          <cell r="D200" t="str">
            <v>JACKSONVILLE NORTH PULASKI</v>
          </cell>
          <cell r="E200">
            <v>163</v>
          </cell>
          <cell r="F200">
            <v>94.021012999999996</v>
          </cell>
          <cell r="G200">
            <v>441899</v>
          </cell>
          <cell r="J200">
            <v>94.021012999999996</v>
          </cell>
          <cell r="K200">
            <v>441899</v>
          </cell>
        </row>
        <row r="201">
          <cell r="A201">
            <v>6102</v>
          </cell>
          <cell r="B201">
            <v>0</v>
          </cell>
          <cell r="C201" t="str">
            <v xml:space="preserve"> RANDOLPH        </v>
          </cell>
          <cell r="D201" t="str">
            <v xml:space="preserve">MAYNARD             </v>
          </cell>
          <cell r="E201">
            <v>4</v>
          </cell>
          <cell r="F201">
            <v>2.2846419999999998</v>
          </cell>
          <cell r="G201">
            <v>10738</v>
          </cell>
          <cell r="J201">
            <v>2.2846419999999998</v>
          </cell>
          <cell r="K201">
            <v>10738</v>
          </cell>
        </row>
        <row r="202">
          <cell r="A202">
            <v>6103</v>
          </cell>
          <cell r="B202">
            <v>0</v>
          </cell>
          <cell r="C202" t="str">
            <v xml:space="preserve"> RANDOLPH        </v>
          </cell>
          <cell r="D202" t="str">
            <v xml:space="preserve">POCAHONTAS          </v>
          </cell>
          <cell r="E202">
            <v>31</v>
          </cell>
          <cell r="F202">
            <v>13.423598</v>
          </cell>
          <cell r="G202">
            <v>63091</v>
          </cell>
          <cell r="J202">
            <v>13.423598</v>
          </cell>
          <cell r="K202">
            <v>63091</v>
          </cell>
        </row>
        <row r="203">
          <cell r="A203">
            <v>6201</v>
          </cell>
          <cell r="B203">
            <v>0</v>
          </cell>
          <cell r="C203" t="str">
            <v xml:space="preserve"> ST FRANCIS      </v>
          </cell>
          <cell r="D203" t="str">
            <v xml:space="preserve">FORREST CITY        </v>
          </cell>
          <cell r="E203">
            <v>77</v>
          </cell>
          <cell r="F203">
            <v>40.956116999999999</v>
          </cell>
          <cell r="G203">
            <v>192494</v>
          </cell>
          <cell r="J203">
            <v>40.956116999999999</v>
          </cell>
          <cell r="K203">
            <v>192494</v>
          </cell>
        </row>
        <row r="204">
          <cell r="A204">
            <v>6205</v>
          </cell>
          <cell r="B204">
            <v>0</v>
          </cell>
          <cell r="C204" t="str">
            <v xml:space="preserve"> ST FRANCIS      </v>
          </cell>
          <cell r="D204" t="str">
            <v xml:space="preserve">PALESTINE-WHEATLEY     </v>
          </cell>
          <cell r="E204">
            <v>1</v>
          </cell>
          <cell r="F204">
            <v>0</v>
          </cell>
          <cell r="G204">
            <v>0</v>
          </cell>
          <cell r="J204">
            <v>0</v>
          </cell>
          <cell r="K204">
            <v>0</v>
          </cell>
        </row>
        <row r="205">
          <cell r="A205">
            <v>6301</v>
          </cell>
          <cell r="B205">
            <v>0</v>
          </cell>
          <cell r="C205" t="str">
            <v xml:space="preserve"> SALINE          </v>
          </cell>
          <cell r="D205" t="str">
            <v xml:space="preserve">BAUXITE             </v>
          </cell>
          <cell r="E205">
            <v>19</v>
          </cell>
          <cell r="F205">
            <v>8.9833700000000007</v>
          </cell>
          <cell r="G205">
            <v>42222</v>
          </cell>
          <cell r="J205">
            <v>8.9833700000000007</v>
          </cell>
          <cell r="K205">
            <v>42222</v>
          </cell>
        </row>
        <row r="206">
          <cell r="A206">
            <v>6302</v>
          </cell>
          <cell r="B206">
            <v>0</v>
          </cell>
          <cell r="C206" t="str">
            <v xml:space="preserve"> SALINE          </v>
          </cell>
          <cell r="D206" t="str">
            <v xml:space="preserve">BENTON              </v>
          </cell>
          <cell r="E206">
            <v>215</v>
          </cell>
          <cell r="F206">
            <v>152.07110599999999</v>
          </cell>
          <cell r="G206">
            <v>714734</v>
          </cell>
          <cell r="J206">
            <v>152.07110599999999</v>
          </cell>
          <cell r="K206">
            <v>714734</v>
          </cell>
        </row>
        <row r="207">
          <cell r="A207">
            <v>6303</v>
          </cell>
          <cell r="B207">
            <v>0</v>
          </cell>
          <cell r="C207" t="str">
            <v xml:space="preserve"> SALINE          </v>
          </cell>
          <cell r="D207" t="str">
            <v>BRYANT</v>
          </cell>
          <cell r="E207">
            <v>158</v>
          </cell>
          <cell r="F207">
            <v>84.091291999999996</v>
          </cell>
          <cell r="G207">
            <v>395229</v>
          </cell>
          <cell r="J207">
            <v>84.091291999999996</v>
          </cell>
          <cell r="K207">
            <v>395229</v>
          </cell>
        </row>
        <row r="208">
          <cell r="A208">
            <v>6304</v>
          </cell>
          <cell r="B208">
            <v>0</v>
          </cell>
          <cell r="C208" t="str">
            <v xml:space="preserve"> SALINE          </v>
          </cell>
          <cell r="D208" t="str">
            <v xml:space="preserve">HARMONY GROVE   </v>
          </cell>
          <cell r="E208">
            <v>34</v>
          </cell>
          <cell r="F208">
            <v>23.179061999999998</v>
          </cell>
          <cell r="G208">
            <v>108942</v>
          </cell>
          <cell r="J208">
            <v>23.179061999999998</v>
          </cell>
          <cell r="K208">
            <v>108942</v>
          </cell>
        </row>
        <row r="209">
          <cell r="A209">
            <v>6401</v>
          </cell>
          <cell r="B209">
            <v>0</v>
          </cell>
          <cell r="C209" t="str">
            <v xml:space="preserve"> SCOTT           </v>
          </cell>
          <cell r="D209" t="str">
            <v xml:space="preserve">WALDRON             </v>
          </cell>
          <cell r="E209">
            <v>40</v>
          </cell>
          <cell r="F209">
            <v>26.154916</v>
          </cell>
          <cell r="G209">
            <v>122928</v>
          </cell>
          <cell r="J209">
            <v>26.154916</v>
          </cell>
          <cell r="K209">
            <v>122928</v>
          </cell>
        </row>
        <row r="210">
          <cell r="A210">
            <v>6502</v>
          </cell>
          <cell r="B210">
            <v>0</v>
          </cell>
          <cell r="C210" t="str">
            <v xml:space="preserve"> SEARCY</v>
          </cell>
          <cell r="D210" t="str">
            <v>SEARCY COUNTY</v>
          </cell>
          <cell r="E210">
            <v>21</v>
          </cell>
          <cell r="F210">
            <v>15.674151999999999</v>
          </cell>
          <cell r="G210">
            <v>73669</v>
          </cell>
          <cell r="J210">
            <v>15.674151999999999</v>
          </cell>
          <cell r="K210">
            <v>73669</v>
          </cell>
        </row>
        <row r="211">
          <cell r="A211">
            <v>6505</v>
          </cell>
          <cell r="B211">
            <v>0</v>
          </cell>
          <cell r="C211" t="str">
            <v xml:space="preserve"> SEARCY</v>
          </cell>
          <cell r="D211" t="str">
            <v>OZARK MOUNTAIN</v>
          </cell>
          <cell r="E211">
            <v>6</v>
          </cell>
          <cell r="F211">
            <v>2.1949100000000001</v>
          </cell>
          <cell r="G211">
            <v>10316</v>
          </cell>
          <cell r="J211">
            <v>2.1949100000000001</v>
          </cell>
          <cell r="K211">
            <v>10316</v>
          </cell>
        </row>
        <row r="212">
          <cell r="A212">
            <v>6601</v>
          </cell>
          <cell r="B212">
            <v>0</v>
          </cell>
          <cell r="C212" t="str">
            <v xml:space="preserve"> SEBASTIAN       </v>
          </cell>
          <cell r="D212" t="str">
            <v xml:space="preserve">FORT SMITH          </v>
          </cell>
          <cell r="E212">
            <v>156</v>
          </cell>
          <cell r="F212">
            <v>100.874325</v>
          </cell>
          <cell r="G212">
            <v>474109</v>
          </cell>
          <cell r="J212">
            <v>100.874325</v>
          </cell>
          <cell r="K212">
            <v>474109</v>
          </cell>
        </row>
        <row r="213">
          <cell r="A213">
            <v>6602</v>
          </cell>
          <cell r="B213">
            <v>0</v>
          </cell>
          <cell r="C213" t="str">
            <v xml:space="preserve"> SEBASTIAN       </v>
          </cell>
          <cell r="D213" t="str">
            <v xml:space="preserve">GREENWOOD           </v>
          </cell>
          <cell r="E213">
            <v>36</v>
          </cell>
          <cell r="F213">
            <v>15.495896999999999</v>
          </cell>
          <cell r="G213">
            <v>72831</v>
          </cell>
          <cell r="J213">
            <v>15.495896999999999</v>
          </cell>
          <cell r="K213">
            <v>72831</v>
          </cell>
        </row>
        <row r="214">
          <cell r="A214">
            <v>6603</v>
          </cell>
          <cell r="B214">
            <v>0</v>
          </cell>
          <cell r="C214" t="str">
            <v xml:space="preserve"> SEBASTIAN       </v>
          </cell>
          <cell r="D214" t="str">
            <v xml:space="preserve">HACKETT             </v>
          </cell>
          <cell r="E214">
            <v>13</v>
          </cell>
          <cell r="F214">
            <v>9.7478110000000004</v>
          </cell>
          <cell r="G214">
            <v>45815</v>
          </cell>
          <cell r="J214">
            <v>9.7478110000000004</v>
          </cell>
          <cell r="K214">
            <v>45815</v>
          </cell>
        </row>
        <row r="215">
          <cell r="A215">
            <v>6605</v>
          </cell>
          <cell r="B215">
            <v>0</v>
          </cell>
          <cell r="C215" t="str">
            <v xml:space="preserve"> SEBASTIAN       </v>
          </cell>
          <cell r="D215" t="str">
            <v xml:space="preserve">LAVACA              </v>
          </cell>
          <cell r="E215">
            <v>8</v>
          </cell>
          <cell r="F215">
            <v>3.714493</v>
          </cell>
          <cell r="G215">
            <v>17458</v>
          </cell>
          <cell r="J215">
            <v>3.714493</v>
          </cell>
          <cell r="K215">
            <v>17458</v>
          </cell>
        </row>
        <row r="216">
          <cell r="A216">
            <v>6606</v>
          </cell>
          <cell r="B216">
            <v>0</v>
          </cell>
          <cell r="C216" t="str">
            <v xml:space="preserve"> SEBASTIAN       </v>
          </cell>
          <cell r="D216" t="str">
            <v xml:space="preserve">MANSFIELD           </v>
          </cell>
          <cell r="E216">
            <v>47</v>
          </cell>
          <cell r="F216">
            <v>24.433097</v>
          </cell>
          <cell r="G216">
            <v>114836</v>
          </cell>
          <cell r="I216">
            <v>1.7230970000000001</v>
          </cell>
          <cell r="J216">
            <v>22.71</v>
          </cell>
          <cell r="K216">
            <v>106737</v>
          </cell>
        </row>
        <row r="217">
          <cell r="A217">
            <v>6701</v>
          </cell>
          <cell r="B217">
            <v>0</v>
          </cell>
          <cell r="C217" t="str">
            <v xml:space="preserve"> SEVIER          </v>
          </cell>
          <cell r="D217" t="str">
            <v xml:space="preserve">DEQUEEN             </v>
          </cell>
          <cell r="E217">
            <v>26</v>
          </cell>
          <cell r="F217">
            <v>14.598459999999999</v>
          </cell>
          <cell r="G217">
            <v>68613</v>
          </cell>
          <cell r="J217">
            <v>14.598459999999999</v>
          </cell>
          <cell r="K217">
            <v>68613</v>
          </cell>
        </row>
        <row r="218">
          <cell r="A218">
            <v>6703</v>
          </cell>
          <cell r="B218">
            <v>0</v>
          </cell>
          <cell r="C218" t="str">
            <v xml:space="preserve"> SEVIER          </v>
          </cell>
          <cell r="D218" t="str">
            <v xml:space="preserve">HORATIO             </v>
          </cell>
          <cell r="E218">
            <v>6</v>
          </cell>
          <cell r="F218">
            <v>2.8700809999999999</v>
          </cell>
          <cell r="G218">
            <v>13489</v>
          </cell>
          <cell r="J218">
            <v>2.8700809999999999</v>
          </cell>
          <cell r="K218">
            <v>13489</v>
          </cell>
        </row>
        <row r="219">
          <cell r="A219">
            <v>6802</v>
          </cell>
          <cell r="B219">
            <v>0</v>
          </cell>
          <cell r="C219" t="str">
            <v xml:space="preserve"> SHARP</v>
          </cell>
          <cell r="D219" t="str">
            <v>CAVE CITY</v>
          </cell>
          <cell r="E219">
            <v>63</v>
          </cell>
          <cell r="F219">
            <v>14.877487</v>
          </cell>
          <cell r="G219">
            <v>69924</v>
          </cell>
          <cell r="J219">
            <v>14.877487</v>
          </cell>
          <cell r="K219">
            <v>69924</v>
          </cell>
        </row>
        <row r="220">
          <cell r="A220">
            <v>6804</v>
          </cell>
          <cell r="B220">
            <v>0</v>
          </cell>
          <cell r="C220" t="str">
            <v xml:space="preserve"> SHARP           </v>
          </cell>
          <cell r="D220" t="str">
            <v xml:space="preserve">HIGHLAND            </v>
          </cell>
          <cell r="E220">
            <v>38</v>
          </cell>
          <cell r="F220">
            <v>30.970496000000001</v>
          </cell>
          <cell r="G220">
            <v>145561</v>
          </cell>
          <cell r="J220">
            <v>30.970496000000001</v>
          </cell>
          <cell r="K220">
            <v>145561</v>
          </cell>
        </row>
        <row r="221">
          <cell r="A221">
            <v>6901</v>
          </cell>
          <cell r="B221">
            <v>0</v>
          </cell>
          <cell r="C221" t="str">
            <v xml:space="preserve"> STONE</v>
          </cell>
          <cell r="D221" t="str">
            <v xml:space="preserve">MOUNTAIN VIEW </v>
          </cell>
          <cell r="G221">
            <v>0</v>
          </cell>
          <cell r="J221">
            <v>0</v>
          </cell>
          <cell r="K221">
            <v>0</v>
          </cell>
        </row>
        <row r="222">
          <cell r="A222">
            <v>7001</v>
          </cell>
          <cell r="B222">
            <v>0</v>
          </cell>
          <cell r="C222" t="str">
            <v xml:space="preserve"> UNION           </v>
          </cell>
          <cell r="D222" t="str">
            <v>EL DORADO</v>
          </cell>
          <cell r="E222">
            <v>197</v>
          </cell>
          <cell r="F222">
            <v>138.218647</v>
          </cell>
          <cell r="G222">
            <v>649628</v>
          </cell>
          <cell r="I222">
            <v>12.45865</v>
          </cell>
          <cell r="J222">
            <v>125.759997</v>
          </cell>
          <cell r="K222">
            <v>591072</v>
          </cell>
        </row>
        <row r="223">
          <cell r="A223">
            <v>7003</v>
          </cell>
          <cell r="B223">
            <v>0</v>
          </cell>
          <cell r="C223" t="str">
            <v xml:space="preserve"> UNION           </v>
          </cell>
          <cell r="D223" t="str">
            <v xml:space="preserve">JUNCTION CITY       </v>
          </cell>
          <cell r="E223">
            <v>10</v>
          </cell>
          <cell r="F223">
            <v>4.5235589999999997</v>
          </cell>
          <cell r="G223">
            <v>21261</v>
          </cell>
          <cell r="J223">
            <v>4.5235589999999997</v>
          </cell>
          <cell r="K223">
            <v>21261</v>
          </cell>
        </row>
        <row r="224">
          <cell r="A224">
            <v>7007</v>
          </cell>
          <cell r="B224">
            <v>0</v>
          </cell>
          <cell r="C224" t="str">
            <v xml:space="preserve"> UNION           </v>
          </cell>
          <cell r="D224" t="str">
            <v xml:space="preserve">PARKERS CHAPEL      </v>
          </cell>
          <cell r="E224">
            <v>3</v>
          </cell>
          <cell r="F224">
            <v>0.90964299999999998</v>
          </cell>
          <cell r="G224">
            <v>4275</v>
          </cell>
          <cell r="J224">
            <v>0.90964299999999998</v>
          </cell>
          <cell r="K224">
            <v>4275</v>
          </cell>
        </row>
        <row r="225">
          <cell r="A225">
            <v>7008</v>
          </cell>
          <cell r="B225">
            <v>0</v>
          </cell>
          <cell r="C225" t="str">
            <v xml:space="preserve"> UNION           </v>
          </cell>
          <cell r="D225" t="str">
            <v>SMACKOVER-NORPHLET</v>
          </cell>
          <cell r="E225">
            <v>10</v>
          </cell>
          <cell r="F225">
            <v>5.0284589999999998</v>
          </cell>
          <cell r="G225">
            <v>23634</v>
          </cell>
          <cell r="J225">
            <v>5.0284589999999998</v>
          </cell>
          <cell r="K225">
            <v>23634</v>
          </cell>
        </row>
        <row r="226">
          <cell r="A226">
            <v>7009</v>
          </cell>
          <cell r="B226">
            <v>0</v>
          </cell>
          <cell r="C226" t="str">
            <v xml:space="preserve"> UNION           </v>
          </cell>
          <cell r="D226" t="str">
            <v>STRONG-HUTTIG</v>
          </cell>
          <cell r="G226">
            <v>0</v>
          </cell>
          <cell r="J226">
            <v>0</v>
          </cell>
          <cell r="K226">
            <v>0</v>
          </cell>
        </row>
        <row r="227">
          <cell r="A227">
            <v>7102</v>
          </cell>
          <cell r="B227">
            <v>0</v>
          </cell>
          <cell r="C227" t="str">
            <v xml:space="preserve"> VAN BUREN       </v>
          </cell>
          <cell r="D227" t="str">
            <v>CLINTON</v>
          </cell>
          <cell r="E227">
            <v>54</v>
          </cell>
          <cell r="F227">
            <v>28.546253</v>
          </cell>
          <cell r="G227">
            <v>134167</v>
          </cell>
          <cell r="J227">
            <v>28.546253</v>
          </cell>
          <cell r="K227">
            <v>134167</v>
          </cell>
        </row>
        <row r="228">
          <cell r="A228">
            <v>7104</v>
          </cell>
          <cell r="B228">
            <v>0</v>
          </cell>
          <cell r="C228" t="str">
            <v xml:space="preserve"> VAN BUREN       </v>
          </cell>
          <cell r="D228" t="str">
            <v xml:space="preserve">SHIRLEY             </v>
          </cell>
          <cell r="E228">
            <v>12</v>
          </cell>
          <cell r="F228">
            <v>3.1167539999999998</v>
          </cell>
          <cell r="G228">
            <v>14649</v>
          </cell>
          <cell r="J228">
            <v>3.1167539999999998</v>
          </cell>
          <cell r="K228">
            <v>14649</v>
          </cell>
        </row>
        <row r="229">
          <cell r="A229">
            <v>7105</v>
          </cell>
          <cell r="B229">
            <v>0</v>
          </cell>
          <cell r="C229" t="str">
            <v xml:space="preserve"> VAN BUREN       </v>
          </cell>
          <cell r="D229" t="str">
            <v xml:space="preserve">SOUTH SIDE </v>
          </cell>
          <cell r="E229">
            <v>16</v>
          </cell>
          <cell r="F229">
            <v>9.1929569999999998</v>
          </cell>
          <cell r="G229">
            <v>43207</v>
          </cell>
          <cell r="J229">
            <v>9.1929569999999998</v>
          </cell>
          <cell r="K229">
            <v>43207</v>
          </cell>
        </row>
        <row r="230">
          <cell r="A230">
            <v>7201</v>
          </cell>
          <cell r="B230">
            <v>0</v>
          </cell>
          <cell r="C230" t="str">
            <v xml:space="preserve"> WASHINGTON      </v>
          </cell>
          <cell r="D230" t="str">
            <v xml:space="preserve">ELKINS              </v>
          </cell>
          <cell r="E230">
            <v>42</v>
          </cell>
          <cell r="F230">
            <v>25.378260000000001</v>
          </cell>
          <cell r="G230">
            <v>119278</v>
          </cell>
          <cell r="J230">
            <v>25.378260000000001</v>
          </cell>
          <cell r="K230">
            <v>119278</v>
          </cell>
        </row>
        <row r="231">
          <cell r="A231">
            <v>7202</v>
          </cell>
          <cell r="B231">
            <v>0</v>
          </cell>
          <cell r="C231" t="str">
            <v xml:space="preserve"> WASHINGTON      </v>
          </cell>
          <cell r="D231" t="str">
            <v xml:space="preserve">FARMINGTON          </v>
          </cell>
          <cell r="E231">
            <v>25</v>
          </cell>
          <cell r="F231">
            <v>15.667128999999999</v>
          </cell>
          <cell r="G231">
            <v>73636</v>
          </cell>
          <cell r="J231">
            <v>15.667128999999999</v>
          </cell>
          <cell r="K231">
            <v>73636</v>
          </cell>
        </row>
        <row r="232">
          <cell r="A232">
            <v>7203</v>
          </cell>
          <cell r="B232">
            <v>0</v>
          </cell>
          <cell r="C232" t="str">
            <v xml:space="preserve"> WASHINGTON      </v>
          </cell>
          <cell r="D232" t="str">
            <v xml:space="preserve">FAYETTEVILLE        </v>
          </cell>
          <cell r="E232">
            <v>417</v>
          </cell>
          <cell r="F232">
            <v>252.72410300000001</v>
          </cell>
          <cell r="G232">
            <v>1187803</v>
          </cell>
          <cell r="J232">
            <v>252.72410300000001</v>
          </cell>
          <cell r="K232">
            <v>1187803</v>
          </cell>
        </row>
        <row r="233">
          <cell r="A233">
            <v>7204</v>
          </cell>
          <cell r="B233">
            <v>0</v>
          </cell>
          <cell r="C233" t="str">
            <v xml:space="preserve"> WASHINGTON      </v>
          </cell>
          <cell r="D233" t="str">
            <v>GREENLAND</v>
          </cell>
          <cell r="E233">
            <v>11</v>
          </cell>
          <cell r="F233">
            <v>8.7288370000000004</v>
          </cell>
          <cell r="G233">
            <v>41026</v>
          </cell>
          <cell r="J233">
            <v>8.7288370000000004</v>
          </cell>
          <cell r="K233">
            <v>41026</v>
          </cell>
        </row>
        <row r="234">
          <cell r="A234">
            <v>7205</v>
          </cell>
          <cell r="B234">
            <v>0</v>
          </cell>
          <cell r="C234" t="str">
            <v xml:space="preserve"> WASHINGTON      </v>
          </cell>
          <cell r="D234" t="str">
            <v xml:space="preserve">LINCOLN CONSOLIDATED          </v>
          </cell>
          <cell r="E234">
            <v>29</v>
          </cell>
          <cell r="F234">
            <v>21.033702000000002</v>
          </cell>
          <cell r="G234">
            <v>98858</v>
          </cell>
          <cell r="J234">
            <v>21.033702000000002</v>
          </cell>
          <cell r="K234">
            <v>98858</v>
          </cell>
        </row>
        <row r="235">
          <cell r="A235">
            <v>7206</v>
          </cell>
          <cell r="B235">
            <v>0</v>
          </cell>
          <cell r="C235" t="str">
            <v xml:space="preserve"> WASHINGTON      </v>
          </cell>
          <cell r="D235" t="str">
            <v xml:space="preserve">PRAIRIE GROVE       </v>
          </cell>
          <cell r="E235">
            <v>52</v>
          </cell>
          <cell r="F235">
            <v>32.350949999999997</v>
          </cell>
          <cell r="G235">
            <v>152049</v>
          </cell>
          <cell r="J235">
            <v>32.350949999999997</v>
          </cell>
          <cell r="K235">
            <v>152049</v>
          </cell>
        </row>
        <row r="236">
          <cell r="A236">
            <v>7207</v>
          </cell>
          <cell r="B236">
            <v>0</v>
          </cell>
          <cell r="C236" t="str">
            <v xml:space="preserve"> WASHINGTON      </v>
          </cell>
          <cell r="D236" t="str">
            <v xml:space="preserve">SPRINGDALE          </v>
          </cell>
          <cell r="E236">
            <v>714</v>
          </cell>
          <cell r="F236">
            <v>499.15708999999998</v>
          </cell>
          <cell r="G236">
            <v>2346038</v>
          </cell>
          <cell r="J236">
            <v>499.15708999999998</v>
          </cell>
          <cell r="K236">
            <v>2346038</v>
          </cell>
        </row>
        <row r="237">
          <cell r="A237">
            <v>7208</v>
          </cell>
          <cell r="B237">
            <v>0</v>
          </cell>
          <cell r="C237" t="str">
            <v xml:space="preserve"> WASHINGTON      </v>
          </cell>
          <cell r="D237" t="str">
            <v xml:space="preserve">WEST FORK           </v>
          </cell>
          <cell r="E237">
            <v>25</v>
          </cell>
          <cell r="F237">
            <v>12.957159000000001</v>
          </cell>
          <cell r="G237">
            <v>60899</v>
          </cell>
          <cell r="J237">
            <v>12.957159000000001</v>
          </cell>
          <cell r="K237">
            <v>60899</v>
          </cell>
        </row>
        <row r="238">
          <cell r="A238">
            <v>7301</v>
          </cell>
          <cell r="B238">
            <v>0</v>
          </cell>
          <cell r="C238" t="str">
            <v xml:space="preserve"> WHITE           </v>
          </cell>
          <cell r="D238" t="str">
            <v xml:space="preserve">BALD KNOB           </v>
          </cell>
          <cell r="E238">
            <v>65</v>
          </cell>
          <cell r="F238">
            <v>42.481099999999998</v>
          </cell>
          <cell r="G238">
            <v>199661</v>
          </cell>
          <cell r="J238">
            <v>42.481099999999998</v>
          </cell>
          <cell r="K238">
            <v>199661</v>
          </cell>
        </row>
        <row r="239">
          <cell r="A239">
            <v>7302</v>
          </cell>
          <cell r="B239">
            <v>0</v>
          </cell>
          <cell r="C239" t="str">
            <v xml:space="preserve"> WHITE           </v>
          </cell>
          <cell r="D239" t="str">
            <v>BEEBE</v>
          </cell>
          <cell r="E239">
            <v>140</v>
          </cell>
          <cell r="F239">
            <v>99.352485000000001</v>
          </cell>
          <cell r="G239">
            <v>466957</v>
          </cell>
          <cell r="I239">
            <v>1.972485</v>
          </cell>
          <cell r="J239">
            <v>97.38</v>
          </cell>
          <cell r="K239">
            <v>457686</v>
          </cell>
        </row>
        <row r="240">
          <cell r="A240">
            <v>7303</v>
          </cell>
          <cell r="B240">
            <v>0</v>
          </cell>
          <cell r="C240" t="str">
            <v xml:space="preserve"> WHITE           </v>
          </cell>
          <cell r="D240" t="str">
            <v xml:space="preserve">BRADFORD            </v>
          </cell>
          <cell r="E240">
            <v>54</v>
          </cell>
          <cell r="F240">
            <v>21.443325000000002</v>
          </cell>
          <cell r="G240">
            <v>100784</v>
          </cell>
          <cell r="I240">
            <v>7.7933250000000003</v>
          </cell>
          <cell r="J240">
            <v>13.650000000000002</v>
          </cell>
          <cell r="K240">
            <v>64155</v>
          </cell>
        </row>
        <row r="241">
          <cell r="A241">
            <v>7304</v>
          </cell>
          <cell r="B241">
            <v>0</v>
          </cell>
          <cell r="C241" t="str">
            <v xml:space="preserve"> WHITE           </v>
          </cell>
          <cell r="D241" t="str">
            <v xml:space="preserve">WHITE COUNTY CENTRAL       </v>
          </cell>
          <cell r="E241">
            <v>14</v>
          </cell>
          <cell r="F241">
            <v>8.6123539999999998</v>
          </cell>
          <cell r="G241">
            <v>40478</v>
          </cell>
          <cell r="J241">
            <v>8.6123539999999998</v>
          </cell>
          <cell r="K241">
            <v>40478</v>
          </cell>
        </row>
        <row r="242">
          <cell r="A242">
            <v>7307</v>
          </cell>
          <cell r="B242">
            <v>0</v>
          </cell>
          <cell r="C242" t="str">
            <v xml:space="preserve"> WHITE           </v>
          </cell>
          <cell r="D242" t="str">
            <v xml:space="preserve">RIVERVIEW           </v>
          </cell>
          <cell r="E242">
            <v>32</v>
          </cell>
          <cell r="F242">
            <v>18.588201999999999</v>
          </cell>
          <cell r="G242">
            <v>87365</v>
          </cell>
          <cell r="J242">
            <v>18.588201999999999</v>
          </cell>
          <cell r="K242">
            <v>87365</v>
          </cell>
        </row>
        <row r="243">
          <cell r="A243">
            <v>7309</v>
          </cell>
          <cell r="B243">
            <v>0</v>
          </cell>
          <cell r="C243" t="str">
            <v xml:space="preserve"> WHITE           </v>
          </cell>
          <cell r="D243" t="str">
            <v xml:space="preserve">PANGBURN            </v>
          </cell>
          <cell r="G243">
            <v>0</v>
          </cell>
          <cell r="J243">
            <v>0</v>
          </cell>
          <cell r="K243">
            <v>0</v>
          </cell>
        </row>
        <row r="244">
          <cell r="A244">
            <v>7310</v>
          </cell>
          <cell r="B244">
            <v>0</v>
          </cell>
          <cell r="C244" t="str">
            <v xml:space="preserve"> WHITE           </v>
          </cell>
          <cell r="D244" t="str">
            <v xml:space="preserve">ROSE BUD            </v>
          </cell>
          <cell r="E244">
            <v>14</v>
          </cell>
          <cell r="F244">
            <v>6.2073609999999997</v>
          </cell>
          <cell r="G244">
            <v>29175</v>
          </cell>
          <cell r="J244">
            <v>6.2073609999999997</v>
          </cell>
          <cell r="K244">
            <v>29175</v>
          </cell>
        </row>
        <row r="245">
          <cell r="A245">
            <v>7311</v>
          </cell>
          <cell r="B245">
            <v>0</v>
          </cell>
          <cell r="C245" t="str">
            <v xml:space="preserve"> WHITE           </v>
          </cell>
          <cell r="D245" t="str">
            <v xml:space="preserve">SEARCY SPECIAL    </v>
          </cell>
          <cell r="E245">
            <v>32</v>
          </cell>
          <cell r="F245">
            <v>18.026675000000001</v>
          </cell>
          <cell r="G245">
            <v>84725</v>
          </cell>
          <cell r="J245">
            <v>18.026675000000001</v>
          </cell>
          <cell r="K245">
            <v>84725</v>
          </cell>
        </row>
        <row r="246">
          <cell r="A246">
            <v>7401</v>
          </cell>
          <cell r="B246">
            <v>0</v>
          </cell>
          <cell r="C246" t="str">
            <v xml:space="preserve"> WOODRUFF        </v>
          </cell>
          <cell r="D246" t="str">
            <v>AUGUSTA</v>
          </cell>
          <cell r="E246">
            <v>24</v>
          </cell>
          <cell r="F246">
            <v>15.657061000000001</v>
          </cell>
          <cell r="G246">
            <v>73588</v>
          </cell>
          <cell r="I246">
            <v>0.65706100000000001</v>
          </cell>
          <cell r="J246">
            <v>15</v>
          </cell>
          <cell r="K246">
            <v>70500</v>
          </cell>
        </row>
        <row r="247">
          <cell r="A247">
            <v>7403</v>
          </cell>
          <cell r="B247">
            <v>0</v>
          </cell>
          <cell r="C247" t="str">
            <v xml:space="preserve"> WOODRUFF        </v>
          </cell>
          <cell r="D247" t="str">
            <v xml:space="preserve">MCCRORY             </v>
          </cell>
          <cell r="E247">
            <v>6</v>
          </cell>
          <cell r="F247">
            <v>2.141384</v>
          </cell>
          <cell r="G247">
            <v>10065</v>
          </cell>
          <cell r="J247">
            <v>2.141384</v>
          </cell>
          <cell r="K247">
            <v>10065</v>
          </cell>
        </row>
        <row r="248">
          <cell r="A248">
            <v>7503</v>
          </cell>
          <cell r="B248">
            <v>0</v>
          </cell>
          <cell r="C248" t="str">
            <v xml:space="preserve"> YELL            </v>
          </cell>
          <cell r="D248" t="str">
            <v xml:space="preserve">DANVILLE            </v>
          </cell>
          <cell r="E248">
            <v>30</v>
          </cell>
          <cell r="F248">
            <v>10.845497</v>
          </cell>
          <cell r="G248">
            <v>50974</v>
          </cell>
          <cell r="J248">
            <v>10.845497</v>
          </cell>
          <cell r="K248">
            <v>50974</v>
          </cell>
        </row>
        <row r="249">
          <cell r="A249">
            <v>7504</v>
          </cell>
          <cell r="B249">
            <v>0</v>
          </cell>
          <cell r="C249" t="str">
            <v xml:space="preserve"> YELL            </v>
          </cell>
          <cell r="D249" t="str">
            <v xml:space="preserve">DARDANELLE          </v>
          </cell>
          <cell r="E249">
            <v>38</v>
          </cell>
          <cell r="F249">
            <v>16.723452000000002</v>
          </cell>
          <cell r="G249">
            <v>78600</v>
          </cell>
          <cell r="J249">
            <v>16.723452000000002</v>
          </cell>
          <cell r="K249">
            <v>78600</v>
          </cell>
        </row>
        <row r="250">
          <cell r="A250">
            <v>7509</v>
          </cell>
          <cell r="B250">
            <v>0</v>
          </cell>
          <cell r="C250" t="str">
            <v xml:space="preserve"> YELL            </v>
          </cell>
          <cell r="D250" t="str">
            <v xml:space="preserve">WESTERN YELL COUNTY    </v>
          </cell>
          <cell r="E250">
            <v>7</v>
          </cell>
          <cell r="F250">
            <v>1.9953129999999999</v>
          </cell>
          <cell r="G250">
            <v>9378</v>
          </cell>
          <cell r="J250">
            <v>1.9953129999999999</v>
          </cell>
          <cell r="K250">
            <v>9378</v>
          </cell>
        </row>
        <row r="251">
          <cell r="A251">
            <v>7510</v>
          </cell>
          <cell r="B251">
            <v>0</v>
          </cell>
          <cell r="C251" t="str">
            <v xml:space="preserve"> YELL            </v>
          </cell>
          <cell r="D251" t="str">
            <v>TWO RIVERS</v>
          </cell>
          <cell r="E251">
            <v>38</v>
          </cell>
          <cell r="F251">
            <v>5.0283870000000004</v>
          </cell>
          <cell r="G251">
            <v>23633</v>
          </cell>
          <cell r="J251">
            <v>5.0283870000000004</v>
          </cell>
          <cell r="K251">
            <v>23633</v>
          </cell>
        </row>
      </sheetData>
      <sheetData sheetId="5">
        <row r="1">
          <cell r="W1" t="str">
            <v>District Description</v>
          </cell>
          <cell r="X1" t="str">
            <v>EL Count</v>
          </cell>
        </row>
        <row r="2">
          <cell r="V2">
            <v>101</v>
          </cell>
          <cell r="W2" t="str">
            <v>DEWITT SCHOOL DISTRICT</v>
          </cell>
          <cell r="X2">
            <v>36</v>
          </cell>
          <cell r="AA2">
            <v>101</v>
          </cell>
          <cell r="AB2" t="str">
            <v>DEWITT SCHOOL DISTRICT</v>
          </cell>
          <cell r="AC2">
            <v>0</v>
          </cell>
        </row>
        <row r="3">
          <cell r="V3">
            <v>104</v>
          </cell>
          <cell r="W3" t="str">
            <v>STUTTGART SCHOOL DISTRICT</v>
          </cell>
          <cell r="X3">
            <v>85</v>
          </cell>
          <cell r="AA3">
            <v>104</v>
          </cell>
          <cell r="AB3" t="str">
            <v>STUTTGART SCHOOL DISTRICT</v>
          </cell>
          <cell r="AC3">
            <v>0</v>
          </cell>
        </row>
        <row r="4">
          <cell r="A4" t="str">
            <v>Dist</v>
          </cell>
          <cell r="B4" t="str">
            <v>rict LEA</v>
          </cell>
          <cell r="C4" t="str">
            <v>District Description</v>
          </cell>
          <cell r="D4" t="str">
            <v>Fiscal Year-District</v>
          </cell>
          <cell r="E4" t="str">
            <v>Cycle-District</v>
          </cell>
          <cell r="F4" t="str">
            <v>Dec LEP</v>
          </cell>
          <cell r="G4" t="str">
            <v>FY21 Dec Disb.</v>
          </cell>
          <cell r="H4" t="str">
            <v>Feb LEP</v>
          </cell>
          <cell r="I4" t="str">
            <v>Feb Disbursement</v>
          </cell>
          <cell r="J4" t="str">
            <v>Total LEP</v>
          </cell>
          <cell r="K4" t="str">
            <v>FY21 Total ELL</v>
          </cell>
          <cell r="V4">
            <v>201</v>
          </cell>
          <cell r="W4" t="str">
            <v>CROSSETT SCHOOL DISTRICT</v>
          </cell>
          <cell r="X4">
            <v>34</v>
          </cell>
          <cell r="AA4">
            <v>201</v>
          </cell>
          <cell r="AB4" t="str">
            <v>CROSSETT SCHOOL DISTRICT</v>
          </cell>
          <cell r="AC4">
            <v>0</v>
          </cell>
        </row>
        <row r="5">
          <cell r="A5">
            <v>101</v>
          </cell>
          <cell r="B5">
            <v>0</v>
          </cell>
          <cell r="C5" t="str">
            <v>DEWITT SCHOOL DISTRICT</v>
          </cell>
          <cell r="E5" t="str">
            <v>2</v>
          </cell>
          <cell r="F5">
            <v>36</v>
          </cell>
          <cell r="G5">
            <v>12672</v>
          </cell>
          <cell r="H5">
            <v>0</v>
          </cell>
          <cell r="I5">
            <v>0</v>
          </cell>
          <cell r="J5">
            <v>36</v>
          </cell>
          <cell r="K5">
            <v>12672</v>
          </cell>
          <cell r="V5">
            <v>203</v>
          </cell>
          <cell r="W5" t="str">
            <v>HAMBURG SCHOOL DISTRICT</v>
          </cell>
          <cell r="X5">
            <v>179</v>
          </cell>
          <cell r="AA5">
            <v>203</v>
          </cell>
          <cell r="AB5" t="str">
            <v>HAMBURG SCHOOL DISTRICT</v>
          </cell>
          <cell r="AC5">
            <v>0</v>
          </cell>
        </row>
        <row r="6">
          <cell r="A6">
            <v>104</v>
          </cell>
          <cell r="B6">
            <v>0</v>
          </cell>
          <cell r="C6" t="str">
            <v>STUTTGART SCHOOL DISTRICT</v>
          </cell>
          <cell r="E6" t="str">
            <v>2</v>
          </cell>
          <cell r="F6">
            <v>85</v>
          </cell>
          <cell r="G6">
            <v>29920</v>
          </cell>
          <cell r="H6">
            <v>0</v>
          </cell>
          <cell r="I6">
            <v>0</v>
          </cell>
          <cell r="J6">
            <v>85</v>
          </cell>
          <cell r="K6">
            <v>29920</v>
          </cell>
          <cell r="V6">
            <v>302</v>
          </cell>
          <cell r="W6" t="str">
            <v>COTTER SCHOOL DISTRICT</v>
          </cell>
          <cell r="X6">
            <v>1</v>
          </cell>
          <cell r="AA6">
            <v>302</v>
          </cell>
          <cell r="AB6" t="str">
            <v>COTTER SCHOOL DISTRICT</v>
          </cell>
          <cell r="AC6">
            <v>0</v>
          </cell>
        </row>
        <row r="7">
          <cell r="A7">
            <v>201</v>
          </cell>
          <cell r="B7">
            <v>0</v>
          </cell>
          <cell r="C7" t="str">
            <v>CROSSETT SCHOOL DISTRICT</v>
          </cell>
          <cell r="E7" t="str">
            <v>2</v>
          </cell>
          <cell r="F7">
            <v>34</v>
          </cell>
          <cell r="G7">
            <v>11968</v>
          </cell>
          <cell r="H7">
            <v>0</v>
          </cell>
          <cell r="I7">
            <v>0</v>
          </cell>
          <cell r="J7">
            <v>34</v>
          </cell>
          <cell r="K7">
            <v>11968</v>
          </cell>
          <cell r="V7">
            <v>303</v>
          </cell>
          <cell r="W7" t="str">
            <v>MOUNTAIN HOME SCHOOL DISTRICT</v>
          </cell>
          <cell r="X7">
            <v>33</v>
          </cell>
          <cell r="AA7">
            <v>303</v>
          </cell>
          <cell r="AB7" t="str">
            <v>MOUNTAIN HOME SCHOOL DISTRICT</v>
          </cell>
          <cell r="AC7">
            <v>0</v>
          </cell>
        </row>
        <row r="8">
          <cell r="A8">
            <v>203</v>
          </cell>
          <cell r="B8">
            <v>0</v>
          </cell>
          <cell r="C8" t="str">
            <v>HAMBURG SCHOOL DISTRICT</v>
          </cell>
          <cell r="E8" t="str">
            <v>2</v>
          </cell>
          <cell r="F8">
            <v>179</v>
          </cell>
          <cell r="G8">
            <v>63008</v>
          </cell>
          <cell r="H8">
            <v>0</v>
          </cell>
          <cell r="I8">
            <v>0</v>
          </cell>
          <cell r="J8">
            <v>179</v>
          </cell>
          <cell r="K8">
            <v>63008</v>
          </cell>
          <cell r="V8">
            <v>304</v>
          </cell>
          <cell r="W8" t="str">
            <v>NORFORK SCHOOL DISTRICT</v>
          </cell>
          <cell r="X8">
            <v>0</v>
          </cell>
          <cell r="AA8">
            <v>304</v>
          </cell>
          <cell r="AB8" t="str">
            <v>NORFORK SCHOOL DISTRICT</v>
          </cell>
          <cell r="AC8">
            <v>0</v>
          </cell>
        </row>
        <row r="9">
          <cell r="A9">
            <v>302</v>
          </cell>
          <cell r="B9">
            <v>0</v>
          </cell>
          <cell r="C9" t="str">
            <v>COTTER SCHOOL DISTRICT</v>
          </cell>
          <cell r="E9" t="str">
            <v>2</v>
          </cell>
          <cell r="F9">
            <v>1</v>
          </cell>
          <cell r="G9">
            <v>352</v>
          </cell>
          <cell r="H9">
            <v>0</v>
          </cell>
          <cell r="I9">
            <v>0</v>
          </cell>
          <cell r="J9">
            <v>1</v>
          </cell>
          <cell r="K9">
            <v>352</v>
          </cell>
          <cell r="V9">
            <v>401</v>
          </cell>
          <cell r="W9" t="str">
            <v>BENTONVILLE SCHOOL DISTRICT</v>
          </cell>
          <cell r="X9">
            <v>801</v>
          </cell>
          <cell r="AA9">
            <v>401</v>
          </cell>
          <cell r="AB9" t="str">
            <v>BENTONVILLE SCHOOL DISTRICT</v>
          </cell>
          <cell r="AC9">
            <v>0</v>
          </cell>
        </row>
        <row r="10">
          <cell r="A10">
            <v>303</v>
          </cell>
          <cell r="B10">
            <v>0</v>
          </cell>
          <cell r="C10" t="str">
            <v>MOUNTAIN HOME SCHOOL DISTRICT</v>
          </cell>
          <cell r="E10" t="str">
            <v>2</v>
          </cell>
          <cell r="F10">
            <v>33</v>
          </cell>
          <cell r="G10">
            <v>11616</v>
          </cell>
          <cell r="H10">
            <v>0</v>
          </cell>
          <cell r="I10">
            <v>0</v>
          </cell>
          <cell r="J10">
            <v>33</v>
          </cell>
          <cell r="K10">
            <v>11616</v>
          </cell>
          <cell r="V10">
            <v>402</v>
          </cell>
          <cell r="W10" t="str">
            <v>DECATUR SCHOOL DISTRICT</v>
          </cell>
          <cell r="X10">
            <v>162</v>
          </cell>
          <cell r="AA10">
            <v>402</v>
          </cell>
          <cell r="AB10" t="str">
            <v>DECATUR SCHOOL DISTRICT</v>
          </cell>
          <cell r="AC10">
            <v>0</v>
          </cell>
        </row>
        <row r="11">
          <cell r="A11">
            <v>304</v>
          </cell>
          <cell r="B11">
            <v>0</v>
          </cell>
          <cell r="C11" t="str">
            <v>NORFORK SCHOOL DISTRICT</v>
          </cell>
          <cell r="E11" t="str">
            <v>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V11">
            <v>403</v>
          </cell>
          <cell r="W11" t="str">
            <v>GENTRY SCHOOL DISTRICT</v>
          </cell>
          <cell r="X11">
            <v>168</v>
          </cell>
          <cell r="AA11">
            <v>403</v>
          </cell>
          <cell r="AB11" t="str">
            <v>GENTRY SCHOOL DISTRICT</v>
          </cell>
          <cell r="AC11">
            <v>0</v>
          </cell>
        </row>
        <row r="12">
          <cell r="A12">
            <v>401</v>
          </cell>
          <cell r="B12">
            <v>0</v>
          </cell>
          <cell r="C12" t="str">
            <v>BENTONVILLE SCHOOL DISTRICT</v>
          </cell>
          <cell r="E12" t="str">
            <v>2</v>
          </cell>
          <cell r="F12">
            <v>801</v>
          </cell>
          <cell r="G12">
            <v>281952</v>
          </cell>
          <cell r="H12">
            <v>0</v>
          </cell>
          <cell r="I12">
            <v>0</v>
          </cell>
          <cell r="J12">
            <v>801</v>
          </cell>
          <cell r="K12">
            <v>281952</v>
          </cell>
          <cell r="V12">
            <v>404</v>
          </cell>
          <cell r="W12" t="str">
            <v>GRAVETTE SCHOOL DISTRICT</v>
          </cell>
          <cell r="X12">
            <v>68</v>
          </cell>
          <cell r="AA12">
            <v>404</v>
          </cell>
          <cell r="AB12" t="str">
            <v>GRAVETTE SCHOOL DISTRICT</v>
          </cell>
          <cell r="AC12">
            <v>0</v>
          </cell>
        </row>
        <row r="13">
          <cell r="A13">
            <v>402</v>
          </cell>
          <cell r="B13">
            <v>0</v>
          </cell>
          <cell r="C13" t="str">
            <v>DECATUR SCHOOL DISTRICT</v>
          </cell>
          <cell r="E13" t="str">
            <v>2</v>
          </cell>
          <cell r="F13">
            <v>162</v>
          </cell>
          <cell r="G13">
            <v>57024</v>
          </cell>
          <cell r="H13">
            <v>0</v>
          </cell>
          <cell r="I13">
            <v>0</v>
          </cell>
          <cell r="J13">
            <v>162</v>
          </cell>
          <cell r="K13">
            <v>57024</v>
          </cell>
          <cell r="V13">
            <v>405</v>
          </cell>
          <cell r="W13" t="str">
            <v>ROGERS SCHOOL DISTRICT</v>
          </cell>
          <cell r="X13">
            <v>5064</v>
          </cell>
          <cell r="AA13">
            <v>405</v>
          </cell>
          <cell r="AB13" t="str">
            <v>ROGERS SCHOOL DISTRICT</v>
          </cell>
          <cell r="AC13">
            <v>0</v>
          </cell>
        </row>
        <row r="14">
          <cell r="A14">
            <v>403</v>
          </cell>
          <cell r="B14">
            <v>0</v>
          </cell>
          <cell r="C14" t="str">
            <v>GENTRY SCHOOL DISTRICT</v>
          </cell>
          <cell r="E14" t="str">
            <v>2</v>
          </cell>
          <cell r="F14">
            <v>168</v>
          </cell>
          <cell r="G14">
            <v>59136</v>
          </cell>
          <cell r="H14">
            <v>0</v>
          </cell>
          <cell r="I14">
            <v>0</v>
          </cell>
          <cell r="J14">
            <v>168</v>
          </cell>
          <cell r="K14">
            <v>59136</v>
          </cell>
          <cell r="V14">
            <v>406</v>
          </cell>
          <cell r="W14" t="str">
            <v>SILOAM SPRINGS SCHOOL DISTRICT</v>
          </cell>
          <cell r="X14">
            <v>0</v>
          </cell>
          <cell r="AA14">
            <v>406</v>
          </cell>
          <cell r="AB14" t="str">
            <v>SILOAM SPRINGS SCHOOL DISTRICT</v>
          </cell>
          <cell r="AC14">
            <v>829</v>
          </cell>
        </row>
        <row r="15">
          <cell r="A15">
            <v>404</v>
          </cell>
          <cell r="B15">
            <v>0</v>
          </cell>
          <cell r="C15" t="str">
            <v>GRAVETTE SCHOOL DISTRICT</v>
          </cell>
          <cell r="E15" t="str">
            <v>2</v>
          </cell>
          <cell r="F15">
            <v>68</v>
          </cell>
          <cell r="G15">
            <v>23936</v>
          </cell>
          <cell r="H15">
            <v>0</v>
          </cell>
          <cell r="I15">
            <v>0</v>
          </cell>
          <cell r="J15">
            <v>68</v>
          </cell>
          <cell r="K15">
            <v>23936</v>
          </cell>
          <cell r="V15">
            <v>407</v>
          </cell>
          <cell r="W15" t="str">
            <v>PEA RIDGE SCHOOL DISTRICT</v>
          </cell>
          <cell r="X15">
            <v>51</v>
          </cell>
          <cell r="AA15">
            <v>407</v>
          </cell>
          <cell r="AB15" t="str">
            <v>PEA RIDGE SCHOOL DISTRICT</v>
          </cell>
          <cell r="AC15">
            <v>0</v>
          </cell>
        </row>
        <row r="16">
          <cell r="A16">
            <v>405</v>
          </cell>
          <cell r="B16">
            <v>0</v>
          </cell>
          <cell r="C16" t="str">
            <v>ROGERS SCHOOL DISTRICT</v>
          </cell>
          <cell r="E16" t="str">
            <v>2</v>
          </cell>
          <cell r="F16">
            <v>5064</v>
          </cell>
          <cell r="G16">
            <v>1782528</v>
          </cell>
          <cell r="H16">
            <v>0</v>
          </cell>
          <cell r="I16">
            <v>0</v>
          </cell>
          <cell r="J16">
            <v>5064</v>
          </cell>
          <cell r="K16">
            <v>1782528</v>
          </cell>
          <cell r="V16">
            <v>440</v>
          </cell>
          <cell r="W16" t="str">
            <v>ARKANSAS ARTS ACADEMY</v>
          </cell>
          <cell r="X16">
            <v>85</v>
          </cell>
          <cell r="AA16">
            <v>440</v>
          </cell>
          <cell r="AB16" t="str">
            <v>ARKANSAS ARTS ACADEMY</v>
          </cell>
          <cell r="AC16">
            <v>0</v>
          </cell>
        </row>
        <row r="17">
          <cell r="A17">
            <v>406</v>
          </cell>
          <cell r="B17">
            <v>0</v>
          </cell>
          <cell r="C17" t="str">
            <v>SILOAM SPRINGS SCHOOL DISTRICT</v>
          </cell>
          <cell r="E17" t="str">
            <v>2</v>
          </cell>
          <cell r="F17">
            <v>0</v>
          </cell>
          <cell r="G17">
            <v>0</v>
          </cell>
          <cell r="H17">
            <v>829</v>
          </cell>
          <cell r="I17">
            <v>291808</v>
          </cell>
          <cell r="J17">
            <v>829</v>
          </cell>
          <cell r="K17">
            <v>291808</v>
          </cell>
          <cell r="V17">
            <v>442</v>
          </cell>
          <cell r="W17" t="str">
            <v>RESPONSIVE ED SOLUTIONS NORTHWEST ARK CLASSICAL ACADEMY</v>
          </cell>
          <cell r="X17">
            <v>123</v>
          </cell>
          <cell r="AA17">
            <v>442</v>
          </cell>
          <cell r="AB17" t="str">
            <v>RESPONSIVE ED SOLUTIONS NORTHWEST ARK CLASSICAL ACADEMY</v>
          </cell>
          <cell r="AC17">
            <v>0</v>
          </cell>
        </row>
        <row r="18">
          <cell r="A18">
            <v>407</v>
          </cell>
          <cell r="B18">
            <v>0</v>
          </cell>
          <cell r="C18" t="str">
            <v>PEA RIDGE SCHOOL DISTRICT</v>
          </cell>
          <cell r="E18" t="str">
            <v>2</v>
          </cell>
          <cell r="F18">
            <v>51</v>
          </cell>
          <cell r="G18">
            <v>17952</v>
          </cell>
          <cell r="H18">
            <v>0</v>
          </cell>
          <cell r="I18">
            <v>0</v>
          </cell>
          <cell r="J18">
            <v>51</v>
          </cell>
          <cell r="K18">
            <v>17952</v>
          </cell>
          <cell r="V18">
            <v>444</v>
          </cell>
          <cell r="W18" t="str">
            <v>ARKANSAS CONNECTIONS ACADEMY</v>
          </cell>
          <cell r="X18">
            <v>45</v>
          </cell>
          <cell r="AA18">
            <v>444</v>
          </cell>
          <cell r="AB18" t="str">
            <v>ARKANSAS CONNECTIONS ACADEMY</v>
          </cell>
          <cell r="AC18">
            <v>0</v>
          </cell>
        </row>
        <row r="19">
          <cell r="A19">
            <v>501</v>
          </cell>
          <cell r="B19">
            <v>0</v>
          </cell>
          <cell r="C19" t="str">
            <v>ALPENA SCHOOL DISTRICT</v>
          </cell>
          <cell r="E19" t="str">
            <v>2</v>
          </cell>
          <cell r="F19">
            <v>12</v>
          </cell>
          <cell r="G19">
            <v>4224</v>
          </cell>
          <cell r="H19">
            <v>0</v>
          </cell>
          <cell r="I19">
            <v>0</v>
          </cell>
          <cell r="J19">
            <v>12</v>
          </cell>
          <cell r="K19">
            <v>4224</v>
          </cell>
          <cell r="V19">
            <v>445</v>
          </cell>
          <cell r="W19" t="str">
            <v>Hope Academy of Northwest Arkansas (new charter)</v>
          </cell>
          <cell r="X19">
            <v>0</v>
          </cell>
          <cell r="AA19">
            <v>445</v>
          </cell>
          <cell r="AB19" t="str">
            <v>HOPE ACADEMY</v>
          </cell>
          <cell r="AC19">
            <v>0</v>
          </cell>
        </row>
        <row r="20">
          <cell r="A20">
            <v>502</v>
          </cell>
          <cell r="B20">
            <v>0</v>
          </cell>
          <cell r="C20" t="str">
            <v>BERGMAN SCHOOL DISTRICT</v>
          </cell>
          <cell r="E20" t="str">
            <v>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V20">
            <v>501</v>
          </cell>
          <cell r="W20" t="str">
            <v>ALPENA SCHOOL DISTRICT</v>
          </cell>
          <cell r="X20">
            <v>12</v>
          </cell>
          <cell r="AA20">
            <v>501</v>
          </cell>
          <cell r="AB20" t="str">
            <v>ALPENA SCHOOL DISTRICT</v>
          </cell>
          <cell r="AC20">
            <v>0</v>
          </cell>
        </row>
        <row r="21">
          <cell r="A21">
            <v>503</v>
          </cell>
          <cell r="B21">
            <v>0</v>
          </cell>
          <cell r="C21" t="str">
            <v>HARRISON SCHOOL DISTRICT</v>
          </cell>
          <cell r="E21" t="str">
            <v>2</v>
          </cell>
          <cell r="F21">
            <v>13</v>
          </cell>
          <cell r="G21">
            <v>4576</v>
          </cell>
          <cell r="H21">
            <v>0</v>
          </cell>
          <cell r="I21">
            <v>0</v>
          </cell>
          <cell r="J21">
            <v>13</v>
          </cell>
          <cell r="K21">
            <v>4576</v>
          </cell>
          <cell r="V21">
            <v>502</v>
          </cell>
          <cell r="W21" t="str">
            <v>BERGMAN SCHOOL DISTRICT</v>
          </cell>
          <cell r="X21">
            <v>0</v>
          </cell>
          <cell r="AA21">
            <v>502</v>
          </cell>
          <cell r="AB21" t="str">
            <v>BERGMAN SCHOOL DISTRICT</v>
          </cell>
          <cell r="AC21">
            <v>0</v>
          </cell>
        </row>
        <row r="22">
          <cell r="A22">
            <v>504</v>
          </cell>
          <cell r="B22">
            <v>0</v>
          </cell>
          <cell r="C22" t="str">
            <v>OMAHA SCHOOL DISTRICT</v>
          </cell>
          <cell r="E22" t="str">
            <v>2</v>
          </cell>
          <cell r="F22">
            <v>1</v>
          </cell>
          <cell r="G22">
            <v>352</v>
          </cell>
          <cell r="H22">
            <v>0</v>
          </cell>
          <cell r="I22">
            <v>0</v>
          </cell>
          <cell r="J22">
            <v>1</v>
          </cell>
          <cell r="K22">
            <v>352</v>
          </cell>
          <cell r="V22">
            <v>503</v>
          </cell>
          <cell r="W22" t="str">
            <v>HARRISON SCHOOL DISTRICT</v>
          </cell>
          <cell r="X22">
            <v>13</v>
          </cell>
          <cell r="AA22">
            <v>503</v>
          </cell>
          <cell r="AB22" t="str">
            <v>HARRISON SCHOOL DISTRICT</v>
          </cell>
          <cell r="AC22">
            <v>0</v>
          </cell>
        </row>
        <row r="23">
          <cell r="A23">
            <v>505</v>
          </cell>
          <cell r="B23">
            <v>0</v>
          </cell>
          <cell r="C23" t="str">
            <v>VALLEY SPRINGS SCHOOL DISTRICT</v>
          </cell>
          <cell r="E23" t="str">
            <v>2</v>
          </cell>
          <cell r="F23">
            <v>4</v>
          </cell>
          <cell r="G23">
            <v>1408</v>
          </cell>
          <cell r="H23">
            <v>0</v>
          </cell>
          <cell r="I23">
            <v>0</v>
          </cell>
          <cell r="J23">
            <v>4</v>
          </cell>
          <cell r="K23">
            <v>1408</v>
          </cell>
          <cell r="V23">
            <v>504</v>
          </cell>
          <cell r="W23" t="str">
            <v>OMAHA SCHOOL DISTRICT</v>
          </cell>
          <cell r="X23">
            <v>1</v>
          </cell>
          <cell r="AA23">
            <v>504</v>
          </cell>
          <cell r="AB23" t="str">
            <v>OMAHA SCHOOL DISTRICT</v>
          </cell>
          <cell r="AC23">
            <v>0</v>
          </cell>
        </row>
        <row r="24">
          <cell r="A24">
            <v>506</v>
          </cell>
          <cell r="B24">
            <v>0</v>
          </cell>
          <cell r="C24" t="str">
            <v>LEAD HILL SCHOOL DISTRICT</v>
          </cell>
          <cell r="E24" t="str">
            <v>2</v>
          </cell>
          <cell r="F24">
            <v>1</v>
          </cell>
          <cell r="G24">
            <v>352</v>
          </cell>
          <cell r="H24">
            <v>0</v>
          </cell>
          <cell r="I24">
            <v>0</v>
          </cell>
          <cell r="J24">
            <v>1</v>
          </cell>
          <cell r="K24">
            <v>352</v>
          </cell>
          <cell r="V24">
            <v>505</v>
          </cell>
          <cell r="W24" t="str">
            <v>VALLEY SPRINGS SCHOOL DISTRICT</v>
          </cell>
          <cell r="X24">
            <v>4</v>
          </cell>
          <cell r="AA24">
            <v>505</v>
          </cell>
          <cell r="AB24" t="str">
            <v>VALLEY SPRINGS SCHOOL DISTRICT</v>
          </cell>
          <cell r="AC24">
            <v>0</v>
          </cell>
        </row>
        <row r="25">
          <cell r="A25">
            <v>601</v>
          </cell>
          <cell r="B25">
            <v>0</v>
          </cell>
          <cell r="C25" t="str">
            <v>HERMITAGE SCHOOL DISTRICT</v>
          </cell>
          <cell r="E25" t="str">
            <v>2</v>
          </cell>
          <cell r="F25">
            <v>74</v>
          </cell>
          <cell r="G25">
            <v>26048</v>
          </cell>
          <cell r="H25">
            <v>0</v>
          </cell>
          <cell r="I25">
            <v>0</v>
          </cell>
          <cell r="J25">
            <v>74</v>
          </cell>
          <cell r="K25">
            <v>26048</v>
          </cell>
          <cell r="V25">
            <v>506</v>
          </cell>
          <cell r="W25" t="str">
            <v>LEAD HILL SCHOOL DISTRICT</v>
          </cell>
          <cell r="X25">
            <v>1</v>
          </cell>
          <cell r="AA25">
            <v>506</v>
          </cell>
          <cell r="AB25" t="str">
            <v>LEAD HILL SCHOOL DISTRICT</v>
          </cell>
          <cell r="AC25">
            <v>0</v>
          </cell>
        </row>
        <row r="26">
          <cell r="A26">
            <v>602</v>
          </cell>
          <cell r="B26">
            <v>0</v>
          </cell>
          <cell r="C26" t="str">
            <v>WARREN SCHOOL DISTRICT</v>
          </cell>
          <cell r="E26" t="str">
            <v>2</v>
          </cell>
          <cell r="F26">
            <v>200</v>
          </cell>
          <cell r="G26">
            <v>70400</v>
          </cell>
          <cell r="H26">
            <v>0</v>
          </cell>
          <cell r="I26">
            <v>0</v>
          </cell>
          <cell r="J26">
            <v>200</v>
          </cell>
          <cell r="K26">
            <v>70400</v>
          </cell>
          <cell r="V26">
            <v>601</v>
          </cell>
          <cell r="W26" t="str">
            <v>HERMITAGE SCHOOL DISTRICT</v>
          </cell>
          <cell r="X26">
            <v>74</v>
          </cell>
          <cell r="AA26">
            <v>601</v>
          </cell>
          <cell r="AB26" t="str">
            <v>HERMITAGE SCHOOL DISTRICT</v>
          </cell>
          <cell r="AC26">
            <v>0</v>
          </cell>
        </row>
        <row r="27">
          <cell r="A27">
            <v>701</v>
          </cell>
          <cell r="B27">
            <v>0</v>
          </cell>
          <cell r="C27" t="str">
            <v>HAMPTON SCHOOL DISTRICT</v>
          </cell>
          <cell r="E27" t="str">
            <v>2</v>
          </cell>
          <cell r="F27">
            <v>6</v>
          </cell>
          <cell r="G27">
            <v>2112</v>
          </cell>
          <cell r="H27">
            <v>0</v>
          </cell>
          <cell r="I27">
            <v>0</v>
          </cell>
          <cell r="J27">
            <v>6</v>
          </cell>
          <cell r="K27">
            <v>2112</v>
          </cell>
          <cell r="V27">
            <v>602</v>
          </cell>
          <cell r="W27" t="str">
            <v>WARREN SCHOOL DISTRICT</v>
          </cell>
          <cell r="X27">
            <v>200</v>
          </cell>
          <cell r="AA27">
            <v>602</v>
          </cell>
          <cell r="AB27" t="str">
            <v>WARREN SCHOOL DISTRICT</v>
          </cell>
          <cell r="AC27">
            <v>0</v>
          </cell>
        </row>
        <row r="28">
          <cell r="A28">
            <v>801</v>
          </cell>
          <cell r="B28">
            <v>0</v>
          </cell>
          <cell r="C28" t="str">
            <v>BERRYVILLE SCHOOL DISTRICT</v>
          </cell>
          <cell r="E28" t="str">
            <v>2</v>
          </cell>
          <cell r="F28">
            <v>318</v>
          </cell>
          <cell r="G28">
            <v>111936</v>
          </cell>
          <cell r="H28">
            <v>0</v>
          </cell>
          <cell r="I28">
            <v>0</v>
          </cell>
          <cell r="J28">
            <v>318</v>
          </cell>
          <cell r="K28">
            <v>111936</v>
          </cell>
          <cell r="V28">
            <v>701</v>
          </cell>
          <cell r="W28" t="str">
            <v>HAMPTON SCHOOL DISTRICT</v>
          </cell>
          <cell r="X28">
            <v>6</v>
          </cell>
          <cell r="AA28">
            <v>701</v>
          </cell>
          <cell r="AB28" t="str">
            <v>HAMPTON SCHOOL DISTRICT</v>
          </cell>
          <cell r="AC28">
            <v>0</v>
          </cell>
        </row>
        <row r="29">
          <cell r="A29">
            <v>802</v>
          </cell>
          <cell r="B29">
            <v>0</v>
          </cell>
          <cell r="C29" t="str">
            <v>EUREKA SPRINGS SCHOOL DISTRICT</v>
          </cell>
          <cell r="E29" t="str">
            <v>2</v>
          </cell>
          <cell r="F29">
            <v>39</v>
          </cell>
          <cell r="G29">
            <v>13728</v>
          </cell>
          <cell r="H29">
            <v>0</v>
          </cell>
          <cell r="I29">
            <v>0</v>
          </cell>
          <cell r="J29">
            <v>39</v>
          </cell>
          <cell r="K29">
            <v>13728</v>
          </cell>
          <cell r="V29">
            <v>801</v>
          </cell>
          <cell r="W29" t="str">
            <v>BERRYVILLE SCHOOL DISTRICT</v>
          </cell>
          <cell r="X29">
            <v>318</v>
          </cell>
          <cell r="AA29">
            <v>801</v>
          </cell>
          <cell r="AB29" t="str">
            <v>BERRYVILLE SCHOOL DISTRICT</v>
          </cell>
          <cell r="AC29">
            <v>0</v>
          </cell>
        </row>
        <row r="30">
          <cell r="A30">
            <v>803</v>
          </cell>
          <cell r="B30">
            <v>0</v>
          </cell>
          <cell r="C30" t="str">
            <v>GREEN FOREST SCHOOL DISTRICT</v>
          </cell>
          <cell r="E30" t="str">
            <v>2</v>
          </cell>
          <cell r="F30">
            <v>480</v>
          </cell>
          <cell r="G30">
            <v>168960</v>
          </cell>
          <cell r="H30">
            <v>0</v>
          </cell>
          <cell r="I30">
            <v>0</v>
          </cell>
          <cell r="J30">
            <v>480</v>
          </cell>
          <cell r="K30">
            <v>168960</v>
          </cell>
          <cell r="V30">
            <v>802</v>
          </cell>
          <cell r="W30" t="str">
            <v>EUREKA SPRINGS SCHOOL DISTRICT</v>
          </cell>
          <cell r="X30">
            <v>39</v>
          </cell>
          <cell r="AA30">
            <v>802</v>
          </cell>
          <cell r="AB30" t="str">
            <v>EUREKA SPRINGS SCHOOL DISTRICT</v>
          </cell>
          <cell r="AC30">
            <v>0</v>
          </cell>
        </row>
        <row r="31">
          <cell r="A31">
            <v>901</v>
          </cell>
          <cell r="B31">
            <v>0</v>
          </cell>
          <cell r="C31" t="str">
            <v>DERMOTT SCHOOL DISTRICT</v>
          </cell>
          <cell r="E31" t="str">
            <v>2</v>
          </cell>
          <cell r="F31">
            <v>1</v>
          </cell>
          <cell r="G31">
            <v>352</v>
          </cell>
          <cell r="H31">
            <v>0</v>
          </cell>
          <cell r="I31">
            <v>0</v>
          </cell>
          <cell r="J31">
            <v>1</v>
          </cell>
          <cell r="K31">
            <v>352</v>
          </cell>
          <cell r="V31">
            <v>803</v>
          </cell>
          <cell r="W31" t="str">
            <v>GREEN FOREST SCHOOL DISTRICT</v>
          </cell>
          <cell r="X31">
            <v>480</v>
          </cell>
          <cell r="AA31">
            <v>803</v>
          </cell>
          <cell r="AB31" t="str">
            <v>GREEN FOREST SCHOOL DISTRICT</v>
          </cell>
          <cell r="AC31">
            <v>0</v>
          </cell>
        </row>
        <row r="32">
          <cell r="A32">
            <v>903</v>
          </cell>
          <cell r="B32">
            <v>0</v>
          </cell>
          <cell r="C32" t="str">
            <v>LAKESIDE SCHOOL DIST(CHICOT)</v>
          </cell>
          <cell r="E32" t="str">
            <v>2</v>
          </cell>
          <cell r="F32">
            <v>74</v>
          </cell>
          <cell r="G32">
            <v>26048</v>
          </cell>
          <cell r="H32">
            <v>0</v>
          </cell>
          <cell r="I32">
            <v>0</v>
          </cell>
          <cell r="J32">
            <v>74</v>
          </cell>
          <cell r="K32">
            <v>26048</v>
          </cell>
          <cell r="V32">
            <v>901</v>
          </cell>
          <cell r="W32" t="str">
            <v>DERMOTT SCHOOL DISTRICT</v>
          </cell>
          <cell r="X32">
            <v>1</v>
          </cell>
          <cell r="AA32">
            <v>901</v>
          </cell>
          <cell r="AB32" t="str">
            <v>DERMOTT SCHOOL DISTRICT</v>
          </cell>
          <cell r="AC32">
            <v>0</v>
          </cell>
        </row>
        <row r="33">
          <cell r="A33">
            <v>1002</v>
          </cell>
          <cell r="B33">
            <v>0</v>
          </cell>
          <cell r="C33" t="str">
            <v>ARKADELPHIA SCHOOL DISTRICT</v>
          </cell>
          <cell r="E33" t="str">
            <v>2</v>
          </cell>
          <cell r="F33">
            <v>26</v>
          </cell>
          <cell r="G33">
            <v>9152</v>
          </cell>
          <cell r="H33">
            <v>0</v>
          </cell>
          <cell r="I33">
            <v>0</v>
          </cell>
          <cell r="J33">
            <v>26</v>
          </cell>
          <cell r="K33">
            <v>9152</v>
          </cell>
          <cell r="V33">
            <v>903</v>
          </cell>
          <cell r="W33" t="str">
            <v>LAKESIDE SCHOOL DIST(CHICOT)</v>
          </cell>
          <cell r="X33">
            <v>74</v>
          </cell>
          <cell r="AA33">
            <v>903</v>
          </cell>
          <cell r="AB33" t="str">
            <v>LAKESIDE SCHOOL DIST(CHICOT)</v>
          </cell>
          <cell r="AC33">
            <v>0</v>
          </cell>
        </row>
        <row r="34">
          <cell r="A34">
            <v>1003</v>
          </cell>
          <cell r="B34">
            <v>0</v>
          </cell>
          <cell r="C34" t="str">
            <v>GURDON SCHOOL DISTRICT</v>
          </cell>
          <cell r="E34" t="str">
            <v>2</v>
          </cell>
          <cell r="F34">
            <v>70</v>
          </cell>
          <cell r="G34">
            <v>24640</v>
          </cell>
          <cell r="H34">
            <v>0</v>
          </cell>
          <cell r="I34">
            <v>0</v>
          </cell>
          <cell r="J34">
            <v>70</v>
          </cell>
          <cell r="K34">
            <v>24640</v>
          </cell>
          <cell r="V34">
            <v>1002</v>
          </cell>
          <cell r="W34" t="str">
            <v>ARKADELPHIA SCHOOL DISTRICT</v>
          </cell>
          <cell r="X34">
            <v>26</v>
          </cell>
          <cell r="AA34">
            <v>1002</v>
          </cell>
          <cell r="AB34" t="str">
            <v>ARKADELPHIA SCHOOL DISTRICT</v>
          </cell>
          <cell r="AC34">
            <v>0</v>
          </cell>
        </row>
        <row r="35">
          <cell r="A35">
            <v>1101</v>
          </cell>
          <cell r="B35">
            <v>0</v>
          </cell>
          <cell r="C35" t="str">
            <v>CORNING SCHOOL DISTRICT</v>
          </cell>
          <cell r="E35" t="str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V35">
            <v>1003</v>
          </cell>
          <cell r="W35" t="str">
            <v>GURDON SCHOOL DISTRICT</v>
          </cell>
          <cell r="X35">
            <v>70</v>
          </cell>
          <cell r="AA35">
            <v>1003</v>
          </cell>
          <cell r="AB35" t="str">
            <v>GURDON SCHOOL DISTRICT</v>
          </cell>
          <cell r="AC35">
            <v>0</v>
          </cell>
        </row>
        <row r="36">
          <cell r="A36">
            <v>1104</v>
          </cell>
          <cell r="B36">
            <v>0</v>
          </cell>
          <cell r="C36" t="str">
            <v>PIGGOTT SCHOOL DISTRICT</v>
          </cell>
          <cell r="E36" t="str">
            <v>2</v>
          </cell>
          <cell r="F36">
            <v>8</v>
          </cell>
          <cell r="G36">
            <v>2816</v>
          </cell>
          <cell r="H36">
            <v>0</v>
          </cell>
          <cell r="I36">
            <v>0</v>
          </cell>
          <cell r="J36">
            <v>8</v>
          </cell>
          <cell r="K36">
            <v>2816</v>
          </cell>
          <cell r="V36">
            <v>1101</v>
          </cell>
          <cell r="W36" t="str">
            <v>CORNING SCHOOL DISTRICT</v>
          </cell>
          <cell r="X36">
            <v>0</v>
          </cell>
          <cell r="AA36">
            <v>1101</v>
          </cell>
          <cell r="AB36" t="str">
            <v>CORNING SCHOOL DISTRICT</v>
          </cell>
          <cell r="AC36">
            <v>0</v>
          </cell>
        </row>
        <row r="37">
          <cell r="A37">
            <v>1106</v>
          </cell>
          <cell r="B37">
            <v>0</v>
          </cell>
          <cell r="C37" t="str">
            <v>RECTOR SCHOOL DISTRICT</v>
          </cell>
          <cell r="E37" t="str">
            <v>2</v>
          </cell>
          <cell r="F37">
            <v>2</v>
          </cell>
          <cell r="G37">
            <v>704</v>
          </cell>
          <cell r="H37">
            <v>0</v>
          </cell>
          <cell r="I37">
            <v>0</v>
          </cell>
          <cell r="J37">
            <v>2</v>
          </cell>
          <cell r="K37">
            <v>704</v>
          </cell>
          <cell r="V37">
            <v>1104</v>
          </cell>
          <cell r="W37" t="str">
            <v>PIGGOTT SCHOOL DISTRICT</v>
          </cell>
          <cell r="X37">
            <v>8</v>
          </cell>
          <cell r="AA37">
            <v>1104</v>
          </cell>
          <cell r="AB37" t="str">
            <v>PIGGOTT SCHOOL DISTRICT</v>
          </cell>
          <cell r="AC37">
            <v>0</v>
          </cell>
        </row>
        <row r="38">
          <cell r="A38">
            <v>1201</v>
          </cell>
          <cell r="B38">
            <v>0</v>
          </cell>
          <cell r="C38" t="str">
            <v>CONCORD SCHOOL DISTRICT</v>
          </cell>
          <cell r="E38" t="str">
            <v>2</v>
          </cell>
          <cell r="F38">
            <v>2</v>
          </cell>
          <cell r="G38">
            <v>704</v>
          </cell>
          <cell r="H38">
            <v>0</v>
          </cell>
          <cell r="I38">
            <v>0</v>
          </cell>
          <cell r="J38">
            <v>2</v>
          </cell>
          <cell r="K38">
            <v>704</v>
          </cell>
          <cell r="V38">
            <v>1106</v>
          </cell>
          <cell r="W38" t="str">
            <v>RECTOR SCHOOL DISTRICT</v>
          </cell>
          <cell r="X38">
            <v>2</v>
          </cell>
          <cell r="AA38">
            <v>1106</v>
          </cell>
          <cell r="AB38" t="str">
            <v>RECTOR SCHOOL DISTRICT</v>
          </cell>
          <cell r="AC38">
            <v>0</v>
          </cell>
        </row>
        <row r="39">
          <cell r="A39">
            <v>1202</v>
          </cell>
          <cell r="B39">
            <v>0</v>
          </cell>
          <cell r="C39" t="str">
            <v>HEBER SPRINGS SCHOOL DISTRICT</v>
          </cell>
          <cell r="E39" t="str">
            <v>2</v>
          </cell>
          <cell r="F39">
            <v>15</v>
          </cell>
          <cell r="G39">
            <v>5280</v>
          </cell>
          <cell r="H39">
            <v>0</v>
          </cell>
          <cell r="I39">
            <v>0</v>
          </cell>
          <cell r="J39">
            <v>15</v>
          </cell>
          <cell r="K39">
            <v>5280</v>
          </cell>
          <cell r="V39">
            <v>1201</v>
          </cell>
          <cell r="W39" t="str">
            <v>CONCORD SCHOOL DISTRICT</v>
          </cell>
          <cell r="X39">
            <v>2</v>
          </cell>
          <cell r="AA39">
            <v>1201</v>
          </cell>
          <cell r="AB39" t="str">
            <v>CONCORD SCHOOL DISTRICT</v>
          </cell>
          <cell r="AC39">
            <v>0</v>
          </cell>
        </row>
        <row r="40">
          <cell r="A40">
            <v>1203</v>
          </cell>
          <cell r="B40">
            <v>0</v>
          </cell>
          <cell r="C40" t="str">
            <v>QUITMAN SCHOOL DISTRICT</v>
          </cell>
          <cell r="E40" t="str">
            <v>2</v>
          </cell>
          <cell r="F40">
            <v>7</v>
          </cell>
          <cell r="G40">
            <v>2464</v>
          </cell>
          <cell r="H40">
            <v>0</v>
          </cell>
          <cell r="I40">
            <v>0</v>
          </cell>
          <cell r="J40">
            <v>7</v>
          </cell>
          <cell r="K40">
            <v>2464</v>
          </cell>
          <cell r="V40">
            <v>1202</v>
          </cell>
          <cell r="W40" t="str">
            <v>HEBER SPRINGS SCHOOL DISTRICT</v>
          </cell>
          <cell r="X40">
            <v>15</v>
          </cell>
          <cell r="AA40">
            <v>1202</v>
          </cell>
          <cell r="AB40" t="str">
            <v>HEBER SPRINGS SCHOOL DISTRICT</v>
          </cell>
          <cell r="AC40">
            <v>0</v>
          </cell>
        </row>
        <row r="41">
          <cell r="A41">
            <v>1204</v>
          </cell>
          <cell r="B41">
            <v>0</v>
          </cell>
          <cell r="C41" t="str">
            <v>WEST SIDE SCHOOL DIST(CLEBURNE)</v>
          </cell>
          <cell r="E41" t="str">
            <v>2</v>
          </cell>
          <cell r="F41">
            <v>1</v>
          </cell>
          <cell r="G41">
            <v>352</v>
          </cell>
          <cell r="H41">
            <v>0</v>
          </cell>
          <cell r="I41">
            <v>0</v>
          </cell>
          <cell r="J41">
            <v>1</v>
          </cell>
          <cell r="K41">
            <v>352</v>
          </cell>
          <cell r="V41">
            <v>1203</v>
          </cell>
          <cell r="W41" t="str">
            <v>QUITMAN SCHOOL DISTRICT</v>
          </cell>
          <cell r="X41">
            <v>7</v>
          </cell>
          <cell r="AA41">
            <v>1203</v>
          </cell>
          <cell r="AB41" t="str">
            <v>QUITMAN SCHOOL DISTRICT</v>
          </cell>
          <cell r="AC41">
            <v>0</v>
          </cell>
        </row>
        <row r="42">
          <cell r="A42">
            <v>1304</v>
          </cell>
          <cell r="B42">
            <v>0</v>
          </cell>
          <cell r="C42" t="str">
            <v>WOODLAWN SCHOOL DISTRICT</v>
          </cell>
          <cell r="E42" t="str">
            <v>2</v>
          </cell>
          <cell r="F42">
            <v>15</v>
          </cell>
          <cell r="G42">
            <v>5280</v>
          </cell>
          <cell r="H42">
            <v>0</v>
          </cell>
          <cell r="I42">
            <v>0</v>
          </cell>
          <cell r="J42">
            <v>15</v>
          </cell>
          <cell r="K42">
            <v>5280</v>
          </cell>
          <cell r="V42">
            <v>1204</v>
          </cell>
          <cell r="W42" t="str">
            <v>WEST SIDE SCHOOL DIST(CLEBURNE)</v>
          </cell>
          <cell r="X42">
            <v>1</v>
          </cell>
          <cell r="AA42">
            <v>1204</v>
          </cell>
          <cell r="AB42" t="str">
            <v>WEST SIDE SCHOOL DIST(CLEBURNE)</v>
          </cell>
          <cell r="AC42">
            <v>0</v>
          </cell>
        </row>
        <row r="43">
          <cell r="A43">
            <v>1305</v>
          </cell>
          <cell r="B43">
            <v>0</v>
          </cell>
          <cell r="C43" t="str">
            <v>CLEVELAND COUNTY SCHOOL DISTRICT</v>
          </cell>
          <cell r="E43" t="str">
            <v>2</v>
          </cell>
          <cell r="F43">
            <v>0</v>
          </cell>
          <cell r="G43">
            <v>0</v>
          </cell>
          <cell r="H43">
            <v>7</v>
          </cell>
          <cell r="I43">
            <v>2464</v>
          </cell>
          <cell r="J43">
            <v>7</v>
          </cell>
          <cell r="K43">
            <v>2464</v>
          </cell>
          <cell r="V43">
            <v>1304</v>
          </cell>
          <cell r="W43" t="str">
            <v>WOODLAWN SCHOOL DISTRICT</v>
          </cell>
          <cell r="X43">
            <v>15</v>
          </cell>
          <cell r="AA43">
            <v>1304</v>
          </cell>
          <cell r="AB43" t="str">
            <v>WOODLAWN SCHOOL DISTRICT</v>
          </cell>
          <cell r="AC43">
            <v>0</v>
          </cell>
        </row>
        <row r="44">
          <cell r="A44">
            <v>1402</v>
          </cell>
          <cell r="B44">
            <v>0</v>
          </cell>
          <cell r="C44" t="str">
            <v>MAGNOLIA SCHOOL DISTRICT</v>
          </cell>
          <cell r="E44" t="str">
            <v>2</v>
          </cell>
          <cell r="F44">
            <v>58</v>
          </cell>
          <cell r="G44">
            <v>20416</v>
          </cell>
          <cell r="H44">
            <v>0</v>
          </cell>
          <cell r="I44">
            <v>0</v>
          </cell>
          <cell r="J44">
            <v>58</v>
          </cell>
          <cell r="K44">
            <v>20416</v>
          </cell>
          <cell r="V44">
            <v>1305</v>
          </cell>
          <cell r="W44" t="str">
            <v>CLEVELAND COUNTY SCHOOL DISTRICT</v>
          </cell>
          <cell r="X44">
            <v>0</v>
          </cell>
          <cell r="AA44">
            <v>1305</v>
          </cell>
          <cell r="AB44" t="str">
            <v>CLEVELAND COUNTY SCHOOL DISTRICT</v>
          </cell>
          <cell r="AC44">
            <v>7</v>
          </cell>
        </row>
        <row r="45">
          <cell r="A45">
            <v>1408</v>
          </cell>
          <cell r="B45">
            <v>0</v>
          </cell>
          <cell r="C45" t="str">
            <v>EMERSON-TAYLOR-BRADLEY SCHOOL DISTRICT</v>
          </cell>
          <cell r="E45" t="str">
            <v>2</v>
          </cell>
          <cell r="F45">
            <v>2</v>
          </cell>
          <cell r="G45">
            <v>704</v>
          </cell>
          <cell r="H45">
            <v>0</v>
          </cell>
          <cell r="I45">
            <v>0</v>
          </cell>
          <cell r="J45">
            <v>2</v>
          </cell>
          <cell r="K45">
            <v>704</v>
          </cell>
          <cell r="V45">
            <v>1402</v>
          </cell>
          <cell r="W45" t="str">
            <v>MAGNOLIA SCHOOL DISTRICT</v>
          </cell>
          <cell r="X45">
            <v>58</v>
          </cell>
          <cell r="AA45">
            <v>1402</v>
          </cell>
          <cell r="AB45" t="str">
            <v>MAGNOLIA SCHOOL DISTRICT</v>
          </cell>
          <cell r="AC45">
            <v>0</v>
          </cell>
        </row>
        <row r="46">
          <cell r="A46">
            <v>1503</v>
          </cell>
          <cell r="B46">
            <v>0</v>
          </cell>
          <cell r="C46" t="str">
            <v>NEMO VISTA SCHOOL DISTRICT</v>
          </cell>
          <cell r="E46" t="str">
            <v>2</v>
          </cell>
          <cell r="F46">
            <v>2</v>
          </cell>
          <cell r="G46">
            <v>704</v>
          </cell>
          <cell r="H46">
            <v>0</v>
          </cell>
          <cell r="I46">
            <v>0</v>
          </cell>
          <cell r="J46">
            <v>2</v>
          </cell>
          <cell r="K46">
            <v>704</v>
          </cell>
          <cell r="V46">
            <v>1408</v>
          </cell>
          <cell r="W46" t="str">
            <v>EMERSON-TAYLOR-BRADLEY SCHOOL DISTRICT</v>
          </cell>
          <cell r="X46">
            <v>2</v>
          </cell>
          <cell r="AA46">
            <v>1408</v>
          </cell>
          <cell r="AB46" t="str">
            <v>EMERSON-TAYLOR-BRADLEY SCHOOL DISTRICT</v>
          </cell>
          <cell r="AC46">
            <v>0</v>
          </cell>
        </row>
        <row r="47">
          <cell r="A47">
            <v>1505</v>
          </cell>
          <cell r="B47">
            <v>0</v>
          </cell>
          <cell r="C47" t="str">
            <v>WONDERVIEW SCHOOL DISTRICT</v>
          </cell>
          <cell r="E47" t="str">
            <v>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V47">
            <v>1503</v>
          </cell>
          <cell r="W47" t="str">
            <v>NEMO VISTA SCHOOL DISTRICT</v>
          </cell>
          <cell r="X47">
            <v>2</v>
          </cell>
          <cell r="AA47">
            <v>1503</v>
          </cell>
          <cell r="AB47" t="str">
            <v>NEMO VISTA SCHOOL DISTRICT</v>
          </cell>
          <cell r="AC47">
            <v>0</v>
          </cell>
        </row>
        <row r="48">
          <cell r="A48">
            <v>1507</v>
          </cell>
          <cell r="B48">
            <v>0</v>
          </cell>
          <cell r="C48" t="str">
            <v>SOUTH CONWAY COUNTY SCHOOL DISTRICT</v>
          </cell>
          <cell r="E48" t="str">
            <v>2</v>
          </cell>
          <cell r="F48">
            <v>85</v>
          </cell>
          <cell r="G48">
            <v>29920</v>
          </cell>
          <cell r="H48">
            <v>0</v>
          </cell>
          <cell r="I48">
            <v>0</v>
          </cell>
          <cell r="J48">
            <v>85</v>
          </cell>
          <cell r="K48">
            <v>29920</v>
          </cell>
          <cell r="V48">
            <v>1505</v>
          </cell>
          <cell r="W48" t="str">
            <v>WONDERVIEW SCHOOL DISTRICT</v>
          </cell>
          <cell r="X48">
            <v>0</v>
          </cell>
          <cell r="AA48">
            <v>1505</v>
          </cell>
          <cell r="AB48" t="str">
            <v>WONDERVIEW SCHOOL DISTRICT</v>
          </cell>
          <cell r="AC48">
            <v>0</v>
          </cell>
        </row>
        <row r="49">
          <cell r="A49">
            <v>1601</v>
          </cell>
          <cell r="B49">
            <v>0</v>
          </cell>
          <cell r="C49" t="str">
            <v>BAY SCHOOL DISTRICT</v>
          </cell>
          <cell r="E49" t="str">
            <v>2</v>
          </cell>
          <cell r="F49">
            <v>2</v>
          </cell>
          <cell r="G49">
            <v>704</v>
          </cell>
          <cell r="H49">
            <v>0</v>
          </cell>
          <cell r="I49">
            <v>0</v>
          </cell>
          <cell r="J49">
            <v>2</v>
          </cell>
          <cell r="K49">
            <v>704</v>
          </cell>
          <cell r="V49">
            <v>1507</v>
          </cell>
          <cell r="W49" t="str">
            <v>SOUTH CONWAY COUNTY SCHOOL DISTRICT</v>
          </cell>
          <cell r="X49">
            <v>85</v>
          </cell>
          <cell r="AA49">
            <v>1507</v>
          </cell>
          <cell r="AB49" t="str">
            <v>SOUTH CONWAY COUNTY SCHOOL DISTRICT</v>
          </cell>
          <cell r="AC49">
            <v>0</v>
          </cell>
        </row>
        <row r="50">
          <cell r="A50">
            <v>1602</v>
          </cell>
          <cell r="B50">
            <v>0</v>
          </cell>
          <cell r="C50" t="str">
            <v>WESTSIDE CONS. SCH DIST(CRAIGH</v>
          </cell>
          <cell r="E50" t="str">
            <v>2</v>
          </cell>
          <cell r="F50">
            <v>7</v>
          </cell>
          <cell r="G50">
            <v>2464</v>
          </cell>
          <cell r="H50">
            <v>0</v>
          </cell>
          <cell r="I50">
            <v>0</v>
          </cell>
          <cell r="J50">
            <v>7</v>
          </cell>
          <cell r="K50">
            <v>2464</v>
          </cell>
          <cell r="V50">
            <v>1601</v>
          </cell>
          <cell r="W50" t="str">
            <v>BAY SCHOOL DISTRICT</v>
          </cell>
          <cell r="X50">
            <v>2</v>
          </cell>
          <cell r="AA50">
            <v>1601</v>
          </cell>
          <cell r="AB50" t="str">
            <v>BAY SCHOOL DISTRICT</v>
          </cell>
          <cell r="AC50">
            <v>0</v>
          </cell>
        </row>
        <row r="51">
          <cell r="A51">
            <v>1603</v>
          </cell>
          <cell r="B51">
            <v>0</v>
          </cell>
          <cell r="C51" t="str">
            <v>BROOKLAND SCHOOL DISTRICT</v>
          </cell>
          <cell r="E51" t="str">
            <v>2</v>
          </cell>
          <cell r="F51">
            <v>36</v>
          </cell>
          <cell r="G51">
            <v>12672</v>
          </cell>
          <cell r="H51">
            <v>0</v>
          </cell>
          <cell r="I51">
            <v>0</v>
          </cell>
          <cell r="J51">
            <v>36</v>
          </cell>
          <cell r="K51">
            <v>12672</v>
          </cell>
          <cell r="V51">
            <v>1602</v>
          </cell>
          <cell r="W51" t="str">
            <v>WESTSIDE CONS. SCH DIST(CRAIGH</v>
          </cell>
          <cell r="X51">
            <v>7</v>
          </cell>
          <cell r="AA51">
            <v>1602</v>
          </cell>
          <cell r="AB51" t="str">
            <v>WESTSIDE CONS. SCH DIST(CRAIGH</v>
          </cell>
          <cell r="AC51">
            <v>0</v>
          </cell>
        </row>
        <row r="52">
          <cell r="A52">
            <v>1605</v>
          </cell>
          <cell r="B52">
            <v>0</v>
          </cell>
          <cell r="C52" t="str">
            <v>BUFFALO IS. CENTRAL SCH. DIST.</v>
          </cell>
          <cell r="E52" t="str">
            <v>2</v>
          </cell>
          <cell r="F52">
            <v>84</v>
          </cell>
          <cell r="G52">
            <v>29568</v>
          </cell>
          <cell r="H52">
            <v>0</v>
          </cell>
          <cell r="I52">
            <v>0</v>
          </cell>
          <cell r="J52">
            <v>84</v>
          </cell>
          <cell r="K52">
            <v>29568</v>
          </cell>
          <cell r="V52">
            <v>1603</v>
          </cell>
          <cell r="W52" t="str">
            <v>BROOKLAND SCHOOL DISTRICT</v>
          </cell>
          <cell r="X52">
            <v>36</v>
          </cell>
          <cell r="AA52">
            <v>1603</v>
          </cell>
          <cell r="AB52" t="str">
            <v>BROOKLAND SCHOOL DISTRICT</v>
          </cell>
          <cell r="AC52">
            <v>0</v>
          </cell>
        </row>
        <row r="53">
          <cell r="A53">
            <v>1608</v>
          </cell>
          <cell r="B53">
            <v>0</v>
          </cell>
          <cell r="C53" t="str">
            <v>JONESBORO SCHOOL DISTRICT</v>
          </cell>
          <cell r="E53" t="str">
            <v>2</v>
          </cell>
          <cell r="F53">
            <v>555</v>
          </cell>
          <cell r="G53">
            <v>195360</v>
          </cell>
          <cell r="H53">
            <v>0</v>
          </cell>
          <cell r="I53">
            <v>0</v>
          </cell>
          <cell r="J53">
            <v>555</v>
          </cell>
          <cell r="K53">
            <v>195360</v>
          </cell>
          <cell r="V53">
            <v>1605</v>
          </cell>
          <cell r="W53" t="str">
            <v>BUFFALO IS. CENTRAL SCH. DIST.</v>
          </cell>
          <cell r="X53">
            <v>84</v>
          </cell>
          <cell r="AA53">
            <v>1605</v>
          </cell>
          <cell r="AB53" t="str">
            <v>BUFFALO IS. CENTRAL SCH. DIST.</v>
          </cell>
          <cell r="AC53">
            <v>0</v>
          </cell>
        </row>
        <row r="54">
          <cell r="A54">
            <v>1611</v>
          </cell>
          <cell r="B54">
            <v>0</v>
          </cell>
          <cell r="C54" t="str">
            <v>NETTLETON SCHOOL DISTRICT</v>
          </cell>
          <cell r="E54" t="str">
            <v>2</v>
          </cell>
          <cell r="F54">
            <v>0</v>
          </cell>
          <cell r="G54">
            <v>0</v>
          </cell>
          <cell r="H54">
            <v>213</v>
          </cell>
          <cell r="I54">
            <v>74976</v>
          </cell>
          <cell r="J54">
            <v>213</v>
          </cell>
          <cell r="K54">
            <v>74976</v>
          </cell>
          <cell r="V54">
            <v>1608</v>
          </cell>
          <cell r="W54" t="str">
            <v>JONESBORO SCHOOL DISTRICT</v>
          </cell>
          <cell r="X54">
            <v>555</v>
          </cell>
          <cell r="AA54">
            <v>1608</v>
          </cell>
          <cell r="AB54" t="str">
            <v>JONESBORO SCHOOL DISTRICT</v>
          </cell>
          <cell r="AC54">
            <v>0</v>
          </cell>
        </row>
        <row r="55">
          <cell r="A55">
            <v>1612</v>
          </cell>
          <cell r="B55">
            <v>0</v>
          </cell>
          <cell r="C55" t="str">
            <v>VALLEY VIEW SCHOOL DISTRICT</v>
          </cell>
          <cell r="E55" t="str">
            <v>2</v>
          </cell>
          <cell r="F55">
            <v>78</v>
          </cell>
          <cell r="G55">
            <v>27456</v>
          </cell>
          <cell r="H55">
            <v>0</v>
          </cell>
          <cell r="I55">
            <v>0</v>
          </cell>
          <cell r="J55">
            <v>78</v>
          </cell>
          <cell r="K55">
            <v>27456</v>
          </cell>
          <cell r="V55">
            <v>1611</v>
          </cell>
          <cell r="W55" t="str">
            <v>NETTLETON SCHOOL DISTRICT</v>
          </cell>
          <cell r="X55">
            <v>0</v>
          </cell>
          <cell r="AA55">
            <v>1611</v>
          </cell>
          <cell r="AB55" t="str">
            <v>NETTLETON SCHOOL DISTRICT</v>
          </cell>
          <cell r="AC55">
            <v>213</v>
          </cell>
        </row>
        <row r="56">
          <cell r="A56">
            <v>1613</v>
          </cell>
          <cell r="B56">
            <v>0</v>
          </cell>
          <cell r="C56" t="str">
            <v>RIVERSIDE SCHOOL DISTRICT</v>
          </cell>
          <cell r="E56" t="str">
            <v>2</v>
          </cell>
          <cell r="F56">
            <v>0</v>
          </cell>
          <cell r="G56">
            <v>0</v>
          </cell>
          <cell r="H56">
            <v>9</v>
          </cell>
          <cell r="I56">
            <v>3168</v>
          </cell>
          <cell r="J56">
            <v>9</v>
          </cell>
          <cell r="K56">
            <v>3168</v>
          </cell>
          <cell r="V56">
            <v>1612</v>
          </cell>
          <cell r="W56" t="str">
            <v>VALLEY VIEW SCHOOL DISTRICT</v>
          </cell>
          <cell r="X56">
            <v>78</v>
          </cell>
          <cell r="AA56">
            <v>1612</v>
          </cell>
          <cell r="AB56" t="str">
            <v>VALLEY VIEW SCHOOL DISTRICT</v>
          </cell>
          <cell r="AC56">
            <v>0</v>
          </cell>
        </row>
        <row r="57">
          <cell r="A57">
            <v>1701</v>
          </cell>
          <cell r="B57">
            <v>0</v>
          </cell>
          <cell r="C57" t="str">
            <v>ALMA SCHOOL DISTRICT</v>
          </cell>
          <cell r="E57" t="str">
            <v>2</v>
          </cell>
          <cell r="F57">
            <v>33</v>
          </cell>
          <cell r="G57">
            <v>11616</v>
          </cell>
          <cell r="H57">
            <v>0</v>
          </cell>
          <cell r="I57">
            <v>0</v>
          </cell>
          <cell r="J57">
            <v>33</v>
          </cell>
          <cell r="K57">
            <v>11616</v>
          </cell>
          <cell r="V57">
            <v>1613</v>
          </cell>
          <cell r="W57" t="str">
            <v>RIVERSIDE SCHOOL DISTRICT</v>
          </cell>
          <cell r="X57">
            <v>0</v>
          </cell>
          <cell r="AA57">
            <v>1613</v>
          </cell>
          <cell r="AB57" t="str">
            <v>RIVERSIDE SCHOOL DISTRICT</v>
          </cell>
          <cell r="AC57">
            <v>9</v>
          </cell>
        </row>
        <row r="58">
          <cell r="A58">
            <v>1702</v>
          </cell>
          <cell r="B58">
            <v>0</v>
          </cell>
          <cell r="C58" t="str">
            <v>CEDARVILLE SCHOOL DISTRICT</v>
          </cell>
          <cell r="E58" t="str">
            <v>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V58">
            <v>1701</v>
          </cell>
          <cell r="W58" t="str">
            <v>ALMA SCHOOL DISTRICT</v>
          </cell>
          <cell r="X58">
            <v>33</v>
          </cell>
          <cell r="AA58">
            <v>1701</v>
          </cell>
          <cell r="AB58" t="str">
            <v>ALMA SCHOOL DISTRICT</v>
          </cell>
          <cell r="AC58">
            <v>0</v>
          </cell>
        </row>
        <row r="59">
          <cell r="A59">
            <v>1703</v>
          </cell>
          <cell r="B59">
            <v>0</v>
          </cell>
          <cell r="C59" t="str">
            <v>MOUNTAINBURG SCHOOL DISTRICT</v>
          </cell>
          <cell r="E59" t="str">
            <v>2</v>
          </cell>
          <cell r="F59">
            <v>3</v>
          </cell>
          <cell r="G59">
            <v>1056</v>
          </cell>
          <cell r="H59">
            <v>0</v>
          </cell>
          <cell r="I59">
            <v>0</v>
          </cell>
          <cell r="J59">
            <v>3</v>
          </cell>
          <cell r="K59">
            <v>1056</v>
          </cell>
          <cell r="V59">
            <v>1702</v>
          </cell>
          <cell r="W59" t="str">
            <v>CEDARVILLE SCHOOL DISTRICT</v>
          </cell>
          <cell r="X59">
            <v>0</v>
          </cell>
          <cell r="AA59">
            <v>1702</v>
          </cell>
          <cell r="AB59" t="str">
            <v>CEDARVILLE SCHOOL DISTRICT</v>
          </cell>
          <cell r="AC59">
            <v>0</v>
          </cell>
        </row>
        <row r="60">
          <cell r="A60">
            <v>1704</v>
          </cell>
          <cell r="B60">
            <v>0</v>
          </cell>
          <cell r="C60" t="str">
            <v>MULBERRY/PLEASANT VIEW BI-COUNTY SCHOOLS</v>
          </cell>
          <cell r="E60" t="str">
            <v>2</v>
          </cell>
          <cell r="F60">
            <v>2</v>
          </cell>
          <cell r="G60">
            <v>704</v>
          </cell>
          <cell r="H60">
            <v>0</v>
          </cell>
          <cell r="I60">
            <v>0</v>
          </cell>
          <cell r="J60">
            <v>2</v>
          </cell>
          <cell r="K60">
            <v>704</v>
          </cell>
          <cell r="V60">
            <v>1703</v>
          </cell>
          <cell r="W60" t="str">
            <v>MOUNTAINBURG SCHOOL DISTRICT</v>
          </cell>
          <cell r="X60">
            <v>3</v>
          </cell>
          <cell r="AA60">
            <v>1703</v>
          </cell>
          <cell r="AB60" t="str">
            <v>MOUNTAINBURG SCHOOL DISTRICT</v>
          </cell>
          <cell r="AC60">
            <v>0</v>
          </cell>
        </row>
        <row r="61">
          <cell r="A61">
            <v>1705</v>
          </cell>
          <cell r="B61">
            <v>0</v>
          </cell>
          <cell r="C61" t="str">
            <v>VAN BUREN SCHOOL DISTRICT</v>
          </cell>
          <cell r="E61" t="str">
            <v>2</v>
          </cell>
          <cell r="F61">
            <v>554</v>
          </cell>
          <cell r="G61">
            <v>195008</v>
          </cell>
          <cell r="H61">
            <v>0</v>
          </cell>
          <cell r="I61">
            <v>0</v>
          </cell>
          <cell r="J61">
            <v>554</v>
          </cell>
          <cell r="K61">
            <v>195008</v>
          </cell>
          <cell r="V61">
            <v>1704</v>
          </cell>
          <cell r="W61" t="str">
            <v>MULBERRY/PLEASANT VIEW BI-COUNTY SCHOOLS</v>
          </cell>
          <cell r="X61">
            <v>2</v>
          </cell>
          <cell r="AA61">
            <v>1704</v>
          </cell>
          <cell r="AB61" t="str">
            <v>MULBERRY/PLEASANT VIEW BI-COUNTY SCHOOLS</v>
          </cell>
          <cell r="AC61">
            <v>0</v>
          </cell>
        </row>
        <row r="62">
          <cell r="A62">
            <v>1802</v>
          </cell>
          <cell r="B62">
            <v>0</v>
          </cell>
          <cell r="C62" t="str">
            <v>EARLE SCHOOL DISTRICT</v>
          </cell>
          <cell r="E62" t="str">
            <v>2</v>
          </cell>
          <cell r="F62">
            <v>2</v>
          </cell>
          <cell r="G62">
            <v>704</v>
          </cell>
          <cell r="H62">
            <v>0</v>
          </cell>
          <cell r="I62">
            <v>0</v>
          </cell>
          <cell r="J62">
            <v>2</v>
          </cell>
          <cell r="K62">
            <v>704</v>
          </cell>
          <cell r="V62">
            <v>1705</v>
          </cell>
          <cell r="W62" t="str">
            <v>VAN BUREN SCHOOL DISTRICT</v>
          </cell>
          <cell r="X62">
            <v>554</v>
          </cell>
          <cell r="AA62">
            <v>1705</v>
          </cell>
          <cell r="AB62" t="str">
            <v>VAN BUREN SCHOOL DISTRICT</v>
          </cell>
          <cell r="AC62">
            <v>0</v>
          </cell>
        </row>
        <row r="63">
          <cell r="A63">
            <v>1803</v>
          </cell>
          <cell r="B63">
            <v>0</v>
          </cell>
          <cell r="C63" t="str">
            <v>WEST MEMPHIS SCHOOL DISTRICT</v>
          </cell>
          <cell r="E63" t="str">
            <v>2</v>
          </cell>
          <cell r="F63">
            <v>22</v>
          </cell>
          <cell r="G63">
            <v>7744</v>
          </cell>
          <cell r="H63">
            <v>0</v>
          </cell>
          <cell r="I63">
            <v>0</v>
          </cell>
          <cell r="J63">
            <v>22</v>
          </cell>
          <cell r="K63">
            <v>7744</v>
          </cell>
          <cell r="V63">
            <v>1802</v>
          </cell>
          <cell r="W63" t="str">
            <v>EARLE SCHOOL DISTRICT</v>
          </cell>
          <cell r="X63">
            <v>2</v>
          </cell>
          <cell r="AA63">
            <v>1802</v>
          </cell>
          <cell r="AB63" t="str">
            <v>EARLE SCHOOL DISTRICT</v>
          </cell>
          <cell r="AC63">
            <v>0</v>
          </cell>
        </row>
        <row r="64">
          <cell r="A64">
            <v>1804</v>
          </cell>
          <cell r="B64">
            <v>0</v>
          </cell>
          <cell r="C64" t="str">
            <v>MARION SCHOOL DISTRICT</v>
          </cell>
          <cell r="E64" t="str">
            <v>2</v>
          </cell>
          <cell r="F64">
            <v>109</v>
          </cell>
          <cell r="G64">
            <v>38368</v>
          </cell>
          <cell r="H64">
            <v>0</v>
          </cell>
          <cell r="I64">
            <v>0</v>
          </cell>
          <cell r="J64">
            <v>109</v>
          </cell>
          <cell r="K64">
            <v>38368</v>
          </cell>
          <cell r="V64">
            <v>1803</v>
          </cell>
          <cell r="W64" t="str">
            <v>WEST MEMPHIS SCHOOL DISTRICT</v>
          </cell>
          <cell r="X64">
            <v>22</v>
          </cell>
          <cell r="AA64">
            <v>1803</v>
          </cell>
          <cell r="AB64" t="str">
            <v>WEST MEMPHIS SCHOOL DISTRICT</v>
          </cell>
          <cell r="AC64">
            <v>0</v>
          </cell>
        </row>
        <row r="65">
          <cell r="A65">
            <v>1901</v>
          </cell>
          <cell r="B65">
            <v>0</v>
          </cell>
          <cell r="C65" t="str">
            <v>CROSS COUNTY SCHOOL DISTRICT</v>
          </cell>
          <cell r="E65" t="str">
            <v>2</v>
          </cell>
          <cell r="F65">
            <v>0</v>
          </cell>
          <cell r="G65">
            <v>0</v>
          </cell>
          <cell r="H65">
            <v>2</v>
          </cell>
          <cell r="I65">
            <v>704</v>
          </cell>
          <cell r="J65">
            <v>2</v>
          </cell>
          <cell r="K65">
            <v>704</v>
          </cell>
          <cell r="V65">
            <v>1804</v>
          </cell>
          <cell r="W65" t="str">
            <v>MARION SCHOOL DISTRICT</v>
          </cell>
          <cell r="X65">
            <v>109</v>
          </cell>
          <cell r="AA65">
            <v>1804</v>
          </cell>
          <cell r="AB65" t="str">
            <v>MARION SCHOOL DISTRICT</v>
          </cell>
          <cell r="AC65">
            <v>0</v>
          </cell>
        </row>
        <row r="66">
          <cell r="A66">
            <v>1905</v>
          </cell>
          <cell r="B66">
            <v>0</v>
          </cell>
          <cell r="C66" t="str">
            <v>WYNNE SCHOOL DISTRICT</v>
          </cell>
          <cell r="E66" t="str">
            <v>2</v>
          </cell>
          <cell r="F66">
            <v>26</v>
          </cell>
          <cell r="G66">
            <v>9152</v>
          </cell>
          <cell r="H66">
            <v>0</v>
          </cell>
          <cell r="I66">
            <v>0</v>
          </cell>
          <cell r="J66">
            <v>26</v>
          </cell>
          <cell r="K66">
            <v>9152</v>
          </cell>
          <cell r="V66">
            <v>1901</v>
          </cell>
          <cell r="W66" t="str">
            <v>CROSS COUNTY SCHOOL DISTRICT</v>
          </cell>
          <cell r="X66">
            <v>0</v>
          </cell>
          <cell r="AA66">
            <v>1901</v>
          </cell>
          <cell r="AB66" t="str">
            <v>CROSS COUNTY SCHOOL DISTRICT</v>
          </cell>
          <cell r="AC66">
            <v>2</v>
          </cell>
        </row>
        <row r="67">
          <cell r="A67">
            <v>2002</v>
          </cell>
          <cell r="B67">
            <v>0</v>
          </cell>
          <cell r="C67" t="str">
            <v>FORDYCE SCHOOL DISTRICT</v>
          </cell>
          <cell r="E67" t="str">
            <v>2</v>
          </cell>
          <cell r="F67">
            <v>0</v>
          </cell>
          <cell r="G67">
            <v>0</v>
          </cell>
          <cell r="H67">
            <v>13</v>
          </cell>
          <cell r="I67">
            <v>4576</v>
          </cell>
          <cell r="J67">
            <v>13</v>
          </cell>
          <cell r="K67">
            <v>4576</v>
          </cell>
          <cell r="V67">
            <v>1905</v>
          </cell>
          <cell r="W67" t="str">
            <v>WYNNE SCHOOL DISTRICT</v>
          </cell>
          <cell r="X67">
            <v>26</v>
          </cell>
          <cell r="AA67">
            <v>1905</v>
          </cell>
          <cell r="AB67" t="str">
            <v>WYNNE SCHOOL DISTRICT</v>
          </cell>
          <cell r="AC67">
            <v>0</v>
          </cell>
        </row>
        <row r="68">
          <cell r="A68">
            <v>2104</v>
          </cell>
          <cell r="B68">
            <v>0</v>
          </cell>
          <cell r="C68" t="str">
            <v>DUMAS SCHOOL DISTRICT</v>
          </cell>
          <cell r="E68" t="str">
            <v>2</v>
          </cell>
          <cell r="F68">
            <v>80</v>
          </cell>
          <cell r="G68">
            <v>28160</v>
          </cell>
          <cell r="H68">
            <v>0</v>
          </cell>
          <cell r="I68">
            <v>0</v>
          </cell>
          <cell r="J68">
            <v>80</v>
          </cell>
          <cell r="K68">
            <v>28160</v>
          </cell>
          <cell r="V68">
            <v>2002</v>
          </cell>
          <cell r="W68" t="str">
            <v>FORDYCE SCHOOL DISTRICT</v>
          </cell>
          <cell r="X68">
            <v>0</v>
          </cell>
          <cell r="AA68">
            <v>2002</v>
          </cell>
          <cell r="AB68" t="str">
            <v>FORDYCE SCHOOL DISTRICT</v>
          </cell>
          <cell r="AC68">
            <v>13</v>
          </cell>
        </row>
        <row r="69">
          <cell r="A69">
            <v>2105</v>
          </cell>
          <cell r="B69">
            <v>0</v>
          </cell>
          <cell r="C69" t="str">
            <v>MCGEHEE SCHOOL DISTRICT</v>
          </cell>
          <cell r="E69" t="str">
            <v>2</v>
          </cell>
          <cell r="F69">
            <v>37</v>
          </cell>
          <cell r="G69">
            <v>13024</v>
          </cell>
          <cell r="H69">
            <v>0</v>
          </cell>
          <cell r="I69">
            <v>0</v>
          </cell>
          <cell r="J69">
            <v>37</v>
          </cell>
          <cell r="K69">
            <v>13024</v>
          </cell>
          <cell r="V69">
            <v>2104</v>
          </cell>
          <cell r="W69" t="str">
            <v>DUMAS SCHOOL DISTRICT</v>
          </cell>
          <cell r="X69">
            <v>80</v>
          </cell>
          <cell r="AA69">
            <v>2104</v>
          </cell>
          <cell r="AB69" t="str">
            <v>DUMAS SCHOOL DISTRICT</v>
          </cell>
          <cell r="AC69">
            <v>0</v>
          </cell>
        </row>
        <row r="70">
          <cell r="A70">
            <v>2202</v>
          </cell>
          <cell r="B70">
            <v>0</v>
          </cell>
          <cell r="C70" t="str">
            <v>DREW CENTRAL SCHOOL DISTRICT</v>
          </cell>
          <cell r="E70" t="str">
            <v>2</v>
          </cell>
          <cell r="F70">
            <v>33</v>
          </cell>
          <cell r="G70">
            <v>11616</v>
          </cell>
          <cell r="H70">
            <v>0</v>
          </cell>
          <cell r="I70">
            <v>0</v>
          </cell>
          <cell r="J70">
            <v>33</v>
          </cell>
          <cell r="K70">
            <v>11616</v>
          </cell>
          <cell r="V70">
            <v>2105</v>
          </cell>
          <cell r="W70" t="str">
            <v>MCGEHEE SCHOOL DISTRICT</v>
          </cell>
          <cell r="X70">
            <v>37</v>
          </cell>
          <cell r="AA70">
            <v>2105</v>
          </cell>
          <cell r="AB70" t="str">
            <v>MCGEHEE SCHOOL DISTRICT</v>
          </cell>
          <cell r="AC70">
            <v>0</v>
          </cell>
        </row>
        <row r="71">
          <cell r="A71">
            <v>2203</v>
          </cell>
          <cell r="B71">
            <v>0</v>
          </cell>
          <cell r="C71" t="str">
            <v>MONTICELLO SCHOOL DISTRICT</v>
          </cell>
          <cell r="E71" t="str">
            <v>2</v>
          </cell>
          <cell r="F71">
            <v>29</v>
          </cell>
          <cell r="G71">
            <v>10208</v>
          </cell>
          <cell r="H71">
            <v>0</v>
          </cell>
          <cell r="I71">
            <v>0</v>
          </cell>
          <cell r="J71">
            <v>29</v>
          </cell>
          <cell r="K71">
            <v>10208</v>
          </cell>
          <cell r="V71">
            <v>2202</v>
          </cell>
          <cell r="W71" t="str">
            <v>DREW CENTRAL SCHOOL DISTRICT</v>
          </cell>
          <cell r="X71">
            <v>33</v>
          </cell>
          <cell r="AA71">
            <v>2202</v>
          </cell>
          <cell r="AB71" t="str">
            <v>DREW CENTRAL SCHOOL DISTRICT</v>
          </cell>
          <cell r="AC71">
            <v>0</v>
          </cell>
        </row>
        <row r="72">
          <cell r="A72">
            <v>2301</v>
          </cell>
          <cell r="B72">
            <v>0</v>
          </cell>
          <cell r="C72" t="str">
            <v>CONWAY SCHOOL DISTRICT</v>
          </cell>
          <cell r="E72" t="str">
            <v>2</v>
          </cell>
          <cell r="F72">
            <v>546</v>
          </cell>
          <cell r="G72">
            <v>192192</v>
          </cell>
          <cell r="H72">
            <v>0</v>
          </cell>
          <cell r="I72">
            <v>0</v>
          </cell>
          <cell r="J72">
            <v>546</v>
          </cell>
          <cell r="K72">
            <v>192192</v>
          </cell>
          <cell r="V72">
            <v>2203</v>
          </cell>
          <cell r="W72" t="str">
            <v>MONTICELLO SCHOOL DISTRICT</v>
          </cell>
          <cell r="X72">
            <v>29</v>
          </cell>
          <cell r="AA72">
            <v>2203</v>
          </cell>
          <cell r="AB72" t="str">
            <v>MONTICELLO SCHOOL DISTRICT</v>
          </cell>
          <cell r="AC72">
            <v>0</v>
          </cell>
        </row>
        <row r="73">
          <cell r="A73">
            <v>2303</v>
          </cell>
          <cell r="B73">
            <v>0</v>
          </cell>
          <cell r="C73" t="str">
            <v>GREENBRIER SCHOOL DISTRICT</v>
          </cell>
          <cell r="E73" t="str">
            <v>2</v>
          </cell>
          <cell r="F73">
            <v>24</v>
          </cell>
          <cell r="G73">
            <v>8448</v>
          </cell>
          <cell r="H73">
            <v>0</v>
          </cell>
          <cell r="I73">
            <v>0</v>
          </cell>
          <cell r="J73">
            <v>24</v>
          </cell>
          <cell r="K73">
            <v>8448</v>
          </cell>
          <cell r="V73">
            <v>2301</v>
          </cell>
          <cell r="W73" t="str">
            <v>CONWAY SCHOOL DISTRICT</v>
          </cell>
          <cell r="X73">
            <v>546</v>
          </cell>
          <cell r="AA73">
            <v>2301</v>
          </cell>
          <cell r="AB73" t="str">
            <v>CONWAY SCHOOL DISTRICT</v>
          </cell>
          <cell r="AC73">
            <v>0</v>
          </cell>
        </row>
        <row r="74">
          <cell r="A74">
            <v>2304</v>
          </cell>
          <cell r="B74">
            <v>0</v>
          </cell>
          <cell r="C74" t="str">
            <v>GUY-PERKINS SCHOOL DISTRICT</v>
          </cell>
          <cell r="E74" t="str">
            <v>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V74">
            <v>2303</v>
          </cell>
          <cell r="W74" t="str">
            <v>GREENBRIER SCHOOL DISTRICT</v>
          </cell>
          <cell r="X74">
            <v>24</v>
          </cell>
          <cell r="AA74">
            <v>2303</v>
          </cell>
          <cell r="AB74" t="str">
            <v>GREENBRIER SCHOOL DISTRICT</v>
          </cell>
          <cell r="AC74">
            <v>0</v>
          </cell>
        </row>
        <row r="75">
          <cell r="A75">
            <v>2305</v>
          </cell>
          <cell r="B75">
            <v>0</v>
          </cell>
          <cell r="C75" t="str">
            <v>MAYFLOWER SCHOOL DISTRICT</v>
          </cell>
          <cell r="E75" t="str">
            <v>2</v>
          </cell>
          <cell r="F75">
            <v>13</v>
          </cell>
          <cell r="G75">
            <v>4576</v>
          </cell>
          <cell r="H75">
            <v>0</v>
          </cell>
          <cell r="I75">
            <v>0</v>
          </cell>
          <cell r="J75">
            <v>13</v>
          </cell>
          <cell r="K75">
            <v>4576</v>
          </cell>
          <cell r="V75">
            <v>2304</v>
          </cell>
          <cell r="W75" t="str">
            <v>GUY-PERKINS SCHOOL DISTRICT</v>
          </cell>
          <cell r="X75">
            <v>0</v>
          </cell>
          <cell r="AA75">
            <v>2304</v>
          </cell>
          <cell r="AB75" t="str">
            <v>GUY-PERKINS SCHOOL DISTRICT</v>
          </cell>
          <cell r="AC75">
            <v>0</v>
          </cell>
        </row>
        <row r="76">
          <cell r="A76">
            <v>2306</v>
          </cell>
          <cell r="B76">
            <v>0</v>
          </cell>
          <cell r="C76" t="str">
            <v>MT. VERNON/ENOLA SCHOOL DISTRICT</v>
          </cell>
          <cell r="E76" t="str">
            <v>2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V76">
            <v>2305</v>
          </cell>
          <cell r="W76" t="str">
            <v>MAYFLOWER SCHOOL DISTRICT</v>
          </cell>
          <cell r="X76">
            <v>13</v>
          </cell>
          <cell r="AA76">
            <v>2305</v>
          </cell>
          <cell r="AB76" t="str">
            <v>MAYFLOWER SCHOOL DISTRICT</v>
          </cell>
          <cell r="AC76">
            <v>0</v>
          </cell>
        </row>
        <row r="77">
          <cell r="A77">
            <v>2307</v>
          </cell>
          <cell r="B77">
            <v>0</v>
          </cell>
          <cell r="C77" t="str">
            <v>VILONIA SCHOOL DISTRICT</v>
          </cell>
          <cell r="E77" t="str">
            <v>2</v>
          </cell>
          <cell r="F77">
            <v>63</v>
          </cell>
          <cell r="G77">
            <v>22176</v>
          </cell>
          <cell r="H77">
            <v>0</v>
          </cell>
          <cell r="I77">
            <v>0</v>
          </cell>
          <cell r="J77">
            <v>63</v>
          </cell>
          <cell r="K77">
            <v>22176</v>
          </cell>
          <cell r="V77">
            <v>2306</v>
          </cell>
          <cell r="W77" t="str">
            <v>MT. VERNON/ENOLA SCHOOL DISTRICT</v>
          </cell>
          <cell r="X77">
            <v>0</v>
          </cell>
          <cell r="AA77">
            <v>2306</v>
          </cell>
          <cell r="AB77" t="str">
            <v>MT. VERNON/ENOLA SCHOOL DISTRICT</v>
          </cell>
          <cell r="AC77">
            <v>0</v>
          </cell>
        </row>
        <row r="78">
          <cell r="A78">
            <v>2402</v>
          </cell>
          <cell r="B78">
            <v>0</v>
          </cell>
          <cell r="C78" t="str">
            <v>CHARLESTON SCHOOL DISTRICT</v>
          </cell>
          <cell r="E78" t="str">
            <v>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V78">
            <v>2307</v>
          </cell>
          <cell r="W78" t="str">
            <v>VILONIA SCHOOL DISTRICT</v>
          </cell>
          <cell r="X78">
            <v>63</v>
          </cell>
          <cell r="AA78">
            <v>2307</v>
          </cell>
          <cell r="AB78" t="str">
            <v>VILONIA SCHOOL DISTRICT</v>
          </cell>
          <cell r="AC78">
            <v>0</v>
          </cell>
        </row>
        <row r="79">
          <cell r="A79">
            <v>2403</v>
          </cell>
          <cell r="B79">
            <v>0</v>
          </cell>
          <cell r="C79" t="str">
            <v>COUNTY LINE SCHOOL DISTRICT</v>
          </cell>
          <cell r="E79" t="str">
            <v>2</v>
          </cell>
          <cell r="F79">
            <v>7</v>
          </cell>
          <cell r="G79">
            <v>2464</v>
          </cell>
          <cell r="H79">
            <v>0</v>
          </cell>
          <cell r="I79">
            <v>0</v>
          </cell>
          <cell r="J79">
            <v>7</v>
          </cell>
          <cell r="K79">
            <v>2464</v>
          </cell>
          <cell r="V79">
            <v>2402</v>
          </cell>
          <cell r="W79" t="str">
            <v>CHARLESTON SCHOOL DISTRICT</v>
          </cell>
          <cell r="X79">
            <v>0</v>
          </cell>
          <cell r="AA79">
            <v>2402</v>
          </cell>
          <cell r="AB79" t="str">
            <v>CHARLESTON SCHOOL DISTRICT</v>
          </cell>
          <cell r="AC79">
            <v>0</v>
          </cell>
        </row>
        <row r="80">
          <cell r="A80">
            <v>2404</v>
          </cell>
          <cell r="B80">
            <v>0</v>
          </cell>
          <cell r="C80" t="str">
            <v>OZARK SCHOOL DISTRICT</v>
          </cell>
          <cell r="E80" t="str">
            <v>2</v>
          </cell>
          <cell r="F80">
            <v>20</v>
          </cell>
          <cell r="G80">
            <v>7040</v>
          </cell>
          <cell r="H80">
            <v>0</v>
          </cell>
          <cell r="I80">
            <v>0</v>
          </cell>
          <cell r="J80">
            <v>20</v>
          </cell>
          <cell r="K80">
            <v>7040</v>
          </cell>
          <cell r="V80">
            <v>2403</v>
          </cell>
          <cell r="W80" t="str">
            <v>COUNTY LINE SCHOOL DISTRICT</v>
          </cell>
          <cell r="X80">
            <v>7</v>
          </cell>
          <cell r="AA80">
            <v>2403</v>
          </cell>
          <cell r="AB80" t="str">
            <v>COUNTY LINE SCHOOL DISTRICT</v>
          </cell>
          <cell r="AC80">
            <v>0</v>
          </cell>
        </row>
        <row r="81">
          <cell r="A81">
            <v>2501</v>
          </cell>
          <cell r="B81">
            <v>0</v>
          </cell>
          <cell r="C81" t="str">
            <v>MAMMOTH SPRING SCHOOL DISTRICT</v>
          </cell>
          <cell r="E81" t="str">
            <v>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V81">
            <v>2404</v>
          </cell>
          <cell r="W81" t="str">
            <v>OZARK SCHOOL DISTRICT</v>
          </cell>
          <cell r="X81">
            <v>20</v>
          </cell>
          <cell r="AA81">
            <v>2404</v>
          </cell>
          <cell r="AB81" t="str">
            <v>OZARK SCHOOL DISTRICT</v>
          </cell>
          <cell r="AC81">
            <v>0</v>
          </cell>
        </row>
        <row r="82">
          <cell r="A82">
            <v>2502</v>
          </cell>
          <cell r="B82">
            <v>0</v>
          </cell>
          <cell r="C82" t="str">
            <v>SALEM SCHOOL DISTRICT</v>
          </cell>
          <cell r="E82" t="str">
            <v>2</v>
          </cell>
          <cell r="F82">
            <v>3</v>
          </cell>
          <cell r="G82">
            <v>1056</v>
          </cell>
          <cell r="H82">
            <v>0</v>
          </cell>
          <cell r="I82">
            <v>0</v>
          </cell>
          <cell r="J82">
            <v>3</v>
          </cell>
          <cell r="K82">
            <v>1056</v>
          </cell>
          <cell r="V82">
            <v>2501</v>
          </cell>
          <cell r="W82" t="str">
            <v>MAMMOTH SPRING SCHOOL DISTRICT</v>
          </cell>
          <cell r="X82">
            <v>0</v>
          </cell>
          <cell r="AA82">
            <v>2501</v>
          </cell>
          <cell r="AB82" t="str">
            <v>MAMMOTH SPRING SCHOOL DISTRICT</v>
          </cell>
          <cell r="AC82">
            <v>0</v>
          </cell>
        </row>
        <row r="83">
          <cell r="A83">
            <v>2503</v>
          </cell>
          <cell r="B83">
            <v>0</v>
          </cell>
          <cell r="C83" t="str">
            <v>VIOLA SCHOOL DISTRICT</v>
          </cell>
          <cell r="E83" t="str">
            <v>2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V83">
            <v>2502</v>
          </cell>
          <cell r="W83" t="str">
            <v>SALEM SCHOOL DISTRICT</v>
          </cell>
          <cell r="X83">
            <v>3</v>
          </cell>
          <cell r="AA83">
            <v>2502</v>
          </cell>
          <cell r="AB83" t="str">
            <v>SALEM SCHOOL DISTRICT</v>
          </cell>
          <cell r="AC83">
            <v>0</v>
          </cell>
        </row>
        <row r="84">
          <cell r="A84">
            <v>2601</v>
          </cell>
          <cell r="B84">
            <v>0</v>
          </cell>
          <cell r="C84" t="str">
            <v>CUTTER-MORNING STAR SCHOOL DISTRICT</v>
          </cell>
          <cell r="E84" t="str">
            <v>2</v>
          </cell>
          <cell r="F84">
            <v>26</v>
          </cell>
          <cell r="G84">
            <v>9152</v>
          </cell>
          <cell r="H84">
            <v>0</v>
          </cell>
          <cell r="I84">
            <v>0</v>
          </cell>
          <cell r="J84">
            <v>26</v>
          </cell>
          <cell r="K84">
            <v>9152</v>
          </cell>
          <cell r="V84">
            <v>2503</v>
          </cell>
          <cell r="W84" t="str">
            <v>VIOLA SCHOOL DISTRICT</v>
          </cell>
          <cell r="X84">
            <v>0</v>
          </cell>
          <cell r="AA84">
            <v>2503</v>
          </cell>
          <cell r="AB84" t="str">
            <v>VIOLA SCHOOL DISTRICT</v>
          </cell>
          <cell r="AC84">
            <v>0</v>
          </cell>
        </row>
        <row r="85">
          <cell r="A85">
            <v>2602</v>
          </cell>
          <cell r="B85">
            <v>0</v>
          </cell>
          <cell r="C85" t="str">
            <v>FOUNTAIN LAKE SCHOOL DISTRICT</v>
          </cell>
          <cell r="E85" t="str">
            <v>2</v>
          </cell>
          <cell r="F85">
            <v>0</v>
          </cell>
          <cell r="G85">
            <v>0</v>
          </cell>
          <cell r="H85">
            <v>27</v>
          </cell>
          <cell r="I85">
            <v>9504</v>
          </cell>
          <cell r="J85">
            <v>27</v>
          </cell>
          <cell r="K85">
            <v>9504</v>
          </cell>
          <cell r="V85">
            <v>2601</v>
          </cell>
          <cell r="W85" t="str">
            <v>CUTTER-MORNING STAR SCHOOL DISTRICT</v>
          </cell>
          <cell r="X85">
            <v>26</v>
          </cell>
          <cell r="AA85">
            <v>2601</v>
          </cell>
          <cell r="AB85" t="str">
            <v>CUTTER-MORNING STAR SCHOOL DISTRICT</v>
          </cell>
          <cell r="AC85">
            <v>0</v>
          </cell>
        </row>
        <row r="86">
          <cell r="A86">
            <v>2603</v>
          </cell>
          <cell r="B86">
            <v>0</v>
          </cell>
          <cell r="C86" t="str">
            <v>HOT SPRINGS SCHOOL DISTRICT</v>
          </cell>
          <cell r="E86" t="str">
            <v>2</v>
          </cell>
          <cell r="F86">
            <v>354</v>
          </cell>
          <cell r="G86">
            <v>124608</v>
          </cell>
          <cell r="H86">
            <v>0</v>
          </cell>
          <cell r="I86">
            <v>0</v>
          </cell>
          <cell r="J86">
            <v>354</v>
          </cell>
          <cell r="K86">
            <v>124608</v>
          </cell>
          <cell r="V86">
            <v>2602</v>
          </cell>
          <cell r="W86" t="str">
            <v>FOUNTAIN LAKE SCHOOL DISTRICT</v>
          </cell>
          <cell r="X86">
            <v>0</v>
          </cell>
          <cell r="AA86">
            <v>2602</v>
          </cell>
          <cell r="AB86" t="str">
            <v>FOUNTAIN LAKE SCHOOL DISTRICT</v>
          </cell>
          <cell r="AC86">
            <v>27</v>
          </cell>
        </row>
        <row r="87">
          <cell r="A87">
            <v>2604</v>
          </cell>
          <cell r="B87">
            <v>0</v>
          </cell>
          <cell r="C87" t="str">
            <v>JESSIEVILLE SCHOOL DISTRICT</v>
          </cell>
          <cell r="E87" t="str">
            <v>2</v>
          </cell>
          <cell r="F87">
            <v>18</v>
          </cell>
          <cell r="G87">
            <v>6336</v>
          </cell>
          <cell r="H87">
            <v>0</v>
          </cell>
          <cell r="I87">
            <v>0</v>
          </cell>
          <cell r="J87">
            <v>18</v>
          </cell>
          <cell r="K87">
            <v>6336</v>
          </cell>
          <cell r="V87">
            <v>2603</v>
          </cell>
          <cell r="W87" t="str">
            <v>HOT SPRINGS SCHOOL DISTRICT</v>
          </cell>
          <cell r="X87">
            <v>354</v>
          </cell>
          <cell r="AA87">
            <v>2603</v>
          </cell>
          <cell r="AB87" t="str">
            <v>HOT SPRINGS SCHOOL DISTRICT</v>
          </cell>
          <cell r="AC87">
            <v>0</v>
          </cell>
        </row>
        <row r="88">
          <cell r="A88">
            <v>2605</v>
          </cell>
          <cell r="B88">
            <v>0</v>
          </cell>
          <cell r="C88" t="str">
            <v>LAKE HAMILTON SCHOOL DISTRICT</v>
          </cell>
          <cell r="E88" t="str">
            <v>2</v>
          </cell>
          <cell r="F88">
            <v>233</v>
          </cell>
          <cell r="G88">
            <v>82016</v>
          </cell>
          <cell r="H88">
            <v>0</v>
          </cell>
          <cell r="I88">
            <v>0</v>
          </cell>
          <cell r="J88">
            <v>233</v>
          </cell>
          <cell r="K88">
            <v>82016</v>
          </cell>
          <cell r="V88">
            <v>2604</v>
          </cell>
          <cell r="W88" t="str">
            <v>JESSIEVILLE SCHOOL DISTRICT</v>
          </cell>
          <cell r="X88">
            <v>18</v>
          </cell>
          <cell r="AA88">
            <v>2604</v>
          </cell>
          <cell r="AB88" t="str">
            <v>JESSIEVILLE SCHOOL DISTRICT</v>
          </cell>
          <cell r="AC88">
            <v>0</v>
          </cell>
        </row>
        <row r="89">
          <cell r="A89">
            <v>2606</v>
          </cell>
          <cell r="B89">
            <v>0</v>
          </cell>
          <cell r="C89" t="str">
            <v>LAKESIDE SCHOOL DIST(GARLAND)</v>
          </cell>
          <cell r="E89" t="str">
            <v>2</v>
          </cell>
          <cell r="F89">
            <v>165</v>
          </cell>
          <cell r="G89">
            <v>58080</v>
          </cell>
          <cell r="H89">
            <v>0</v>
          </cell>
          <cell r="I89">
            <v>0</v>
          </cell>
          <cell r="J89">
            <v>165</v>
          </cell>
          <cell r="K89">
            <v>58080</v>
          </cell>
          <cell r="V89">
            <v>2605</v>
          </cell>
          <cell r="W89" t="str">
            <v>LAKE HAMILTON SCHOOL DISTRICT</v>
          </cell>
          <cell r="X89">
            <v>233</v>
          </cell>
          <cell r="AA89">
            <v>2605</v>
          </cell>
          <cell r="AB89" t="str">
            <v>LAKE HAMILTON SCHOOL DISTRICT</v>
          </cell>
          <cell r="AC89">
            <v>0</v>
          </cell>
        </row>
        <row r="90">
          <cell r="A90">
            <v>2607</v>
          </cell>
          <cell r="B90">
            <v>0</v>
          </cell>
          <cell r="C90" t="str">
            <v>MOUNTAIN PINE SCHOOL DISTRICT</v>
          </cell>
          <cell r="E90" t="str">
            <v>2</v>
          </cell>
          <cell r="F90">
            <v>7</v>
          </cell>
          <cell r="G90">
            <v>2464</v>
          </cell>
          <cell r="H90">
            <v>0</v>
          </cell>
          <cell r="I90">
            <v>0</v>
          </cell>
          <cell r="J90">
            <v>7</v>
          </cell>
          <cell r="K90">
            <v>2464</v>
          </cell>
          <cell r="V90">
            <v>2606</v>
          </cell>
          <cell r="W90" t="str">
            <v>LAKESIDE SCHOOL DIST(GARLAND)</v>
          </cell>
          <cell r="X90">
            <v>165</v>
          </cell>
          <cell r="AA90">
            <v>2606</v>
          </cell>
          <cell r="AB90" t="str">
            <v>LAKESIDE SCHOOL DIST(GARLAND)</v>
          </cell>
          <cell r="AC90">
            <v>0</v>
          </cell>
        </row>
        <row r="91">
          <cell r="A91">
            <v>2703</v>
          </cell>
          <cell r="B91">
            <v>0</v>
          </cell>
          <cell r="C91" t="str">
            <v>POYEN SCHOOL DISTRICT</v>
          </cell>
          <cell r="E91" t="str">
            <v>2</v>
          </cell>
          <cell r="F91">
            <v>8</v>
          </cell>
          <cell r="G91">
            <v>2816</v>
          </cell>
          <cell r="H91">
            <v>0</v>
          </cell>
          <cell r="I91">
            <v>0</v>
          </cell>
          <cell r="J91">
            <v>8</v>
          </cell>
          <cell r="K91">
            <v>2816</v>
          </cell>
          <cell r="V91">
            <v>2607</v>
          </cell>
          <cell r="W91" t="str">
            <v>MOUNTAIN PINE SCHOOL DISTRICT</v>
          </cell>
          <cell r="X91">
            <v>7</v>
          </cell>
          <cell r="AA91">
            <v>2607</v>
          </cell>
          <cell r="AB91" t="str">
            <v>MOUNTAIN PINE SCHOOL DISTRICT</v>
          </cell>
          <cell r="AC91">
            <v>0</v>
          </cell>
        </row>
        <row r="92">
          <cell r="A92">
            <v>2705</v>
          </cell>
          <cell r="B92">
            <v>0</v>
          </cell>
          <cell r="C92" t="str">
            <v>SHERIDAN SCHOOL DISTRICT</v>
          </cell>
          <cell r="E92" t="str">
            <v>2</v>
          </cell>
          <cell r="F92">
            <v>130</v>
          </cell>
          <cell r="G92">
            <v>45760</v>
          </cell>
          <cell r="H92">
            <v>0</v>
          </cell>
          <cell r="I92">
            <v>0</v>
          </cell>
          <cell r="J92">
            <v>130</v>
          </cell>
          <cell r="K92">
            <v>45760</v>
          </cell>
          <cell r="V92">
            <v>2703</v>
          </cell>
          <cell r="W92" t="str">
            <v>POYEN SCHOOL DISTRICT</v>
          </cell>
          <cell r="X92">
            <v>8</v>
          </cell>
          <cell r="AA92">
            <v>2703</v>
          </cell>
          <cell r="AB92" t="str">
            <v>POYEN SCHOOL DISTRICT</v>
          </cell>
          <cell r="AC92">
            <v>0</v>
          </cell>
        </row>
        <row r="93">
          <cell r="A93">
            <v>2803</v>
          </cell>
          <cell r="B93">
            <v>0</v>
          </cell>
          <cell r="C93" t="str">
            <v>MARMADUKE SCHOOL DISTRICT</v>
          </cell>
          <cell r="E93" t="str">
            <v>2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V93">
            <v>2705</v>
          </cell>
          <cell r="W93" t="str">
            <v>SHERIDAN SCHOOL DISTRICT</v>
          </cell>
          <cell r="X93">
            <v>130</v>
          </cell>
          <cell r="AA93">
            <v>2705</v>
          </cell>
          <cell r="AB93" t="str">
            <v>SHERIDAN SCHOOL DISTRICT</v>
          </cell>
          <cell r="AC93">
            <v>0</v>
          </cell>
        </row>
        <row r="94">
          <cell r="A94">
            <v>2807</v>
          </cell>
          <cell r="B94">
            <v>0</v>
          </cell>
          <cell r="C94" t="str">
            <v>GREENE COUNTY TECH SCHOOL DISTRICT</v>
          </cell>
          <cell r="E94" t="str">
            <v>2</v>
          </cell>
          <cell r="F94">
            <v>94</v>
          </cell>
          <cell r="G94">
            <v>33088</v>
          </cell>
          <cell r="H94">
            <v>0</v>
          </cell>
          <cell r="I94">
            <v>0</v>
          </cell>
          <cell r="J94">
            <v>94</v>
          </cell>
          <cell r="K94">
            <v>33088</v>
          </cell>
          <cell r="V94">
            <v>2803</v>
          </cell>
          <cell r="W94" t="str">
            <v>MARMADUKE SCHOOL DISTRICT</v>
          </cell>
          <cell r="X94">
            <v>0</v>
          </cell>
          <cell r="AA94">
            <v>2803</v>
          </cell>
          <cell r="AB94" t="str">
            <v>MARMADUKE SCHOOL DISTRICT</v>
          </cell>
          <cell r="AC94">
            <v>0</v>
          </cell>
        </row>
        <row r="95">
          <cell r="A95">
            <v>2808</v>
          </cell>
          <cell r="B95">
            <v>0</v>
          </cell>
          <cell r="C95" t="str">
            <v>PARAGOULD SCHOOL DISTRICT</v>
          </cell>
          <cell r="E95" t="str">
            <v>2</v>
          </cell>
          <cell r="F95">
            <v>205</v>
          </cell>
          <cell r="G95">
            <v>72160</v>
          </cell>
          <cell r="H95">
            <v>0</v>
          </cell>
          <cell r="I95">
            <v>0</v>
          </cell>
          <cell r="J95">
            <v>205</v>
          </cell>
          <cell r="K95">
            <v>72160</v>
          </cell>
          <cell r="V95">
            <v>2807</v>
          </cell>
          <cell r="W95" t="str">
            <v>GREENE COUNTY TECH SCHOOL DISTRICT</v>
          </cell>
          <cell r="X95">
            <v>94</v>
          </cell>
          <cell r="AA95">
            <v>2807</v>
          </cell>
          <cell r="AB95" t="str">
            <v>GREENE COUNTY TECH SCHOOL DISTRICT</v>
          </cell>
          <cell r="AC95">
            <v>0</v>
          </cell>
        </row>
        <row r="96">
          <cell r="A96">
            <v>2901</v>
          </cell>
          <cell r="B96">
            <v>0</v>
          </cell>
          <cell r="C96" t="str">
            <v>BLEVINS SCHOOL DISTRICT</v>
          </cell>
          <cell r="E96" t="str">
            <v>2</v>
          </cell>
          <cell r="F96">
            <v>30</v>
          </cell>
          <cell r="G96">
            <v>10560</v>
          </cell>
          <cell r="H96">
            <v>0</v>
          </cell>
          <cell r="I96">
            <v>0</v>
          </cell>
          <cell r="J96">
            <v>30</v>
          </cell>
          <cell r="K96">
            <v>10560</v>
          </cell>
          <cell r="V96">
            <v>2808</v>
          </cell>
          <cell r="W96" t="str">
            <v>PARAGOULD SCHOOL DISTRICT</v>
          </cell>
          <cell r="X96">
            <v>205</v>
          </cell>
          <cell r="AA96">
            <v>2808</v>
          </cell>
          <cell r="AB96" t="str">
            <v>PARAGOULD SCHOOL DISTRICT</v>
          </cell>
          <cell r="AC96">
            <v>0</v>
          </cell>
        </row>
        <row r="97">
          <cell r="A97">
            <v>2903</v>
          </cell>
          <cell r="B97">
            <v>0</v>
          </cell>
          <cell r="C97" t="str">
            <v>HOPE SCHOOL DISTRICT</v>
          </cell>
          <cell r="E97" t="str">
            <v>2</v>
          </cell>
          <cell r="F97">
            <v>522</v>
          </cell>
          <cell r="G97">
            <v>183744</v>
          </cell>
          <cell r="H97">
            <v>0</v>
          </cell>
          <cell r="I97">
            <v>0</v>
          </cell>
          <cell r="J97">
            <v>522</v>
          </cell>
          <cell r="K97">
            <v>183744</v>
          </cell>
          <cell r="V97">
            <v>2901</v>
          </cell>
          <cell r="W97" t="str">
            <v>BLEVINS SCHOOL DISTRICT</v>
          </cell>
          <cell r="X97">
            <v>30</v>
          </cell>
          <cell r="AA97">
            <v>2901</v>
          </cell>
          <cell r="AB97" t="str">
            <v>BLEVINS SCHOOL DISTRICT</v>
          </cell>
          <cell r="AC97">
            <v>0</v>
          </cell>
        </row>
        <row r="98">
          <cell r="A98">
            <v>2906</v>
          </cell>
          <cell r="B98">
            <v>0</v>
          </cell>
          <cell r="C98" t="str">
            <v>SPRING HILL SCHOOL DISTRICT</v>
          </cell>
          <cell r="E98" t="str">
            <v>2</v>
          </cell>
          <cell r="F98">
            <v>11</v>
          </cell>
          <cell r="G98">
            <v>3872</v>
          </cell>
          <cell r="H98">
            <v>0</v>
          </cell>
          <cell r="I98">
            <v>0</v>
          </cell>
          <cell r="J98">
            <v>11</v>
          </cell>
          <cell r="K98">
            <v>3872</v>
          </cell>
          <cell r="V98">
            <v>2903</v>
          </cell>
          <cell r="W98" t="str">
            <v>HOPE SCHOOL DISTRICT</v>
          </cell>
          <cell r="X98">
            <v>522</v>
          </cell>
          <cell r="AA98">
            <v>2903</v>
          </cell>
          <cell r="AB98" t="str">
            <v>HOPE SCHOOL DISTRICT</v>
          </cell>
          <cell r="AC98">
            <v>0</v>
          </cell>
        </row>
        <row r="99">
          <cell r="A99">
            <v>3001</v>
          </cell>
          <cell r="B99">
            <v>0</v>
          </cell>
          <cell r="C99" t="str">
            <v>BISMARCK SCHOOL DISTRICT</v>
          </cell>
          <cell r="E99" t="str">
            <v>2</v>
          </cell>
          <cell r="F99">
            <v>20</v>
          </cell>
          <cell r="G99">
            <v>7040</v>
          </cell>
          <cell r="H99">
            <v>0</v>
          </cell>
          <cell r="I99">
            <v>0</v>
          </cell>
          <cell r="J99">
            <v>20</v>
          </cell>
          <cell r="K99">
            <v>7040</v>
          </cell>
          <cell r="V99">
            <v>2906</v>
          </cell>
          <cell r="W99" t="str">
            <v>SPRING HILL SCHOOL DISTRICT</v>
          </cell>
          <cell r="X99">
            <v>11</v>
          </cell>
          <cell r="AA99">
            <v>2906</v>
          </cell>
          <cell r="AB99" t="str">
            <v>SPRING HILL SCHOOL DISTRICT</v>
          </cell>
          <cell r="AC99">
            <v>0</v>
          </cell>
        </row>
        <row r="100">
          <cell r="A100">
            <v>3002</v>
          </cell>
          <cell r="B100">
            <v>0</v>
          </cell>
          <cell r="C100" t="str">
            <v>GLEN ROSE SCHOOL DISTRICT</v>
          </cell>
          <cell r="E100" t="str">
            <v>2</v>
          </cell>
          <cell r="F100">
            <v>3</v>
          </cell>
          <cell r="G100">
            <v>1056</v>
          </cell>
          <cell r="H100">
            <v>0</v>
          </cell>
          <cell r="I100">
            <v>0</v>
          </cell>
          <cell r="J100">
            <v>3</v>
          </cell>
          <cell r="K100">
            <v>1056</v>
          </cell>
          <cell r="V100">
            <v>3001</v>
          </cell>
          <cell r="W100" t="str">
            <v>BISMARCK SCHOOL DISTRICT</v>
          </cell>
          <cell r="X100">
            <v>20</v>
          </cell>
          <cell r="AA100">
            <v>3001</v>
          </cell>
          <cell r="AB100" t="str">
            <v>BISMARCK SCHOOL DISTRICT</v>
          </cell>
          <cell r="AC100">
            <v>0</v>
          </cell>
        </row>
        <row r="101">
          <cell r="A101">
            <v>3003</v>
          </cell>
          <cell r="B101">
            <v>0</v>
          </cell>
          <cell r="C101" t="str">
            <v>MAGNET COVE SCHOOL DIST.</v>
          </cell>
          <cell r="E101" t="str">
            <v>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V101">
            <v>3002</v>
          </cell>
          <cell r="W101" t="str">
            <v>GLEN ROSE SCHOOL DISTRICT</v>
          </cell>
          <cell r="X101">
            <v>3</v>
          </cell>
          <cell r="AA101">
            <v>3002</v>
          </cell>
          <cell r="AB101" t="str">
            <v>GLEN ROSE SCHOOL DISTRICT</v>
          </cell>
          <cell r="AC101">
            <v>0</v>
          </cell>
        </row>
        <row r="102">
          <cell r="A102">
            <v>3004</v>
          </cell>
          <cell r="B102">
            <v>0</v>
          </cell>
          <cell r="C102" t="str">
            <v>MALVERN SCHOOL DISTRICT</v>
          </cell>
          <cell r="E102" t="str">
            <v>2</v>
          </cell>
          <cell r="F102">
            <v>113</v>
          </cell>
          <cell r="G102">
            <v>39776</v>
          </cell>
          <cell r="H102">
            <v>0</v>
          </cell>
          <cell r="I102">
            <v>0</v>
          </cell>
          <cell r="J102">
            <v>113</v>
          </cell>
          <cell r="K102">
            <v>39776</v>
          </cell>
          <cell r="V102">
            <v>3003</v>
          </cell>
          <cell r="W102" t="str">
            <v>MAGNET COVE SCHOOL DIST.</v>
          </cell>
          <cell r="X102">
            <v>0</v>
          </cell>
          <cell r="AA102">
            <v>3003</v>
          </cell>
          <cell r="AB102" t="str">
            <v>MAGNET COVE SCHOOL DIST.</v>
          </cell>
          <cell r="AC102">
            <v>0</v>
          </cell>
        </row>
        <row r="103">
          <cell r="A103">
            <v>3005</v>
          </cell>
          <cell r="B103">
            <v>0</v>
          </cell>
          <cell r="C103" t="str">
            <v>OUACHITA SCHOOL DISTRICT</v>
          </cell>
          <cell r="E103" t="str">
            <v>2</v>
          </cell>
          <cell r="F103">
            <v>1</v>
          </cell>
          <cell r="G103">
            <v>352</v>
          </cell>
          <cell r="H103">
            <v>0</v>
          </cell>
          <cell r="I103">
            <v>0</v>
          </cell>
          <cell r="J103">
            <v>1</v>
          </cell>
          <cell r="K103">
            <v>352</v>
          </cell>
          <cell r="V103">
            <v>3004</v>
          </cell>
          <cell r="W103" t="str">
            <v>MALVERN SCHOOL DISTRICT</v>
          </cell>
          <cell r="X103">
            <v>113</v>
          </cell>
          <cell r="AA103">
            <v>3004</v>
          </cell>
          <cell r="AB103" t="str">
            <v>MALVERN SCHOOL DISTRICT</v>
          </cell>
          <cell r="AC103">
            <v>0</v>
          </cell>
        </row>
        <row r="104">
          <cell r="A104">
            <v>3102</v>
          </cell>
          <cell r="B104">
            <v>0</v>
          </cell>
          <cell r="C104" t="str">
            <v>DIERKS SCHOOL DISTRICT</v>
          </cell>
          <cell r="E104" t="str">
            <v>2</v>
          </cell>
          <cell r="F104">
            <v>20</v>
          </cell>
          <cell r="G104">
            <v>7040</v>
          </cell>
          <cell r="H104">
            <v>0</v>
          </cell>
          <cell r="I104">
            <v>0</v>
          </cell>
          <cell r="J104">
            <v>20</v>
          </cell>
          <cell r="K104">
            <v>7040</v>
          </cell>
          <cell r="V104">
            <v>3005</v>
          </cell>
          <cell r="W104" t="str">
            <v>OUACHITA SCHOOL DISTRICT</v>
          </cell>
          <cell r="X104">
            <v>1</v>
          </cell>
          <cell r="AA104">
            <v>3005</v>
          </cell>
          <cell r="AB104" t="str">
            <v>OUACHITA SCHOOL DISTRICT</v>
          </cell>
          <cell r="AC104">
            <v>0</v>
          </cell>
        </row>
        <row r="105">
          <cell r="A105">
            <v>3104</v>
          </cell>
          <cell r="B105">
            <v>0</v>
          </cell>
          <cell r="C105" t="str">
            <v>MINERAL SPRINGS SCHOOL DISTRICT</v>
          </cell>
          <cell r="E105" t="str">
            <v>2</v>
          </cell>
          <cell r="F105">
            <v>26</v>
          </cell>
          <cell r="G105">
            <v>9152</v>
          </cell>
          <cell r="H105">
            <v>0</v>
          </cell>
          <cell r="I105">
            <v>0</v>
          </cell>
          <cell r="J105">
            <v>26</v>
          </cell>
          <cell r="K105">
            <v>9152</v>
          </cell>
          <cell r="V105">
            <v>3102</v>
          </cell>
          <cell r="W105" t="str">
            <v>DIERKS SCHOOL DISTRICT</v>
          </cell>
          <cell r="X105">
            <v>20</v>
          </cell>
          <cell r="AA105">
            <v>3102</v>
          </cell>
          <cell r="AB105" t="str">
            <v>DIERKS SCHOOL DISTRICT</v>
          </cell>
          <cell r="AC105">
            <v>0</v>
          </cell>
        </row>
        <row r="106">
          <cell r="A106">
            <v>3105</v>
          </cell>
          <cell r="B106">
            <v>0</v>
          </cell>
          <cell r="C106" t="str">
            <v>NASHVILLE SCHOOL DISTRICT</v>
          </cell>
          <cell r="E106" t="str">
            <v>2</v>
          </cell>
          <cell r="F106">
            <v>278</v>
          </cell>
          <cell r="G106">
            <v>97856</v>
          </cell>
          <cell r="H106">
            <v>0</v>
          </cell>
          <cell r="I106">
            <v>0</v>
          </cell>
          <cell r="J106">
            <v>278</v>
          </cell>
          <cell r="K106">
            <v>97856</v>
          </cell>
          <cell r="V106">
            <v>3104</v>
          </cell>
          <cell r="W106" t="str">
            <v>MINERAL SPRINGS SCHOOL DISTRICT</v>
          </cell>
          <cell r="X106">
            <v>26</v>
          </cell>
          <cell r="AA106">
            <v>3104</v>
          </cell>
          <cell r="AB106" t="str">
            <v>MINERAL SPRINGS SCHOOL DISTRICT</v>
          </cell>
          <cell r="AC106">
            <v>0</v>
          </cell>
        </row>
        <row r="107">
          <cell r="A107">
            <v>3201</v>
          </cell>
          <cell r="B107">
            <v>0</v>
          </cell>
          <cell r="C107" t="str">
            <v>BATESVILLE SCHOOL DISTRICT</v>
          </cell>
          <cell r="E107" t="str">
            <v>2</v>
          </cell>
          <cell r="F107">
            <v>495</v>
          </cell>
          <cell r="G107">
            <v>174240</v>
          </cell>
          <cell r="H107">
            <v>0</v>
          </cell>
          <cell r="I107">
            <v>0</v>
          </cell>
          <cell r="J107">
            <v>495</v>
          </cell>
          <cell r="K107">
            <v>174240</v>
          </cell>
          <cell r="V107">
            <v>3105</v>
          </cell>
          <cell r="W107" t="str">
            <v>NASHVILLE SCHOOL DISTRICT</v>
          </cell>
          <cell r="X107">
            <v>278</v>
          </cell>
          <cell r="AA107">
            <v>3105</v>
          </cell>
          <cell r="AB107" t="str">
            <v>NASHVILLE SCHOOL DISTRICT</v>
          </cell>
          <cell r="AC107">
            <v>0</v>
          </cell>
        </row>
        <row r="108">
          <cell r="A108">
            <v>3209</v>
          </cell>
          <cell r="B108">
            <v>0</v>
          </cell>
          <cell r="C108" t="str">
            <v>SOUTHSIDE SCHOOL DISTRICT (INDEPENDENCE)</v>
          </cell>
          <cell r="E108" t="str">
            <v>2</v>
          </cell>
          <cell r="F108">
            <v>30</v>
          </cell>
          <cell r="G108">
            <v>10560</v>
          </cell>
          <cell r="H108">
            <v>0</v>
          </cell>
          <cell r="I108">
            <v>0</v>
          </cell>
          <cell r="J108">
            <v>30</v>
          </cell>
          <cell r="K108">
            <v>10560</v>
          </cell>
          <cell r="V108">
            <v>3201</v>
          </cell>
          <cell r="W108" t="str">
            <v>BATESVILLE SCHOOL DISTRICT</v>
          </cell>
          <cell r="X108">
            <v>495</v>
          </cell>
          <cell r="AA108">
            <v>3201</v>
          </cell>
          <cell r="AB108" t="str">
            <v>BATESVILLE SCHOOL DISTRICT</v>
          </cell>
          <cell r="AC108">
            <v>0</v>
          </cell>
        </row>
        <row r="109">
          <cell r="A109">
            <v>3211</v>
          </cell>
          <cell r="B109">
            <v>0</v>
          </cell>
          <cell r="C109" t="str">
            <v>MIDLAND SCHOOL DISTRICT</v>
          </cell>
          <cell r="E109" t="str">
            <v>2</v>
          </cell>
          <cell r="F109">
            <v>5</v>
          </cell>
          <cell r="G109">
            <v>1760</v>
          </cell>
          <cell r="H109">
            <v>0</v>
          </cell>
          <cell r="I109">
            <v>0</v>
          </cell>
          <cell r="J109">
            <v>5</v>
          </cell>
          <cell r="K109">
            <v>1760</v>
          </cell>
          <cell r="V109">
            <v>3209</v>
          </cell>
          <cell r="W109" t="str">
            <v>SOUTHSIDE SCHOOL DISTRICT (INDEPENDENCE)</v>
          </cell>
          <cell r="X109">
            <v>30</v>
          </cell>
          <cell r="AA109">
            <v>3209</v>
          </cell>
          <cell r="AB109" t="str">
            <v>SOUTHSIDE SCHOOL DISTRICT (INDEPENDENCE)</v>
          </cell>
          <cell r="AC109">
            <v>0</v>
          </cell>
        </row>
        <row r="110">
          <cell r="A110">
            <v>3212</v>
          </cell>
          <cell r="B110">
            <v>0</v>
          </cell>
          <cell r="C110" t="str">
            <v>CEDAR RIDGE SCHOOL DISTRICT</v>
          </cell>
          <cell r="E110" t="str">
            <v>2</v>
          </cell>
          <cell r="F110">
            <v>9</v>
          </cell>
          <cell r="G110">
            <v>3168</v>
          </cell>
          <cell r="H110">
            <v>0</v>
          </cell>
          <cell r="I110">
            <v>0</v>
          </cell>
          <cell r="J110">
            <v>9</v>
          </cell>
          <cell r="K110">
            <v>3168</v>
          </cell>
          <cell r="V110">
            <v>3211</v>
          </cell>
          <cell r="W110" t="str">
            <v>MIDLAND SCHOOL DISTRICT</v>
          </cell>
          <cell r="X110">
            <v>5</v>
          </cell>
          <cell r="AA110">
            <v>3211</v>
          </cell>
          <cell r="AB110" t="str">
            <v>MIDLAND SCHOOL DISTRICT</v>
          </cell>
          <cell r="AC110">
            <v>0</v>
          </cell>
        </row>
        <row r="111">
          <cell r="A111">
            <v>3301</v>
          </cell>
          <cell r="B111">
            <v>0</v>
          </cell>
          <cell r="C111" t="str">
            <v>CALICO ROCK SCHOOL DISTRICT</v>
          </cell>
          <cell r="E111" t="str">
            <v>2</v>
          </cell>
          <cell r="F111">
            <v>1</v>
          </cell>
          <cell r="G111">
            <v>352</v>
          </cell>
          <cell r="H111">
            <v>0</v>
          </cell>
          <cell r="I111">
            <v>0</v>
          </cell>
          <cell r="J111">
            <v>1</v>
          </cell>
          <cell r="K111">
            <v>352</v>
          </cell>
          <cell r="V111">
            <v>3212</v>
          </cell>
          <cell r="W111" t="str">
            <v>CEDAR RIDGE SCHOOL DISTRICT</v>
          </cell>
          <cell r="X111">
            <v>9</v>
          </cell>
          <cell r="AA111">
            <v>3212</v>
          </cell>
          <cell r="AB111" t="str">
            <v>CEDAR RIDGE SCHOOL DISTRICT</v>
          </cell>
          <cell r="AC111">
            <v>0</v>
          </cell>
        </row>
        <row r="112">
          <cell r="A112">
            <v>3302</v>
          </cell>
          <cell r="B112">
            <v>0</v>
          </cell>
          <cell r="C112" t="str">
            <v>MELBOURNE SCHOOL DISTRICT</v>
          </cell>
          <cell r="E112" t="str">
            <v>2</v>
          </cell>
          <cell r="F112">
            <v>6</v>
          </cell>
          <cell r="G112">
            <v>2112</v>
          </cell>
          <cell r="H112">
            <v>0</v>
          </cell>
          <cell r="I112">
            <v>0</v>
          </cell>
          <cell r="J112">
            <v>6</v>
          </cell>
          <cell r="K112">
            <v>2112</v>
          </cell>
          <cell r="V112">
            <v>3301</v>
          </cell>
          <cell r="W112" t="str">
            <v>CALICO ROCK SCHOOL DISTRICT</v>
          </cell>
          <cell r="X112">
            <v>1</v>
          </cell>
          <cell r="AA112">
            <v>3301</v>
          </cell>
          <cell r="AB112" t="str">
            <v>CALICO ROCK SCHOOL DISTRICT</v>
          </cell>
          <cell r="AC112">
            <v>0</v>
          </cell>
        </row>
        <row r="113">
          <cell r="A113">
            <v>3306</v>
          </cell>
          <cell r="B113">
            <v>0</v>
          </cell>
          <cell r="C113" t="str">
            <v>IZARD COUNTY CONSOLIDATED SCHOOL DISTRICT</v>
          </cell>
          <cell r="E113" t="str">
            <v>2</v>
          </cell>
          <cell r="F113">
            <v>7</v>
          </cell>
          <cell r="G113">
            <v>2464</v>
          </cell>
          <cell r="H113">
            <v>0</v>
          </cell>
          <cell r="I113">
            <v>0</v>
          </cell>
          <cell r="J113">
            <v>7</v>
          </cell>
          <cell r="K113">
            <v>2464</v>
          </cell>
          <cell r="V113">
            <v>3302</v>
          </cell>
          <cell r="W113" t="str">
            <v>MELBOURNE SCHOOL DISTRICT</v>
          </cell>
          <cell r="X113">
            <v>6</v>
          </cell>
          <cell r="AA113">
            <v>3302</v>
          </cell>
          <cell r="AB113" t="str">
            <v>MELBOURNE SCHOOL DISTRICT</v>
          </cell>
          <cell r="AC113">
            <v>0</v>
          </cell>
        </row>
        <row r="114">
          <cell r="A114">
            <v>3403</v>
          </cell>
          <cell r="B114">
            <v>0</v>
          </cell>
          <cell r="C114" t="str">
            <v>NEWPORT SCHOOL DISTRICT</v>
          </cell>
          <cell r="E114" t="str">
            <v>2</v>
          </cell>
          <cell r="F114">
            <v>20</v>
          </cell>
          <cell r="G114">
            <v>7040</v>
          </cell>
          <cell r="H114">
            <v>0</v>
          </cell>
          <cell r="I114">
            <v>0</v>
          </cell>
          <cell r="J114">
            <v>20</v>
          </cell>
          <cell r="K114">
            <v>7040</v>
          </cell>
          <cell r="V114">
            <v>3306</v>
          </cell>
          <cell r="W114" t="str">
            <v>IZARD COUNTY CONSOLIDATED SCHOOL DISTRICT</v>
          </cell>
          <cell r="X114">
            <v>7</v>
          </cell>
          <cell r="AA114">
            <v>3306</v>
          </cell>
          <cell r="AB114" t="str">
            <v>IZARD COUNTY CONSOLIDATED SCHOOL DISTRICT</v>
          </cell>
          <cell r="AC114">
            <v>0</v>
          </cell>
        </row>
        <row r="115">
          <cell r="A115">
            <v>3405</v>
          </cell>
          <cell r="B115">
            <v>0</v>
          </cell>
          <cell r="C115" t="str">
            <v>JACKSON CO. SCHOOL DISTRICT</v>
          </cell>
          <cell r="E115" t="str">
            <v>2</v>
          </cell>
          <cell r="F115">
            <v>2</v>
          </cell>
          <cell r="G115">
            <v>704</v>
          </cell>
          <cell r="H115">
            <v>0</v>
          </cell>
          <cell r="I115">
            <v>0</v>
          </cell>
          <cell r="J115">
            <v>2</v>
          </cell>
          <cell r="K115">
            <v>704</v>
          </cell>
          <cell r="V115">
            <v>3403</v>
          </cell>
          <cell r="W115" t="str">
            <v>NEWPORT SCHOOL DISTRICT</v>
          </cell>
          <cell r="X115">
            <v>20</v>
          </cell>
          <cell r="AA115">
            <v>3403</v>
          </cell>
          <cell r="AB115" t="str">
            <v>NEWPORT SCHOOL DISTRICT</v>
          </cell>
          <cell r="AC115">
            <v>0</v>
          </cell>
        </row>
        <row r="116">
          <cell r="A116">
            <v>3502</v>
          </cell>
          <cell r="B116">
            <v>0</v>
          </cell>
          <cell r="C116" t="str">
            <v>DOLLARWAY SCHOOL DISTRICT</v>
          </cell>
          <cell r="E116" t="str">
            <v>2</v>
          </cell>
          <cell r="F116">
            <v>15</v>
          </cell>
          <cell r="G116">
            <v>5280</v>
          </cell>
          <cell r="H116">
            <v>0</v>
          </cell>
          <cell r="I116">
            <v>0</v>
          </cell>
          <cell r="J116">
            <v>15</v>
          </cell>
          <cell r="K116">
            <v>5280</v>
          </cell>
          <cell r="V116">
            <v>3405</v>
          </cell>
          <cell r="W116" t="str">
            <v>JACKSON CO. SCHOOL DISTRICT</v>
          </cell>
          <cell r="X116">
            <v>2</v>
          </cell>
          <cell r="AA116">
            <v>3405</v>
          </cell>
          <cell r="AB116" t="str">
            <v>JACKSON CO. SCHOOL DISTRICT</v>
          </cell>
          <cell r="AC116">
            <v>0</v>
          </cell>
        </row>
        <row r="117">
          <cell r="A117">
            <v>3505</v>
          </cell>
          <cell r="B117">
            <v>0</v>
          </cell>
          <cell r="C117" t="str">
            <v>PINE BLUFF SCHOOL DISTRICT</v>
          </cell>
          <cell r="E117" t="str">
            <v>2</v>
          </cell>
          <cell r="F117">
            <v>26</v>
          </cell>
          <cell r="G117">
            <v>9152</v>
          </cell>
          <cell r="H117">
            <v>0</v>
          </cell>
          <cell r="I117">
            <v>0</v>
          </cell>
          <cell r="J117">
            <v>26</v>
          </cell>
          <cell r="K117">
            <v>9152</v>
          </cell>
          <cell r="V117">
            <v>3502</v>
          </cell>
          <cell r="W117" t="str">
            <v>DOLLARWAY SCHOOL DISTRICT</v>
          </cell>
          <cell r="X117">
            <v>15</v>
          </cell>
          <cell r="AA117">
            <v>3502</v>
          </cell>
          <cell r="AB117" t="str">
            <v>DOLLARWAY SCHOOL DISTRICT</v>
          </cell>
          <cell r="AC117">
            <v>0</v>
          </cell>
        </row>
        <row r="118">
          <cell r="A118">
            <v>3509</v>
          </cell>
          <cell r="B118">
            <v>0</v>
          </cell>
          <cell r="C118" t="str">
            <v>WATSON CHAPEL SCHOOL DISTRICT</v>
          </cell>
          <cell r="E118" t="str">
            <v>2</v>
          </cell>
          <cell r="F118">
            <v>28</v>
          </cell>
          <cell r="G118">
            <v>9856</v>
          </cell>
          <cell r="H118">
            <v>0</v>
          </cell>
          <cell r="I118">
            <v>0</v>
          </cell>
          <cell r="J118">
            <v>28</v>
          </cell>
          <cell r="K118">
            <v>9856</v>
          </cell>
          <cell r="V118">
            <v>3505</v>
          </cell>
          <cell r="W118" t="str">
            <v>PINE BLUFF SCHOOL DISTRICT</v>
          </cell>
          <cell r="X118">
            <v>26</v>
          </cell>
          <cell r="AA118">
            <v>3505</v>
          </cell>
          <cell r="AB118" t="str">
            <v>PINE BLUFF SCHOOL DISTRICT</v>
          </cell>
          <cell r="AC118">
            <v>0</v>
          </cell>
        </row>
        <row r="119">
          <cell r="A119">
            <v>3510</v>
          </cell>
          <cell r="B119">
            <v>0</v>
          </cell>
          <cell r="C119" t="str">
            <v>WHITE HALL SCHOOL DISTRICT</v>
          </cell>
          <cell r="E119" t="str">
            <v>2</v>
          </cell>
          <cell r="F119">
            <v>80</v>
          </cell>
          <cell r="G119">
            <v>28160</v>
          </cell>
          <cell r="H119">
            <v>0</v>
          </cell>
          <cell r="I119">
            <v>0</v>
          </cell>
          <cell r="J119">
            <v>80</v>
          </cell>
          <cell r="K119">
            <v>28160</v>
          </cell>
          <cell r="V119">
            <v>3509</v>
          </cell>
          <cell r="W119" t="str">
            <v>WATSON CHAPEL SCHOOL DISTRICT</v>
          </cell>
          <cell r="X119">
            <v>28</v>
          </cell>
          <cell r="AA119">
            <v>3509</v>
          </cell>
          <cell r="AB119" t="str">
            <v>WATSON CHAPEL SCHOOL DISTRICT</v>
          </cell>
          <cell r="AC119">
            <v>0</v>
          </cell>
        </row>
        <row r="120">
          <cell r="A120">
            <v>3601</v>
          </cell>
          <cell r="B120">
            <v>0</v>
          </cell>
          <cell r="C120" t="str">
            <v>CLARKSVILLE SCHOOL DISTRICT</v>
          </cell>
          <cell r="E120" t="str">
            <v>2</v>
          </cell>
          <cell r="F120">
            <v>639</v>
          </cell>
          <cell r="G120">
            <v>224928</v>
          </cell>
          <cell r="H120">
            <v>0</v>
          </cell>
          <cell r="I120">
            <v>0</v>
          </cell>
          <cell r="J120">
            <v>639</v>
          </cell>
          <cell r="K120">
            <v>224928</v>
          </cell>
          <cell r="V120">
            <v>3510</v>
          </cell>
          <cell r="W120" t="str">
            <v>WHITE HALL SCHOOL DISTRICT</v>
          </cell>
          <cell r="X120">
            <v>80</v>
          </cell>
          <cell r="AA120">
            <v>3510</v>
          </cell>
          <cell r="AB120" t="str">
            <v>WHITE HALL SCHOOL DISTRICT</v>
          </cell>
          <cell r="AC120">
            <v>0</v>
          </cell>
        </row>
        <row r="121">
          <cell r="A121">
            <v>3604</v>
          </cell>
          <cell r="B121">
            <v>0</v>
          </cell>
          <cell r="C121" t="str">
            <v>LAMAR SCHOOL DISTRICT</v>
          </cell>
          <cell r="E121" t="str">
            <v>2</v>
          </cell>
          <cell r="F121">
            <v>30</v>
          </cell>
          <cell r="G121">
            <v>10560</v>
          </cell>
          <cell r="H121">
            <v>0</v>
          </cell>
          <cell r="I121">
            <v>0</v>
          </cell>
          <cell r="J121">
            <v>30</v>
          </cell>
          <cell r="K121">
            <v>10560</v>
          </cell>
          <cell r="V121">
            <v>3541</v>
          </cell>
          <cell r="W121" t="str">
            <v>PINE BLUFF LIGHTHOUSE ACADEMY</v>
          </cell>
          <cell r="X121">
            <v>1</v>
          </cell>
          <cell r="AA121">
            <v>3541</v>
          </cell>
          <cell r="AB121" t="str">
            <v>PINE BLUFF LIGHTHOUSE ACADEMY</v>
          </cell>
          <cell r="AC121">
            <v>0</v>
          </cell>
        </row>
        <row r="122">
          <cell r="A122">
            <v>3606</v>
          </cell>
          <cell r="B122">
            <v>0</v>
          </cell>
          <cell r="C122" t="str">
            <v>WESTSIDE SCHOOL DIST(JOHNSON)</v>
          </cell>
          <cell r="E122" t="str">
            <v>2</v>
          </cell>
          <cell r="F122">
            <v>13</v>
          </cell>
          <cell r="G122">
            <v>4576</v>
          </cell>
          <cell r="H122">
            <v>0</v>
          </cell>
          <cell r="I122">
            <v>0</v>
          </cell>
          <cell r="J122">
            <v>13</v>
          </cell>
          <cell r="K122">
            <v>4576</v>
          </cell>
          <cell r="V122">
            <v>3544</v>
          </cell>
          <cell r="W122" t="str">
            <v>FRIENDSHIP ASPIRE ACADEMY PINE BLUFF</v>
          </cell>
          <cell r="X122">
            <v>0</v>
          </cell>
          <cell r="AA122">
            <v>3544</v>
          </cell>
          <cell r="AB122" t="str">
            <v>FRIENDSHIP ASPIRE ACADEMY PINE BLUFF</v>
          </cell>
          <cell r="AC122">
            <v>2</v>
          </cell>
        </row>
        <row r="123">
          <cell r="A123">
            <v>3704</v>
          </cell>
          <cell r="B123">
            <v>0</v>
          </cell>
          <cell r="C123" t="str">
            <v>LAFAYETTE COUNTY SCHOOL DISTRICT</v>
          </cell>
          <cell r="E123" t="str">
            <v>2</v>
          </cell>
          <cell r="F123">
            <v>1</v>
          </cell>
          <cell r="G123">
            <v>352</v>
          </cell>
          <cell r="H123">
            <v>0</v>
          </cell>
          <cell r="I123">
            <v>0</v>
          </cell>
          <cell r="J123">
            <v>1</v>
          </cell>
          <cell r="K123">
            <v>352</v>
          </cell>
          <cell r="V123">
            <v>3545</v>
          </cell>
          <cell r="W123" t="str">
            <v>FRIENDSHIP ASPIRE SOUTHEAST PINE BLUFF (was SOUTHEAST ARKANSAS PREPARATORY HIGH SCHOOL, 3543700)</v>
          </cell>
          <cell r="X123">
            <v>0</v>
          </cell>
          <cell r="AA123">
            <v>3601</v>
          </cell>
          <cell r="AB123" t="str">
            <v>CLARKSVILLE SCHOOL DISTRICT</v>
          </cell>
          <cell r="AC123">
            <v>0</v>
          </cell>
        </row>
        <row r="124">
          <cell r="A124">
            <v>3804</v>
          </cell>
          <cell r="B124">
            <v>0</v>
          </cell>
          <cell r="C124" t="str">
            <v>HOXIE SCHOOL DISTRICT</v>
          </cell>
          <cell r="E124" t="str">
            <v>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V124">
            <v>3601</v>
          </cell>
          <cell r="W124" t="str">
            <v>CLARKSVILLE SCHOOL DISTRICT</v>
          </cell>
          <cell r="X124">
            <v>639</v>
          </cell>
          <cell r="AA124">
            <v>3604</v>
          </cell>
          <cell r="AB124" t="str">
            <v>LAMAR SCHOOL DISTRICT</v>
          </cell>
          <cell r="AC124">
            <v>0</v>
          </cell>
        </row>
        <row r="125">
          <cell r="A125">
            <v>3806</v>
          </cell>
          <cell r="B125">
            <v>0</v>
          </cell>
          <cell r="C125" t="str">
            <v>SLOAN-HENDRIX SCHOOL DISTRICT</v>
          </cell>
          <cell r="E125" t="str">
            <v>2</v>
          </cell>
          <cell r="F125">
            <v>3</v>
          </cell>
          <cell r="G125">
            <v>1056</v>
          </cell>
          <cell r="H125">
            <v>0</v>
          </cell>
          <cell r="I125">
            <v>0</v>
          </cell>
          <cell r="J125">
            <v>3</v>
          </cell>
          <cell r="K125">
            <v>1056</v>
          </cell>
          <cell r="V125">
            <v>3604</v>
          </cell>
          <cell r="W125" t="str">
            <v>LAMAR SCHOOL DISTRICT</v>
          </cell>
          <cell r="X125">
            <v>30</v>
          </cell>
          <cell r="AA125">
            <v>3606</v>
          </cell>
          <cell r="AB125" t="str">
            <v>WESTSIDE SCHOOL DIST(JOHNSON)</v>
          </cell>
          <cell r="AC125">
            <v>0</v>
          </cell>
        </row>
        <row r="126">
          <cell r="A126">
            <v>3809</v>
          </cell>
          <cell r="B126">
            <v>0</v>
          </cell>
          <cell r="C126" t="str">
            <v>HILLCREST SCHOOL DISTRICT</v>
          </cell>
          <cell r="E126" t="str">
            <v>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V126">
            <v>3606</v>
          </cell>
          <cell r="W126" t="str">
            <v>WESTSIDE SCHOOL DIST(JOHNSON)</v>
          </cell>
          <cell r="X126">
            <v>13</v>
          </cell>
          <cell r="AA126">
            <v>3704</v>
          </cell>
          <cell r="AB126" t="str">
            <v>LAFAYETTE COUNTY SCHOOL DISTRICT</v>
          </cell>
          <cell r="AC126">
            <v>0</v>
          </cell>
        </row>
        <row r="127">
          <cell r="A127">
            <v>3810</v>
          </cell>
          <cell r="B127">
            <v>0</v>
          </cell>
          <cell r="C127" t="str">
            <v>LAWRENCE COUNTY SCHOOL DISTRICT</v>
          </cell>
          <cell r="E127" t="str">
            <v>2</v>
          </cell>
          <cell r="F127">
            <v>28</v>
          </cell>
          <cell r="G127">
            <v>9856</v>
          </cell>
          <cell r="H127">
            <v>0</v>
          </cell>
          <cell r="I127">
            <v>0</v>
          </cell>
          <cell r="J127">
            <v>28</v>
          </cell>
          <cell r="K127">
            <v>9856</v>
          </cell>
          <cell r="V127">
            <v>3704</v>
          </cell>
          <cell r="W127" t="str">
            <v>LAFAYETTE COUNTY SCHOOL DISTRICT</v>
          </cell>
          <cell r="X127">
            <v>1</v>
          </cell>
          <cell r="AA127">
            <v>3804</v>
          </cell>
          <cell r="AB127" t="str">
            <v>HOXIE SCHOOL DISTRICT</v>
          </cell>
          <cell r="AC127">
            <v>0</v>
          </cell>
        </row>
        <row r="128">
          <cell r="A128">
            <v>3904</v>
          </cell>
          <cell r="B128">
            <v>0</v>
          </cell>
          <cell r="C128" t="str">
            <v>LEE COUNTY SCHOOL DISTRICT</v>
          </cell>
          <cell r="E128" t="str">
            <v>2</v>
          </cell>
          <cell r="F128">
            <v>14</v>
          </cell>
          <cell r="G128">
            <v>4928</v>
          </cell>
          <cell r="H128">
            <v>0</v>
          </cell>
          <cell r="I128">
            <v>0</v>
          </cell>
          <cell r="J128">
            <v>14</v>
          </cell>
          <cell r="K128">
            <v>4928</v>
          </cell>
          <cell r="V128">
            <v>3804</v>
          </cell>
          <cell r="W128" t="str">
            <v>HOXIE SCHOOL DISTRICT</v>
          </cell>
          <cell r="X128">
            <v>0</v>
          </cell>
          <cell r="AA128">
            <v>3806</v>
          </cell>
          <cell r="AB128" t="str">
            <v>SLOAN-HENDRIX SCHOOL DISTRICT</v>
          </cell>
          <cell r="AC128">
            <v>0</v>
          </cell>
        </row>
        <row r="129">
          <cell r="A129">
            <v>4003</v>
          </cell>
          <cell r="B129">
            <v>0</v>
          </cell>
          <cell r="C129" t="str">
            <v>STAR CITY SCHOOL DISTRICT</v>
          </cell>
          <cell r="E129" t="str">
            <v>2</v>
          </cell>
          <cell r="F129">
            <v>64</v>
          </cell>
          <cell r="G129">
            <v>22528</v>
          </cell>
          <cell r="H129">
            <v>0</v>
          </cell>
          <cell r="I129">
            <v>0</v>
          </cell>
          <cell r="J129">
            <v>64</v>
          </cell>
          <cell r="K129">
            <v>22528</v>
          </cell>
          <cell r="V129">
            <v>3806</v>
          </cell>
          <cell r="W129" t="str">
            <v>SLOAN-HENDRIX SCHOOL DISTRICT</v>
          </cell>
          <cell r="X129">
            <v>3</v>
          </cell>
          <cell r="AA129">
            <v>3809</v>
          </cell>
          <cell r="AB129" t="str">
            <v>HILLCREST SCHOOL DISTRICT</v>
          </cell>
          <cell r="AC129">
            <v>0</v>
          </cell>
        </row>
        <row r="130">
          <cell r="A130">
            <v>4101</v>
          </cell>
          <cell r="B130">
            <v>0</v>
          </cell>
          <cell r="C130" t="str">
            <v>ASHDOWN SCHOOL DISTRICT</v>
          </cell>
          <cell r="E130" t="str">
            <v>2</v>
          </cell>
          <cell r="F130">
            <v>13</v>
          </cell>
          <cell r="G130">
            <v>4576</v>
          </cell>
          <cell r="H130">
            <v>0</v>
          </cell>
          <cell r="I130">
            <v>0</v>
          </cell>
          <cell r="J130">
            <v>13</v>
          </cell>
          <cell r="K130">
            <v>4576</v>
          </cell>
          <cell r="V130">
            <v>3809</v>
          </cell>
          <cell r="W130" t="str">
            <v>HILLCREST SCHOOL DISTRICT</v>
          </cell>
          <cell r="X130">
            <v>0</v>
          </cell>
          <cell r="AA130">
            <v>3810</v>
          </cell>
          <cell r="AB130" t="str">
            <v>LAWRENCE COUNTY SCHOOL DISTRICT</v>
          </cell>
          <cell r="AC130">
            <v>0</v>
          </cell>
        </row>
        <row r="131">
          <cell r="A131">
            <v>4102</v>
          </cell>
          <cell r="B131">
            <v>0</v>
          </cell>
          <cell r="C131" t="str">
            <v>FOREMAN SCHOOL DISTRICT</v>
          </cell>
          <cell r="E131" t="str">
            <v>2</v>
          </cell>
          <cell r="F131">
            <v>14</v>
          </cell>
          <cell r="G131">
            <v>4928</v>
          </cell>
          <cell r="H131">
            <v>0</v>
          </cell>
          <cell r="I131">
            <v>0</v>
          </cell>
          <cell r="J131">
            <v>14</v>
          </cell>
          <cell r="K131">
            <v>4928</v>
          </cell>
          <cell r="V131">
            <v>3810</v>
          </cell>
          <cell r="W131" t="str">
            <v>LAWRENCE COUNTY SCHOOL</v>
          </cell>
          <cell r="X131">
            <v>28</v>
          </cell>
          <cell r="AA131">
            <v>3840</v>
          </cell>
          <cell r="AB131" t="str">
            <v>IMBODEN CHARTER SCHOOL DISTRICT</v>
          </cell>
          <cell r="AC131">
            <v>0</v>
          </cell>
        </row>
        <row r="132">
          <cell r="A132">
            <v>4201</v>
          </cell>
          <cell r="B132">
            <v>0</v>
          </cell>
          <cell r="C132" t="str">
            <v>BOONEVILLE SCHOOL DISTRICT</v>
          </cell>
          <cell r="E132" t="str">
            <v>2</v>
          </cell>
          <cell r="F132">
            <v>6</v>
          </cell>
          <cell r="G132">
            <v>2112</v>
          </cell>
          <cell r="H132">
            <v>0</v>
          </cell>
          <cell r="I132">
            <v>0</v>
          </cell>
          <cell r="J132">
            <v>6</v>
          </cell>
          <cell r="K132">
            <v>2112</v>
          </cell>
          <cell r="V132">
            <v>3840</v>
          </cell>
          <cell r="W132" t="str">
            <v>IMBODEN CHARTER SCHOOL DISTRICT</v>
          </cell>
          <cell r="X132">
            <v>0</v>
          </cell>
          <cell r="AA132">
            <v>3904</v>
          </cell>
          <cell r="AB132" t="str">
            <v>LEE COUNTY SCHOOL DISTRICT</v>
          </cell>
          <cell r="AC132">
            <v>0</v>
          </cell>
        </row>
        <row r="133">
          <cell r="A133">
            <v>4202</v>
          </cell>
          <cell r="B133">
            <v>0</v>
          </cell>
          <cell r="C133" t="str">
            <v>MAGAZINE SCHOOL DISTRICT</v>
          </cell>
          <cell r="E133" t="str">
            <v>2</v>
          </cell>
          <cell r="F133">
            <v>4</v>
          </cell>
          <cell r="G133">
            <v>1408</v>
          </cell>
          <cell r="H133">
            <v>0</v>
          </cell>
          <cell r="I133">
            <v>0</v>
          </cell>
          <cell r="J133">
            <v>4</v>
          </cell>
          <cell r="K133">
            <v>1408</v>
          </cell>
          <cell r="V133">
            <v>3904</v>
          </cell>
          <cell r="W133" t="str">
            <v>LEE COUNTY SCHOOL DISTRICT</v>
          </cell>
          <cell r="X133">
            <v>14</v>
          </cell>
          <cell r="AA133">
            <v>4003</v>
          </cell>
          <cell r="AB133" t="str">
            <v>STAR CITY SCHOOL DISTRICT</v>
          </cell>
          <cell r="AC133">
            <v>0</v>
          </cell>
        </row>
        <row r="134">
          <cell r="A134">
            <v>4203</v>
          </cell>
          <cell r="B134">
            <v>0</v>
          </cell>
          <cell r="C134" t="str">
            <v>PARIS SCHOOL DISTRICT</v>
          </cell>
          <cell r="E134" t="str">
            <v>2</v>
          </cell>
          <cell r="F134">
            <v>20</v>
          </cell>
          <cell r="G134">
            <v>7040</v>
          </cell>
          <cell r="H134">
            <v>0</v>
          </cell>
          <cell r="I134">
            <v>0</v>
          </cell>
          <cell r="J134">
            <v>20</v>
          </cell>
          <cell r="K134">
            <v>7040</v>
          </cell>
          <cell r="V134">
            <v>4003</v>
          </cell>
          <cell r="W134" t="str">
            <v>STAR CITY SCHOOL DISTRICT</v>
          </cell>
          <cell r="X134">
            <v>64</v>
          </cell>
          <cell r="AA134">
            <v>4101</v>
          </cell>
          <cell r="AB134" t="str">
            <v>ASHDOWN SCHOOL DISTRICT</v>
          </cell>
          <cell r="AC134">
            <v>0</v>
          </cell>
        </row>
        <row r="135">
          <cell r="A135">
            <v>4204</v>
          </cell>
          <cell r="B135">
            <v>0</v>
          </cell>
          <cell r="C135" t="str">
            <v>SCRANTON SCHOOL DISTRICT</v>
          </cell>
          <cell r="E135" t="str">
            <v>2</v>
          </cell>
          <cell r="F135">
            <v>8</v>
          </cell>
          <cell r="G135">
            <v>2816</v>
          </cell>
          <cell r="H135">
            <v>0</v>
          </cell>
          <cell r="I135">
            <v>0</v>
          </cell>
          <cell r="J135">
            <v>8</v>
          </cell>
          <cell r="K135">
            <v>2816</v>
          </cell>
          <cell r="V135">
            <v>4101</v>
          </cell>
          <cell r="W135" t="str">
            <v>ASHDOWN SCHOOL DISTRICT</v>
          </cell>
          <cell r="X135">
            <v>13</v>
          </cell>
          <cell r="AA135">
            <v>4102</v>
          </cell>
          <cell r="AB135" t="str">
            <v>FOREMAN SCHOOL DISTRICT</v>
          </cell>
          <cell r="AC135">
            <v>0</v>
          </cell>
        </row>
        <row r="136">
          <cell r="A136">
            <v>4301</v>
          </cell>
          <cell r="B136">
            <v>0</v>
          </cell>
          <cell r="C136" t="str">
            <v>LONOKE SCHOOL DISTRICT</v>
          </cell>
          <cell r="E136" t="str">
            <v>2</v>
          </cell>
          <cell r="F136">
            <v>81</v>
          </cell>
          <cell r="G136">
            <v>28512</v>
          </cell>
          <cell r="H136">
            <v>0</v>
          </cell>
          <cell r="I136">
            <v>0</v>
          </cell>
          <cell r="J136">
            <v>81</v>
          </cell>
          <cell r="K136">
            <v>28512</v>
          </cell>
          <cell r="V136">
            <v>4102</v>
          </cell>
          <cell r="W136" t="str">
            <v>FOREMAN SCHOOL DISTRICT</v>
          </cell>
          <cell r="X136">
            <v>14</v>
          </cell>
          <cell r="AA136">
            <v>4201</v>
          </cell>
          <cell r="AB136" t="str">
            <v>BOONEVILLE SCHOOL DISTRICT</v>
          </cell>
          <cell r="AC136">
            <v>0</v>
          </cell>
        </row>
        <row r="137">
          <cell r="A137">
            <v>4302</v>
          </cell>
          <cell r="B137">
            <v>0</v>
          </cell>
          <cell r="C137" t="str">
            <v>ENGLAND SCHOOL DISTRICT</v>
          </cell>
          <cell r="E137" t="str">
            <v>2</v>
          </cell>
          <cell r="F137">
            <v>36</v>
          </cell>
          <cell r="G137">
            <v>12672</v>
          </cell>
          <cell r="H137">
            <v>0</v>
          </cell>
          <cell r="I137">
            <v>0</v>
          </cell>
          <cell r="J137">
            <v>36</v>
          </cell>
          <cell r="K137">
            <v>12672</v>
          </cell>
          <cell r="V137">
            <v>4201</v>
          </cell>
          <cell r="W137" t="str">
            <v>BOONEVILLE SCHOOL DISTRICT</v>
          </cell>
          <cell r="X137">
            <v>6</v>
          </cell>
          <cell r="AA137">
            <v>4202</v>
          </cell>
          <cell r="AB137" t="str">
            <v>MAGAZINE SCHOOL DISTRICT</v>
          </cell>
          <cell r="AC137">
            <v>0</v>
          </cell>
        </row>
        <row r="138">
          <cell r="A138">
            <v>4303</v>
          </cell>
          <cell r="B138">
            <v>0</v>
          </cell>
          <cell r="C138" t="str">
            <v>CARLISLE SCHOOL DISTRICT</v>
          </cell>
          <cell r="E138" t="str">
            <v>2</v>
          </cell>
          <cell r="F138">
            <v>23</v>
          </cell>
          <cell r="G138">
            <v>8096</v>
          </cell>
          <cell r="H138">
            <v>0</v>
          </cell>
          <cell r="I138">
            <v>0</v>
          </cell>
          <cell r="J138">
            <v>23</v>
          </cell>
          <cell r="K138">
            <v>8096</v>
          </cell>
          <cell r="V138">
            <v>4202</v>
          </cell>
          <cell r="W138" t="str">
            <v>MAGAZINE SCHOOL DISTRICT</v>
          </cell>
          <cell r="X138">
            <v>4</v>
          </cell>
          <cell r="AA138">
            <v>4203</v>
          </cell>
          <cell r="AB138" t="str">
            <v>PARIS SCHOOL DISTRICT</v>
          </cell>
          <cell r="AC138">
            <v>0</v>
          </cell>
        </row>
        <row r="139">
          <cell r="A139">
            <v>4304</v>
          </cell>
          <cell r="B139">
            <v>0</v>
          </cell>
          <cell r="C139" t="str">
            <v>CABOT SCHOOL DISTRICT</v>
          </cell>
          <cell r="E139" t="str">
            <v>2</v>
          </cell>
          <cell r="F139">
            <v>227</v>
          </cell>
          <cell r="G139">
            <v>79904</v>
          </cell>
          <cell r="H139">
            <v>0</v>
          </cell>
          <cell r="I139">
            <v>0</v>
          </cell>
          <cell r="J139">
            <v>227</v>
          </cell>
          <cell r="K139">
            <v>79904</v>
          </cell>
          <cell r="V139">
            <v>4203</v>
          </cell>
          <cell r="W139" t="str">
            <v>PARIS SCHOOL DISTRICT</v>
          </cell>
          <cell r="X139">
            <v>20</v>
          </cell>
          <cell r="AA139">
            <v>4204</v>
          </cell>
          <cell r="AB139" t="str">
            <v>SCRANTON SCHOOL DISTRICT</v>
          </cell>
          <cell r="AC139">
            <v>0</v>
          </cell>
        </row>
        <row r="140">
          <cell r="A140">
            <v>4401</v>
          </cell>
          <cell r="B140">
            <v>0</v>
          </cell>
          <cell r="C140" t="str">
            <v>HUNTSVILLE SCHOOL DISTRICT</v>
          </cell>
          <cell r="E140" t="str">
            <v>2</v>
          </cell>
          <cell r="F140">
            <v>147</v>
          </cell>
          <cell r="G140">
            <v>51744</v>
          </cell>
          <cell r="H140">
            <v>0</v>
          </cell>
          <cell r="I140">
            <v>0</v>
          </cell>
          <cell r="J140">
            <v>147</v>
          </cell>
          <cell r="K140">
            <v>51744</v>
          </cell>
          <cell r="V140">
            <v>4204</v>
          </cell>
          <cell r="W140" t="str">
            <v>SCRANTON SCHOOL DISTRICT</v>
          </cell>
          <cell r="X140">
            <v>8</v>
          </cell>
          <cell r="AA140">
            <v>4301</v>
          </cell>
          <cell r="AB140" t="str">
            <v>LONOKE SCHOOL DISTRICT</v>
          </cell>
          <cell r="AC140">
            <v>0</v>
          </cell>
        </row>
        <row r="141">
          <cell r="A141">
            <v>4501</v>
          </cell>
          <cell r="B141">
            <v>0</v>
          </cell>
          <cell r="C141" t="str">
            <v>FLIPPIN SCHOOL DISTRICT</v>
          </cell>
          <cell r="E141" t="str">
            <v>2</v>
          </cell>
          <cell r="F141">
            <v>2</v>
          </cell>
          <cell r="G141">
            <v>704</v>
          </cell>
          <cell r="H141">
            <v>0</v>
          </cell>
          <cell r="I141">
            <v>0</v>
          </cell>
          <cell r="J141">
            <v>2</v>
          </cell>
          <cell r="K141">
            <v>704</v>
          </cell>
          <cell r="V141">
            <v>4301</v>
          </cell>
          <cell r="W141" t="str">
            <v>LONOKE SCHOOL DISTRICT</v>
          </cell>
          <cell r="X141">
            <v>81</v>
          </cell>
          <cell r="AA141">
            <v>4302</v>
          </cell>
          <cell r="AB141" t="str">
            <v>ENGLAND SCHOOL DISTRICT</v>
          </cell>
          <cell r="AC141">
            <v>0</v>
          </cell>
        </row>
        <row r="142">
          <cell r="A142">
            <v>4502</v>
          </cell>
          <cell r="B142">
            <v>0</v>
          </cell>
          <cell r="C142" t="str">
            <v>YELLVILLE-SUMMIT SCHOOL DISTRICT.</v>
          </cell>
          <cell r="E142" t="str">
            <v>2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V142">
            <v>4302</v>
          </cell>
          <cell r="W142" t="str">
            <v>ENGLAND SCHOOL DISTRICT</v>
          </cell>
          <cell r="X142">
            <v>36</v>
          </cell>
          <cell r="AA142">
            <v>4303</v>
          </cell>
          <cell r="AB142" t="str">
            <v>CARLISLE SCHOOL DISTRICT</v>
          </cell>
          <cell r="AC142">
            <v>0</v>
          </cell>
        </row>
        <row r="143">
          <cell r="A143">
            <v>4602</v>
          </cell>
          <cell r="B143">
            <v>0</v>
          </cell>
          <cell r="C143" t="str">
            <v>GENOA CENTRAL SCHOOL DISTRICT</v>
          </cell>
          <cell r="E143" t="str">
            <v>2</v>
          </cell>
          <cell r="F143">
            <v>5</v>
          </cell>
          <cell r="G143">
            <v>1760</v>
          </cell>
          <cell r="H143">
            <v>0</v>
          </cell>
          <cell r="I143">
            <v>0</v>
          </cell>
          <cell r="J143">
            <v>5</v>
          </cell>
          <cell r="K143">
            <v>1760</v>
          </cell>
          <cell r="V143">
            <v>4303</v>
          </cell>
          <cell r="W143" t="str">
            <v>CARLISLE SCHOOL DISTRICT</v>
          </cell>
          <cell r="X143">
            <v>23</v>
          </cell>
          <cell r="AA143">
            <v>4304</v>
          </cell>
          <cell r="AB143" t="str">
            <v>CABOT SCHOOL DISTRICT</v>
          </cell>
          <cell r="AC143">
            <v>0</v>
          </cell>
        </row>
        <row r="144">
          <cell r="A144">
            <v>4603</v>
          </cell>
          <cell r="B144">
            <v>0</v>
          </cell>
          <cell r="C144" t="str">
            <v>FOUKE SCHOOL DISTRICT</v>
          </cell>
          <cell r="E144" t="str">
            <v>2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V144">
            <v>4304</v>
          </cell>
          <cell r="W144" t="str">
            <v>CABOT SCHOOL DISTRICT</v>
          </cell>
          <cell r="X144">
            <v>227</v>
          </cell>
          <cell r="AA144">
            <v>4401</v>
          </cell>
          <cell r="AB144" t="str">
            <v>HUNTSVILLE SCHOOL DISTRICT</v>
          </cell>
          <cell r="AC144">
            <v>0</v>
          </cell>
        </row>
        <row r="145">
          <cell r="A145">
            <v>4605</v>
          </cell>
          <cell r="B145">
            <v>0</v>
          </cell>
          <cell r="C145" t="str">
            <v>TEXARKANA SCHOOL DISTRICT</v>
          </cell>
          <cell r="E145" t="str">
            <v>2</v>
          </cell>
          <cell r="F145">
            <v>73</v>
          </cell>
          <cell r="G145">
            <v>25696</v>
          </cell>
          <cell r="H145">
            <v>0</v>
          </cell>
          <cell r="I145">
            <v>0</v>
          </cell>
          <cell r="J145">
            <v>73</v>
          </cell>
          <cell r="K145">
            <v>25696</v>
          </cell>
          <cell r="V145">
            <v>4401</v>
          </cell>
          <cell r="W145" t="str">
            <v>HUNTSVILLE SCHOOL DISTRICT</v>
          </cell>
          <cell r="X145">
            <v>147</v>
          </cell>
          <cell r="AA145">
            <v>4501</v>
          </cell>
          <cell r="AB145" t="str">
            <v>FLIPPIN SCHOOL DISTRICT</v>
          </cell>
          <cell r="AC145">
            <v>0</v>
          </cell>
        </row>
        <row r="146">
          <cell r="A146">
            <v>4701</v>
          </cell>
          <cell r="B146">
            <v>0</v>
          </cell>
          <cell r="C146" t="str">
            <v>ARMOREL SCHOOL DISTRICT</v>
          </cell>
          <cell r="E146" t="str">
            <v>2</v>
          </cell>
          <cell r="F146">
            <v>18</v>
          </cell>
          <cell r="G146">
            <v>6336</v>
          </cell>
          <cell r="H146">
            <v>0</v>
          </cell>
          <cell r="I146">
            <v>0</v>
          </cell>
          <cell r="J146">
            <v>18</v>
          </cell>
          <cell r="K146">
            <v>6336</v>
          </cell>
          <cell r="V146">
            <v>4501</v>
          </cell>
          <cell r="W146" t="str">
            <v>FLIPPIN SCHOOL DISTRICT</v>
          </cell>
          <cell r="X146">
            <v>2</v>
          </cell>
          <cell r="AA146">
            <v>4502</v>
          </cell>
          <cell r="AB146" t="str">
            <v>YELLVILLE-SUMMIT SCHOOL DISTRICT.</v>
          </cell>
          <cell r="AC146">
            <v>0</v>
          </cell>
        </row>
        <row r="147">
          <cell r="A147">
            <v>4702</v>
          </cell>
          <cell r="B147">
            <v>0</v>
          </cell>
          <cell r="C147" t="str">
            <v>BLYTHEVILLE SCHOOL DISTRICT</v>
          </cell>
          <cell r="E147" t="str">
            <v>2</v>
          </cell>
          <cell r="F147">
            <v>53</v>
          </cell>
          <cell r="G147">
            <v>18656</v>
          </cell>
          <cell r="H147">
            <v>0</v>
          </cell>
          <cell r="I147">
            <v>0</v>
          </cell>
          <cell r="J147">
            <v>53</v>
          </cell>
          <cell r="K147">
            <v>18656</v>
          </cell>
          <cell r="V147">
            <v>4502</v>
          </cell>
          <cell r="W147" t="str">
            <v>YELLVILLE-SUMMIT SCHOOL DISTRICT.</v>
          </cell>
          <cell r="X147">
            <v>0</v>
          </cell>
          <cell r="AA147">
            <v>4602</v>
          </cell>
          <cell r="AB147" t="str">
            <v>GENOA CENTRAL SCHOOL DISTRICT</v>
          </cell>
          <cell r="AC147">
            <v>0</v>
          </cell>
        </row>
        <row r="148">
          <cell r="A148">
            <v>4706</v>
          </cell>
          <cell r="B148">
            <v>0</v>
          </cell>
          <cell r="C148" t="str">
            <v>RIVERCREST SCHOOL DISTRICT 57</v>
          </cell>
          <cell r="E148" t="str">
            <v>2</v>
          </cell>
          <cell r="F148">
            <v>17</v>
          </cell>
          <cell r="G148">
            <v>5984</v>
          </cell>
          <cell r="H148">
            <v>0</v>
          </cell>
          <cell r="I148">
            <v>0</v>
          </cell>
          <cell r="J148">
            <v>17</v>
          </cell>
          <cell r="K148">
            <v>5984</v>
          </cell>
          <cell r="V148">
            <v>4602</v>
          </cell>
          <cell r="W148" t="str">
            <v>GENOA CENTRAL SCHOOL DISTRICT</v>
          </cell>
          <cell r="X148">
            <v>5</v>
          </cell>
          <cell r="AA148">
            <v>4603</v>
          </cell>
          <cell r="AB148" t="str">
            <v>FOUKE SCHOOL DISTRICT</v>
          </cell>
          <cell r="AC148">
            <v>0</v>
          </cell>
        </row>
        <row r="149">
          <cell r="A149">
            <v>4708</v>
          </cell>
          <cell r="B149">
            <v>0</v>
          </cell>
          <cell r="C149" t="str">
            <v>GOSNELL SCHOOL DISTRICT</v>
          </cell>
          <cell r="E149" t="str">
            <v>2</v>
          </cell>
          <cell r="F149">
            <v>16</v>
          </cell>
          <cell r="G149">
            <v>5632</v>
          </cell>
          <cell r="H149">
            <v>0</v>
          </cell>
          <cell r="I149">
            <v>0</v>
          </cell>
          <cell r="J149">
            <v>16</v>
          </cell>
          <cell r="K149">
            <v>5632</v>
          </cell>
          <cell r="V149">
            <v>4603</v>
          </cell>
          <cell r="W149" t="str">
            <v>FOUKE SCHOOL DISTRICT</v>
          </cell>
          <cell r="X149">
            <v>0</v>
          </cell>
          <cell r="AA149">
            <v>4605</v>
          </cell>
          <cell r="AB149" t="str">
            <v>TEXARKANA SCHOOL DISTRICT</v>
          </cell>
          <cell r="AC149">
            <v>0</v>
          </cell>
        </row>
        <row r="150">
          <cell r="A150">
            <v>4712</v>
          </cell>
          <cell r="B150">
            <v>0</v>
          </cell>
          <cell r="C150" t="str">
            <v>MANILA SCHOOL DISTRICT</v>
          </cell>
          <cell r="E150" t="str">
            <v>2</v>
          </cell>
          <cell r="F150">
            <v>7</v>
          </cell>
          <cell r="G150">
            <v>2464</v>
          </cell>
          <cell r="H150">
            <v>0</v>
          </cell>
          <cell r="I150">
            <v>0</v>
          </cell>
          <cell r="J150">
            <v>7</v>
          </cell>
          <cell r="K150">
            <v>2464</v>
          </cell>
          <cell r="V150">
            <v>4605</v>
          </cell>
          <cell r="W150" t="str">
            <v>TEXARKANA SCHOOL DISTRICT</v>
          </cell>
          <cell r="X150">
            <v>73</v>
          </cell>
          <cell r="AA150">
            <v>4701</v>
          </cell>
          <cell r="AB150" t="str">
            <v>ARMOREL SCHOOL DISTRICT</v>
          </cell>
          <cell r="AC150">
            <v>0</v>
          </cell>
        </row>
        <row r="151">
          <cell r="A151">
            <v>4713</v>
          </cell>
          <cell r="B151">
            <v>0</v>
          </cell>
          <cell r="C151" t="str">
            <v>OSCEOLA SCHOOL DISTRICT</v>
          </cell>
          <cell r="E151" t="str">
            <v>2</v>
          </cell>
          <cell r="F151">
            <v>4</v>
          </cell>
          <cell r="G151">
            <v>1408</v>
          </cell>
          <cell r="H151">
            <v>0</v>
          </cell>
          <cell r="I151">
            <v>0</v>
          </cell>
          <cell r="J151">
            <v>4</v>
          </cell>
          <cell r="K151">
            <v>1408</v>
          </cell>
          <cell r="V151">
            <v>4701</v>
          </cell>
          <cell r="W151" t="str">
            <v>ARMOREL SCHOOL DISTRICT</v>
          </cell>
          <cell r="X151">
            <v>18</v>
          </cell>
          <cell r="AA151">
            <v>4702</v>
          </cell>
          <cell r="AB151" t="str">
            <v>BLYTHEVILLE SCHOOL DISTRICT</v>
          </cell>
          <cell r="AC151">
            <v>0</v>
          </cell>
        </row>
        <row r="152">
          <cell r="A152">
            <v>4801</v>
          </cell>
          <cell r="B152">
            <v>0</v>
          </cell>
          <cell r="C152" t="str">
            <v>BRINKLEY SCHOOL DISTRICT</v>
          </cell>
          <cell r="E152" t="str">
            <v>2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V152">
            <v>4702</v>
          </cell>
          <cell r="W152" t="str">
            <v>BLYTHEVILLE SCHOOL DISTRICT</v>
          </cell>
          <cell r="X152">
            <v>53</v>
          </cell>
          <cell r="AA152">
            <v>4706</v>
          </cell>
          <cell r="AB152" t="str">
            <v>RIVERCREST SCHOOL DISTRICT 57</v>
          </cell>
          <cell r="AC152">
            <v>0</v>
          </cell>
        </row>
        <row r="153">
          <cell r="A153">
            <v>4802</v>
          </cell>
          <cell r="B153">
            <v>0</v>
          </cell>
          <cell r="C153" t="str">
            <v>CLARENDON SCHOOL DISTRICT</v>
          </cell>
          <cell r="E153" t="str">
            <v>2</v>
          </cell>
          <cell r="F153">
            <v>13</v>
          </cell>
          <cell r="G153">
            <v>4576</v>
          </cell>
          <cell r="H153">
            <v>0</v>
          </cell>
          <cell r="I153">
            <v>0</v>
          </cell>
          <cell r="J153">
            <v>13</v>
          </cell>
          <cell r="K153">
            <v>4576</v>
          </cell>
          <cell r="V153">
            <v>4706</v>
          </cell>
          <cell r="W153" t="str">
            <v>RIVERCREST SCHOOL DISTRICT</v>
          </cell>
          <cell r="X153">
            <v>17</v>
          </cell>
          <cell r="AA153">
            <v>4708</v>
          </cell>
          <cell r="AB153" t="str">
            <v>GOSNELL SCHOOL DISTRICT</v>
          </cell>
          <cell r="AC153">
            <v>0</v>
          </cell>
        </row>
        <row r="154">
          <cell r="A154">
            <v>4901</v>
          </cell>
          <cell r="B154">
            <v>0</v>
          </cell>
          <cell r="C154" t="str">
            <v>CADDO HILLS SCHOOL DISTRICT</v>
          </cell>
          <cell r="E154" t="str">
            <v>2</v>
          </cell>
          <cell r="F154">
            <v>16</v>
          </cell>
          <cell r="G154">
            <v>5632</v>
          </cell>
          <cell r="H154">
            <v>0</v>
          </cell>
          <cell r="I154">
            <v>0</v>
          </cell>
          <cell r="J154">
            <v>16</v>
          </cell>
          <cell r="K154">
            <v>5632</v>
          </cell>
          <cell r="V154">
            <v>4708</v>
          </cell>
          <cell r="W154" t="str">
            <v>GOSNELL SCHOOL DISTRICT</v>
          </cell>
          <cell r="X154">
            <v>16</v>
          </cell>
          <cell r="AA154">
            <v>4712</v>
          </cell>
          <cell r="AB154" t="str">
            <v>MANILA SCHOOL DISTRICT</v>
          </cell>
          <cell r="AC154">
            <v>0</v>
          </cell>
        </row>
        <row r="155">
          <cell r="A155">
            <v>4902</v>
          </cell>
          <cell r="B155">
            <v>0</v>
          </cell>
          <cell r="C155" t="str">
            <v>MOUNT IDA SCHOOL DISTRICT</v>
          </cell>
          <cell r="E155" t="str">
            <v>2</v>
          </cell>
          <cell r="F155">
            <v>4</v>
          </cell>
          <cell r="G155">
            <v>1408</v>
          </cell>
          <cell r="H155">
            <v>0</v>
          </cell>
          <cell r="I155">
            <v>0</v>
          </cell>
          <cell r="J155">
            <v>4</v>
          </cell>
          <cell r="K155">
            <v>1408</v>
          </cell>
          <cell r="V155">
            <v>4712</v>
          </cell>
          <cell r="W155" t="str">
            <v>MANILA SCHOOL DISTRICT</v>
          </cell>
          <cell r="X155">
            <v>7</v>
          </cell>
          <cell r="AA155">
            <v>4713</v>
          </cell>
          <cell r="AB155" t="str">
            <v>OSCEOLA SCHOOL DISTRICT</v>
          </cell>
          <cell r="AC155">
            <v>0</v>
          </cell>
        </row>
        <row r="156">
          <cell r="A156">
            <v>5006</v>
          </cell>
          <cell r="B156">
            <v>0</v>
          </cell>
          <cell r="C156" t="str">
            <v>PRESCOTT SCHOOL DISTRICT</v>
          </cell>
          <cell r="E156" t="str">
            <v>2</v>
          </cell>
          <cell r="F156">
            <v>44</v>
          </cell>
          <cell r="G156">
            <v>15488</v>
          </cell>
          <cell r="H156">
            <v>0</v>
          </cell>
          <cell r="I156">
            <v>0</v>
          </cell>
          <cell r="J156">
            <v>44</v>
          </cell>
          <cell r="K156">
            <v>15488</v>
          </cell>
          <cell r="V156">
            <v>4713</v>
          </cell>
          <cell r="W156" t="str">
            <v>OSCEOLA SCHOOL DISTRICT</v>
          </cell>
          <cell r="X156">
            <v>4</v>
          </cell>
          <cell r="AA156">
            <v>4801</v>
          </cell>
          <cell r="AB156" t="str">
            <v>BRINKLEY SCHOOL DISTRICT</v>
          </cell>
          <cell r="AC156">
            <v>0</v>
          </cell>
        </row>
        <row r="157">
          <cell r="A157">
            <v>5008</v>
          </cell>
          <cell r="B157">
            <v>0</v>
          </cell>
          <cell r="C157" t="str">
            <v>NEVADA SCHOOL DISTRICT</v>
          </cell>
          <cell r="E157" t="str">
            <v>2</v>
          </cell>
          <cell r="F157">
            <v>5</v>
          </cell>
          <cell r="G157">
            <v>1760</v>
          </cell>
          <cell r="H157">
            <v>0</v>
          </cell>
          <cell r="I157">
            <v>0</v>
          </cell>
          <cell r="J157">
            <v>5</v>
          </cell>
          <cell r="K157">
            <v>1760</v>
          </cell>
          <cell r="V157">
            <v>4801</v>
          </cell>
          <cell r="W157" t="str">
            <v>BRINKLEY SCHOOL DISTRICT</v>
          </cell>
          <cell r="X157">
            <v>0</v>
          </cell>
          <cell r="AA157">
            <v>4802</v>
          </cell>
          <cell r="AB157" t="str">
            <v>CLARENDON SCHOOL DISTRICT</v>
          </cell>
          <cell r="AC157">
            <v>0</v>
          </cell>
        </row>
        <row r="158">
          <cell r="A158">
            <v>5102</v>
          </cell>
          <cell r="B158">
            <v>0</v>
          </cell>
          <cell r="C158" t="str">
            <v>JASPER SCHOOL DISTRICT</v>
          </cell>
          <cell r="E158" t="str">
            <v>2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V158">
            <v>4802</v>
          </cell>
          <cell r="W158" t="str">
            <v>CLARENDON SCHOOL DISTRICT</v>
          </cell>
          <cell r="X158">
            <v>13</v>
          </cell>
          <cell r="AA158">
            <v>4901</v>
          </cell>
          <cell r="AB158" t="str">
            <v>CADDO HILLS SCHOOL DISTRICT</v>
          </cell>
          <cell r="AC158">
            <v>0</v>
          </cell>
        </row>
        <row r="159">
          <cell r="A159">
            <v>5106</v>
          </cell>
          <cell r="B159">
            <v>0</v>
          </cell>
          <cell r="C159" t="str">
            <v>DEER/MT. JUDEA SCHOOL DISTRICT</v>
          </cell>
          <cell r="E159" t="str">
            <v>2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V159">
            <v>4901</v>
          </cell>
          <cell r="W159" t="str">
            <v>CADDO HILLS SCHOOL DISTRICT</v>
          </cell>
          <cell r="X159">
            <v>16</v>
          </cell>
          <cell r="AA159">
            <v>4902</v>
          </cell>
          <cell r="AB159" t="str">
            <v>MOUNT IDA SCHOOL DISTRICT</v>
          </cell>
          <cell r="AC159">
            <v>0</v>
          </cell>
        </row>
        <row r="160">
          <cell r="A160">
            <v>5201</v>
          </cell>
          <cell r="B160">
            <v>0</v>
          </cell>
          <cell r="C160" t="str">
            <v>BEARDEN SCHOOL DISTRICT</v>
          </cell>
          <cell r="E160" t="str">
            <v>2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V160">
            <v>4902</v>
          </cell>
          <cell r="W160" t="str">
            <v>MOUNT IDA SCHOOL DISTRICT</v>
          </cell>
          <cell r="X160">
            <v>4</v>
          </cell>
          <cell r="AA160">
            <v>5006</v>
          </cell>
          <cell r="AB160" t="str">
            <v>PRESCOTT SCHOOL DISTRICT</v>
          </cell>
          <cell r="AC160">
            <v>0</v>
          </cell>
        </row>
        <row r="161">
          <cell r="A161">
            <v>5204</v>
          </cell>
          <cell r="B161">
            <v>0</v>
          </cell>
          <cell r="C161" t="str">
            <v>CAMDEN FAIRVIEW SCHOOL DISTRICT</v>
          </cell>
          <cell r="E161" t="str">
            <v>2</v>
          </cell>
          <cell r="F161">
            <v>40</v>
          </cell>
          <cell r="G161">
            <v>14080</v>
          </cell>
          <cell r="H161">
            <v>0</v>
          </cell>
          <cell r="I161">
            <v>0</v>
          </cell>
          <cell r="J161">
            <v>40</v>
          </cell>
          <cell r="K161">
            <v>14080</v>
          </cell>
          <cell r="V161">
            <v>5006</v>
          </cell>
          <cell r="W161" t="str">
            <v>PRESCOTT SCHOOL DISTRICT</v>
          </cell>
          <cell r="X161">
            <v>44</v>
          </cell>
          <cell r="AA161">
            <v>5008</v>
          </cell>
          <cell r="AB161" t="str">
            <v>NEVADA SCHOOL DISTRICT</v>
          </cell>
          <cell r="AC161">
            <v>0</v>
          </cell>
        </row>
        <row r="162">
          <cell r="A162">
            <v>5205</v>
          </cell>
          <cell r="B162">
            <v>0</v>
          </cell>
          <cell r="C162" t="str">
            <v>HARMONY GROVE SCHOOL DISTRICT (OUACHITA)</v>
          </cell>
          <cell r="E162" t="str">
            <v>2</v>
          </cell>
          <cell r="F162">
            <v>5</v>
          </cell>
          <cell r="G162">
            <v>1760</v>
          </cell>
          <cell r="H162">
            <v>0</v>
          </cell>
          <cell r="I162">
            <v>0</v>
          </cell>
          <cell r="J162">
            <v>5</v>
          </cell>
          <cell r="K162">
            <v>1760</v>
          </cell>
          <cell r="V162">
            <v>5008</v>
          </cell>
          <cell r="W162" t="str">
            <v>NEVADA SCHOOL DISTRICT</v>
          </cell>
          <cell r="X162">
            <v>5</v>
          </cell>
          <cell r="AA162">
            <v>5102</v>
          </cell>
          <cell r="AB162" t="str">
            <v>JASPER SCHOOL DISTRICT</v>
          </cell>
          <cell r="AC162">
            <v>0</v>
          </cell>
        </row>
        <row r="163">
          <cell r="A163">
            <v>5301</v>
          </cell>
          <cell r="B163">
            <v>0</v>
          </cell>
          <cell r="C163" t="str">
            <v>EAST END SCHOOL DISTRICT</v>
          </cell>
          <cell r="E163" t="str">
            <v>2</v>
          </cell>
          <cell r="F163">
            <v>20</v>
          </cell>
          <cell r="G163">
            <v>7040</v>
          </cell>
          <cell r="H163">
            <v>0</v>
          </cell>
          <cell r="I163">
            <v>0</v>
          </cell>
          <cell r="J163">
            <v>20</v>
          </cell>
          <cell r="K163">
            <v>7040</v>
          </cell>
          <cell r="V163">
            <v>5102</v>
          </cell>
          <cell r="W163" t="str">
            <v>JASPER SCHOOL DISTRICT</v>
          </cell>
          <cell r="X163">
            <v>0</v>
          </cell>
          <cell r="AA163">
            <v>5106</v>
          </cell>
          <cell r="AB163" t="str">
            <v>DEER/MT. JUDEA SCHOOL DISTRICT</v>
          </cell>
          <cell r="AC163">
            <v>0</v>
          </cell>
        </row>
        <row r="164">
          <cell r="A164">
            <v>5303</v>
          </cell>
          <cell r="B164">
            <v>0</v>
          </cell>
          <cell r="C164" t="str">
            <v>PERRYVILLE SCHOOL DISTRICT</v>
          </cell>
          <cell r="E164" t="str">
            <v>2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V164">
            <v>5106</v>
          </cell>
          <cell r="W164" t="str">
            <v>DEER/MT. JUDEA SCHOOL DISTRICT</v>
          </cell>
          <cell r="X164">
            <v>0</v>
          </cell>
          <cell r="AA164">
            <v>5201</v>
          </cell>
          <cell r="AB164" t="str">
            <v>BEARDEN SCHOOL DISTRICT</v>
          </cell>
          <cell r="AC164">
            <v>0</v>
          </cell>
        </row>
        <row r="165">
          <cell r="A165">
            <v>5401</v>
          </cell>
          <cell r="B165">
            <v>0</v>
          </cell>
          <cell r="C165" t="str">
            <v>BARTON SCHOOL DISTRICT</v>
          </cell>
          <cell r="E165" t="str">
            <v>2</v>
          </cell>
          <cell r="F165">
            <v>7</v>
          </cell>
          <cell r="G165">
            <v>2464</v>
          </cell>
          <cell r="H165">
            <v>0</v>
          </cell>
          <cell r="I165">
            <v>0</v>
          </cell>
          <cell r="J165">
            <v>7</v>
          </cell>
          <cell r="K165">
            <v>2464</v>
          </cell>
          <cell r="V165">
            <v>5201</v>
          </cell>
          <cell r="W165" t="str">
            <v>BEARDEN SCHOOL DISTRICT</v>
          </cell>
          <cell r="X165">
            <v>0</v>
          </cell>
          <cell r="AA165">
            <v>5204</v>
          </cell>
          <cell r="AB165" t="str">
            <v>CAMDEN FAIRVIEW SCHOOL DISTRICT</v>
          </cell>
          <cell r="AC165">
            <v>0</v>
          </cell>
        </row>
        <row r="166">
          <cell r="A166">
            <v>5403</v>
          </cell>
          <cell r="B166">
            <v>0</v>
          </cell>
          <cell r="C166" t="str">
            <v>HELENA/ WEST HELENA SCHOOL DISTRICT</v>
          </cell>
          <cell r="E166" t="str">
            <v>2</v>
          </cell>
          <cell r="F166">
            <v>1</v>
          </cell>
          <cell r="G166">
            <v>352</v>
          </cell>
          <cell r="H166">
            <v>0</v>
          </cell>
          <cell r="I166">
            <v>0</v>
          </cell>
          <cell r="J166">
            <v>1</v>
          </cell>
          <cell r="K166">
            <v>352</v>
          </cell>
          <cell r="V166">
            <v>5204</v>
          </cell>
          <cell r="W166" t="str">
            <v>CAMDEN FAIRVIEW SCHOOL DISTRICT</v>
          </cell>
          <cell r="X166">
            <v>40</v>
          </cell>
          <cell r="AA166">
            <v>5205</v>
          </cell>
          <cell r="AB166" t="str">
            <v>HARMONY GROVE SCHOOL DISTRICT (OUACHITA)</v>
          </cell>
          <cell r="AC166">
            <v>0</v>
          </cell>
        </row>
        <row r="167">
          <cell r="A167">
            <v>5404</v>
          </cell>
          <cell r="B167">
            <v>0</v>
          </cell>
          <cell r="C167" t="str">
            <v>MARVELL-ELAINE SCHOOL DISTRICT</v>
          </cell>
          <cell r="E167" t="str">
            <v>2</v>
          </cell>
          <cell r="F167">
            <v>1</v>
          </cell>
          <cell r="G167">
            <v>352</v>
          </cell>
          <cell r="H167">
            <v>0</v>
          </cell>
          <cell r="I167">
            <v>0</v>
          </cell>
          <cell r="J167">
            <v>1</v>
          </cell>
          <cell r="K167">
            <v>352</v>
          </cell>
          <cell r="V167">
            <v>5205</v>
          </cell>
          <cell r="W167" t="str">
            <v>HARMONY GROVE SCHOOL DISTRICT (OUACHITA)</v>
          </cell>
          <cell r="X167">
            <v>5</v>
          </cell>
          <cell r="AA167">
            <v>5301</v>
          </cell>
          <cell r="AB167" t="str">
            <v>EAST END SCHOOL DISTRICT</v>
          </cell>
          <cell r="AC167">
            <v>0</v>
          </cell>
        </row>
        <row r="168">
          <cell r="A168">
            <v>5502</v>
          </cell>
          <cell r="B168">
            <v>0</v>
          </cell>
          <cell r="C168" t="str">
            <v>CENTERPOINT SCHOOL DISTRICT</v>
          </cell>
          <cell r="E168" t="str">
            <v>2</v>
          </cell>
          <cell r="F168">
            <v>119</v>
          </cell>
          <cell r="G168">
            <v>41888</v>
          </cell>
          <cell r="H168">
            <v>0</v>
          </cell>
          <cell r="I168">
            <v>0</v>
          </cell>
          <cell r="J168">
            <v>119</v>
          </cell>
          <cell r="K168">
            <v>41888</v>
          </cell>
          <cell r="V168">
            <v>5301</v>
          </cell>
          <cell r="W168" t="str">
            <v>EAST END SCHOOL DISTRICT</v>
          </cell>
          <cell r="X168">
            <v>20</v>
          </cell>
          <cell r="AA168">
            <v>5303</v>
          </cell>
          <cell r="AB168" t="str">
            <v>PERRYVILLE SCHOOL DISTRICT</v>
          </cell>
          <cell r="AC168">
            <v>0</v>
          </cell>
        </row>
        <row r="169">
          <cell r="A169">
            <v>5503</v>
          </cell>
          <cell r="B169">
            <v>0</v>
          </cell>
          <cell r="C169" t="str">
            <v>KIRBY SCHOOL DISTRICT</v>
          </cell>
          <cell r="E169" t="str">
            <v>2</v>
          </cell>
          <cell r="F169">
            <v>17</v>
          </cell>
          <cell r="G169">
            <v>5984</v>
          </cell>
          <cell r="H169">
            <v>0</v>
          </cell>
          <cell r="I169">
            <v>0</v>
          </cell>
          <cell r="J169">
            <v>17</v>
          </cell>
          <cell r="K169">
            <v>5984</v>
          </cell>
          <cell r="V169">
            <v>5303</v>
          </cell>
          <cell r="W169" t="str">
            <v>PERRYVILLE SCHOOL DISTRICT</v>
          </cell>
          <cell r="X169">
            <v>0</v>
          </cell>
          <cell r="AA169">
            <v>5401</v>
          </cell>
          <cell r="AB169" t="str">
            <v>BARTON-LEXA SCHOOL DISTRICT</v>
          </cell>
          <cell r="AC169">
            <v>0</v>
          </cell>
        </row>
        <row r="170">
          <cell r="A170">
            <v>5504</v>
          </cell>
          <cell r="B170">
            <v>0</v>
          </cell>
          <cell r="C170" t="str">
            <v>SOUTH PIKE COUNTY SCHOOL DISTRICT</v>
          </cell>
          <cell r="E170" t="str">
            <v>2</v>
          </cell>
          <cell r="F170">
            <v>15</v>
          </cell>
          <cell r="G170">
            <v>5280</v>
          </cell>
          <cell r="H170">
            <v>0</v>
          </cell>
          <cell r="I170">
            <v>0</v>
          </cell>
          <cell r="J170">
            <v>15</v>
          </cell>
          <cell r="K170">
            <v>5280</v>
          </cell>
          <cell r="V170">
            <v>5401</v>
          </cell>
          <cell r="W170" t="str">
            <v>BARTON SCHOOL DISTRICT</v>
          </cell>
          <cell r="X170">
            <v>7</v>
          </cell>
          <cell r="AA170">
            <v>5403</v>
          </cell>
          <cell r="AB170" t="str">
            <v>HELENA/ WEST HELENA SCHOOL DISTRICT</v>
          </cell>
          <cell r="AC170">
            <v>0</v>
          </cell>
        </row>
        <row r="171">
          <cell r="A171">
            <v>5602</v>
          </cell>
          <cell r="B171">
            <v>0</v>
          </cell>
          <cell r="C171" t="str">
            <v>HARRISBURG SCHOOL DISTRICT</v>
          </cell>
          <cell r="E171" t="str">
            <v>2</v>
          </cell>
          <cell r="F171">
            <v>14</v>
          </cell>
          <cell r="G171">
            <v>4928</v>
          </cell>
          <cell r="H171">
            <v>0</v>
          </cell>
          <cell r="I171">
            <v>0</v>
          </cell>
          <cell r="J171">
            <v>14</v>
          </cell>
          <cell r="K171">
            <v>4928</v>
          </cell>
          <cell r="V171">
            <v>5403</v>
          </cell>
          <cell r="W171" t="str">
            <v>HELENA/ WEST HELENA SCHOOL DISTRICT</v>
          </cell>
          <cell r="X171">
            <v>1</v>
          </cell>
          <cell r="AA171">
            <v>5404</v>
          </cell>
          <cell r="AB171" t="str">
            <v>MARVELL-ELAINE SCHOOL DISTRICT</v>
          </cell>
          <cell r="AC171">
            <v>0</v>
          </cell>
        </row>
        <row r="172">
          <cell r="A172">
            <v>5604</v>
          </cell>
          <cell r="B172">
            <v>0</v>
          </cell>
          <cell r="C172" t="str">
            <v>MARKED TREE SCHOOL DISTRICT</v>
          </cell>
          <cell r="E172" t="str">
            <v>2</v>
          </cell>
          <cell r="F172">
            <v>2</v>
          </cell>
          <cell r="G172">
            <v>704</v>
          </cell>
          <cell r="H172">
            <v>0</v>
          </cell>
          <cell r="I172">
            <v>0</v>
          </cell>
          <cell r="J172">
            <v>2</v>
          </cell>
          <cell r="K172">
            <v>704</v>
          </cell>
          <cell r="V172">
            <v>5404</v>
          </cell>
          <cell r="W172" t="str">
            <v>MARVELL-ELAINE SCHOOL DISTRICT</v>
          </cell>
          <cell r="X172">
            <v>1</v>
          </cell>
          <cell r="AA172">
            <v>5440</v>
          </cell>
          <cell r="AB172" t="str">
            <v>KIPP DELTA PUBLIC SCHOOLS</v>
          </cell>
          <cell r="AC172">
            <v>0</v>
          </cell>
        </row>
        <row r="173">
          <cell r="A173">
            <v>5605</v>
          </cell>
          <cell r="B173">
            <v>0</v>
          </cell>
          <cell r="C173" t="str">
            <v>TRUMANN SCHOOL DISTRICT</v>
          </cell>
          <cell r="E173" t="str">
            <v>2</v>
          </cell>
          <cell r="F173">
            <v>41</v>
          </cell>
          <cell r="G173">
            <v>14432</v>
          </cell>
          <cell r="H173">
            <v>0</v>
          </cell>
          <cell r="I173">
            <v>0</v>
          </cell>
          <cell r="J173">
            <v>41</v>
          </cell>
          <cell r="K173">
            <v>14432</v>
          </cell>
          <cell r="V173">
            <v>5440</v>
          </cell>
          <cell r="W173" t="str">
            <v>KIPP DELTA PUBLIC SCHOOLS</v>
          </cell>
          <cell r="X173">
            <v>10</v>
          </cell>
          <cell r="AA173">
            <v>5502</v>
          </cell>
          <cell r="AB173" t="str">
            <v>CENTERPOINT SCHOOL DISTRICT</v>
          </cell>
          <cell r="AC173">
            <v>0</v>
          </cell>
        </row>
        <row r="174">
          <cell r="A174">
            <v>5608</v>
          </cell>
          <cell r="B174">
            <v>0</v>
          </cell>
          <cell r="C174" t="str">
            <v>EAST POINSETT CO. SCHOOL DIST.</v>
          </cell>
          <cell r="E174" t="str">
            <v>2</v>
          </cell>
          <cell r="F174">
            <v>16</v>
          </cell>
          <cell r="G174">
            <v>5632</v>
          </cell>
          <cell r="H174">
            <v>0</v>
          </cell>
          <cell r="I174">
            <v>0</v>
          </cell>
          <cell r="J174">
            <v>16</v>
          </cell>
          <cell r="K174">
            <v>5632</v>
          </cell>
          <cell r="V174">
            <v>5502</v>
          </cell>
          <cell r="W174" t="str">
            <v>CENTERPOINT SCHOOL DISTRICT</v>
          </cell>
          <cell r="X174">
            <v>119</v>
          </cell>
          <cell r="AA174">
            <v>5503</v>
          </cell>
          <cell r="AB174" t="str">
            <v>KIRBY SCHOOL DISTRICT</v>
          </cell>
          <cell r="AC174">
            <v>0</v>
          </cell>
        </row>
        <row r="175">
          <cell r="A175">
            <v>5703</v>
          </cell>
          <cell r="B175">
            <v>0</v>
          </cell>
          <cell r="C175" t="str">
            <v>MENA SCHOOL DISTRICT</v>
          </cell>
          <cell r="E175" t="str">
            <v>2</v>
          </cell>
          <cell r="F175">
            <v>32</v>
          </cell>
          <cell r="G175">
            <v>11264</v>
          </cell>
          <cell r="H175">
            <v>0</v>
          </cell>
          <cell r="I175">
            <v>0</v>
          </cell>
          <cell r="J175">
            <v>32</v>
          </cell>
          <cell r="K175">
            <v>11264</v>
          </cell>
          <cell r="V175">
            <v>5503</v>
          </cell>
          <cell r="W175" t="str">
            <v>KIRBY SCHOOL DISTRICT</v>
          </cell>
          <cell r="X175">
            <v>17</v>
          </cell>
          <cell r="AA175">
            <v>5504</v>
          </cell>
          <cell r="AB175" t="str">
            <v>SOUTH PIKE COUNTY SCHOOL DISTRICT</v>
          </cell>
          <cell r="AC175">
            <v>0</v>
          </cell>
        </row>
        <row r="176">
          <cell r="A176">
            <v>5706</v>
          </cell>
          <cell r="B176">
            <v>0</v>
          </cell>
          <cell r="C176" t="str">
            <v>OUACHITA RIVER SCHOOL DISTRICT</v>
          </cell>
          <cell r="E176" t="str">
            <v>2</v>
          </cell>
          <cell r="F176">
            <v>6</v>
          </cell>
          <cell r="G176">
            <v>2112</v>
          </cell>
          <cell r="H176">
            <v>0</v>
          </cell>
          <cell r="I176">
            <v>0</v>
          </cell>
          <cell r="J176">
            <v>6</v>
          </cell>
          <cell r="K176">
            <v>2112</v>
          </cell>
          <cell r="V176">
            <v>5504</v>
          </cell>
          <cell r="W176" t="str">
            <v>SOUTH PIKE COUNTY SCHOOL DISTRICT</v>
          </cell>
          <cell r="X176">
            <v>15</v>
          </cell>
          <cell r="AA176">
            <v>5602</v>
          </cell>
          <cell r="AB176" t="str">
            <v>HARRISBURG SCHOOL DISTRICT</v>
          </cell>
          <cell r="AC176">
            <v>0</v>
          </cell>
        </row>
        <row r="177">
          <cell r="A177">
            <v>5707</v>
          </cell>
          <cell r="B177">
            <v>0</v>
          </cell>
          <cell r="C177" t="str">
            <v>COSSATOT RIVER SCHOOL DISTRICT</v>
          </cell>
          <cell r="E177" t="str">
            <v>2</v>
          </cell>
          <cell r="F177">
            <v>141</v>
          </cell>
          <cell r="G177">
            <v>49632</v>
          </cell>
          <cell r="H177">
            <v>0</v>
          </cell>
          <cell r="I177">
            <v>0</v>
          </cell>
          <cell r="J177">
            <v>141</v>
          </cell>
          <cell r="K177">
            <v>49632</v>
          </cell>
          <cell r="V177">
            <v>5602</v>
          </cell>
          <cell r="W177" t="str">
            <v>HARRISBURG SCHOOL DISTRICT</v>
          </cell>
          <cell r="X177">
            <v>14</v>
          </cell>
          <cell r="AA177">
            <v>5604</v>
          </cell>
          <cell r="AB177" t="str">
            <v>MARKED TREE SCHOOL DISTRICT</v>
          </cell>
          <cell r="AC177">
            <v>0</v>
          </cell>
        </row>
        <row r="178">
          <cell r="A178">
            <v>5801</v>
          </cell>
          <cell r="B178">
            <v>0</v>
          </cell>
          <cell r="C178" t="str">
            <v>ATKINS SCHOOL DISTRICT</v>
          </cell>
          <cell r="E178" t="str">
            <v>2</v>
          </cell>
          <cell r="F178">
            <v>13</v>
          </cell>
          <cell r="G178">
            <v>4576</v>
          </cell>
          <cell r="H178">
            <v>0</v>
          </cell>
          <cell r="I178">
            <v>0</v>
          </cell>
          <cell r="J178">
            <v>13</v>
          </cell>
          <cell r="K178">
            <v>4576</v>
          </cell>
          <cell r="V178">
            <v>5604</v>
          </cell>
          <cell r="W178" t="str">
            <v>MARKED TREE SCHOOL DISTRICT</v>
          </cell>
          <cell r="X178">
            <v>2</v>
          </cell>
          <cell r="AA178">
            <v>5605</v>
          </cell>
          <cell r="AB178" t="str">
            <v>TRUMANN SCHOOL DISTRICT</v>
          </cell>
          <cell r="AC178">
            <v>0</v>
          </cell>
        </row>
        <row r="179">
          <cell r="A179">
            <v>5802</v>
          </cell>
          <cell r="B179">
            <v>0</v>
          </cell>
          <cell r="C179" t="str">
            <v>DOVER SCHOOL DISTRICT</v>
          </cell>
          <cell r="E179" t="str">
            <v>2</v>
          </cell>
          <cell r="F179">
            <v>19</v>
          </cell>
          <cell r="G179">
            <v>6688</v>
          </cell>
          <cell r="H179">
            <v>0</v>
          </cell>
          <cell r="I179">
            <v>0</v>
          </cell>
          <cell r="J179">
            <v>19</v>
          </cell>
          <cell r="K179">
            <v>6688</v>
          </cell>
          <cell r="V179">
            <v>5605</v>
          </cell>
          <cell r="W179" t="str">
            <v>TRUMANN SCHOOL DISTRICT</v>
          </cell>
          <cell r="X179">
            <v>41</v>
          </cell>
          <cell r="AA179">
            <v>5608</v>
          </cell>
          <cell r="AB179" t="str">
            <v>EAST POINSETT CO. SCHOOL DIST.</v>
          </cell>
          <cell r="AC179">
            <v>0</v>
          </cell>
        </row>
        <row r="180">
          <cell r="A180">
            <v>5803</v>
          </cell>
          <cell r="B180">
            <v>0</v>
          </cell>
          <cell r="C180" t="str">
            <v>HECTOR SCHOOL DISTRICT</v>
          </cell>
          <cell r="E180" t="str">
            <v>2</v>
          </cell>
          <cell r="F180">
            <v>4</v>
          </cell>
          <cell r="G180">
            <v>1408</v>
          </cell>
          <cell r="H180">
            <v>0</v>
          </cell>
          <cell r="I180">
            <v>0</v>
          </cell>
          <cell r="J180">
            <v>4</v>
          </cell>
          <cell r="K180">
            <v>1408</v>
          </cell>
          <cell r="V180">
            <v>5608</v>
          </cell>
          <cell r="W180" t="str">
            <v>EAST POINSETT CO. SCHOOL DIST.</v>
          </cell>
          <cell r="X180">
            <v>16</v>
          </cell>
          <cell r="AA180">
            <v>5703</v>
          </cell>
          <cell r="AB180" t="str">
            <v>MENA SCHOOL DISTRICT</v>
          </cell>
          <cell r="AC180">
            <v>0</v>
          </cell>
        </row>
        <row r="181">
          <cell r="A181">
            <v>5804</v>
          </cell>
          <cell r="B181">
            <v>0</v>
          </cell>
          <cell r="C181" t="str">
            <v>POTTSVILLE SCHOOL DISTRICT</v>
          </cell>
          <cell r="E181" t="str">
            <v>2</v>
          </cell>
          <cell r="F181">
            <v>57</v>
          </cell>
          <cell r="G181">
            <v>20064</v>
          </cell>
          <cell r="H181">
            <v>0</v>
          </cell>
          <cell r="I181">
            <v>0</v>
          </cell>
          <cell r="J181">
            <v>57</v>
          </cell>
          <cell r="K181">
            <v>20064</v>
          </cell>
          <cell r="V181">
            <v>5703</v>
          </cell>
          <cell r="W181" t="str">
            <v>MENA SCHOOL DISTRICT</v>
          </cell>
          <cell r="X181">
            <v>32</v>
          </cell>
          <cell r="AA181">
            <v>5706</v>
          </cell>
          <cell r="AB181" t="str">
            <v>OUACHITA RIVER SCHOOL DISTRICT</v>
          </cell>
          <cell r="AC181">
            <v>0</v>
          </cell>
        </row>
        <row r="182">
          <cell r="A182">
            <v>5805</v>
          </cell>
          <cell r="B182">
            <v>0</v>
          </cell>
          <cell r="C182" t="str">
            <v>RUSSELLVILLE SCHOOL DISTRICT</v>
          </cell>
          <cell r="E182" t="str">
            <v>2</v>
          </cell>
          <cell r="F182">
            <v>845</v>
          </cell>
          <cell r="G182">
            <v>297440</v>
          </cell>
          <cell r="H182">
            <v>0</v>
          </cell>
          <cell r="I182">
            <v>0</v>
          </cell>
          <cell r="J182">
            <v>845</v>
          </cell>
          <cell r="K182">
            <v>297440</v>
          </cell>
          <cell r="V182">
            <v>5706</v>
          </cell>
          <cell r="W182" t="str">
            <v>OUACHITA RIVER SCHOOL DISTRICT</v>
          </cell>
          <cell r="X182">
            <v>6</v>
          </cell>
          <cell r="AA182">
            <v>5707</v>
          </cell>
          <cell r="AB182" t="str">
            <v>COSSATOT RIVER SCHOOL DISTRICT</v>
          </cell>
          <cell r="AC182">
            <v>0</v>
          </cell>
        </row>
        <row r="183">
          <cell r="A183">
            <v>5901</v>
          </cell>
          <cell r="B183">
            <v>0</v>
          </cell>
          <cell r="C183" t="str">
            <v>DES ARC SCHOOL DISTRICT</v>
          </cell>
          <cell r="E183" t="str">
            <v>2</v>
          </cell>
          <cell r="F183">
            <v>1</v>
          </cell>
          <cell r="G183">
            <v>352</v>
          </cell>
          <cell r="H183">
            <v>0</v>
          </cell>
          <cell r="I183">
            <v>0</v>
          </cell>
          <cell r="J183">
            <v>1</v>
          </cell>
          <cell r="K183">
            <v>352</v>
          </cell>
          <cell r="V183">
            <v>5707</v>
          </cell>
          <cell r="W183" t="str">
            <v>COSSATOT RIVER SCHOOL DISTRICT</v>
          </cell>
          <cell r="X183">
            <v>141</v>
          </cell>
          <cell r="AA183">
            <v>5801</v>
          </cell>
          <cell r="AB183" t="str">
            <v>ATKINS SCHOOL DISTRICT</v>
          </cell>
          <cell r="AC183">
            <v>0</v>
          </cell>
        </row>
        <row r="184">
          <cell r="A184">
            <v>5903</v>
          </cell>
          <cell r="B184">
            <v>0</v>
          </cell>
          <cell r="C184" t="str">
            <v>HAZEN SCHOOL DISTRICT</v>
          </cell>
          <cell r="E184" t="str">
            <v>2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V184">
            <v>5801</v>
          </cell>
          <cell r="W184" t="str">
            <v>ATKINS SCHOOL DISTRICT</v>
          </cell>
          <cell r="X184">
            <v>13</v>
          </cell>
          <cell r="AA184">
            <v>5802</v>
          </cell>
          <cell r="AB184" t="str">
            <v>DOVER SCHOOL DISTRICT</v>
          </cell>
          <cell r="AC184">
            <v>0</v>
          </cell>
        </row>
        <row r="185">
          <cell r="A185">
            <v>6001</v>
          </cell>
          <cell r="B185">
            <v>0</v>
          </cell>
          <cell r="C185" t="str">
            <v>LITTLE ROCK SCHOOL DISTRICT</v>
          </cell>
          <cell r="E185" t="str">
            <v>2</v>
          </cell>
          <cell r="F185">
            <v>2839</v>
          </cell>
          <cell r="G185">
            <v>999328</v>
          </cell>
          <cell r="H185">
            <v>0</v>
          </cell>
          <cell r="I185">
            <v>0</v>
          </cell>
          <cell r="J185">
            <v>2839</v>
          </cell>
          <cell r="K185">
            <v>999328</v>
          </cell>
          <cell r="V185">
            <v>5802</v>
          </cell>
          <cell r="W185" t="str">
            <v>DOVER SCHOOL DISTRICT</v>
          </cell>
          <cell r="X185">
            <v>19</v>
          </cell>
          <cell r="AA185">
            <v>5803</v>
          </cell>
          <cell r="AB185" t="str">
            <v>HECTOR SCHOOL DISTRICT</v>
          </cell>
          <cell r="AC185">
            <v>0</v>
          </cell>
        </row>
        <row r="186">
          <cell r="A186">
            <v>6002</v>
          </cell>
          <cell r="B186">
            <v>0</v>
          </cell>
          <cell r="C186" t="str">
            <v>NORTH LITTLE ROCK SCHOOL DISTRICT</v>
          </cell>
          <cell r="E186" t="str">
            <v>2</v>
          </cell>
          <cell r="F186">
            <v>547</v>
          </cell>
          <cell r="G186">
            <v>192544</v>
          </cell>
          <cell r="H186">
            <v>0</v>
          </cell>
          <cell r="I186">
            <v>0</v>
          </cell>
          <cell r="J186">
            <v>547</v>
          </cell>
          <cell r="K186">
            <v>192544</v>
          </cell>
          <cell r="V186">
            <v>5803</v>
          </cell>
          <cell r="W186" t="str">
            <v>HECTOR SCHOOL DISTRICT</v>
          </cell>
          <cell r="X186">
            <v>4</v>
          </cell>
          <cell r="AA186">
            <v>5804</v>
          </cell>
          <cell r="AB186" t="str">
            <v>POTTSVILLE SCHOOL DISTRICT</v>
          </cell>
          <cell r="AC186">
            <v>0</v>
          </cell>
        </row>
        <row r="187">
          <cell r="A187">
            <v>6003</v>
          </cell>
          <cell r="B187">
            <v>0</v>
          </cell>
          <cell r="C187" t="str">
            <v>PULASKI COUNTY SPECIAL SCHOOL DISTRICT</v>
          </cell>
          <cell r="E187" t="str">
            <v>2</v>
          </cell>
          <cell r="F187">
            <v>630</v>
          </cell>
          <cell r="G187">
            <v>221760</v>
          </cell>
          <cell r="H187">
            <v>0</v>
          </cell>
          <cell r="I187">
            <v>0</v>
          </cell>
          <cell r="J187">
            <v>630</v>
          </cell>
          <cell r="K187">
            <v>221760</v>
          </cell>
          <cell r="V187">
            <v>5804</v>
          </cell>
          <cell r="W187" t="str">
            <v>POTTSVILLE SCHOOL DISTRICT</v>
          </cell>
          <cell r="X187">
            <v>57</v>
          </cell>
          <cell r="AA187">
            <v>5805</v>
          </cell>
          <cell r="AB187" t="str">
            <v>RUSSELLVILLE SCHOOL DISTRICT</v>
          </cell>
          <cell r="AC187">
            <v>0</v>
          </cell>
        </row>
        <row r="188">
          <cell r="A188">
            <v>6004</v>
          </cell>
          <cell r="B188">
            <v>0</v>
          </cell>
          <cell r="C188" t="str">
            <v>JACKSONVILLE NORTH PULASKI SCHOOL DISTRICT</v>
          </cell>
          <cell r="E188" t="str">
            <v>2</v>
          </cell>
          <cell r="F188">
            <v>160</v>
          </cell>
          <cell r="G188">
            <v>56320</v>
          </cell>
          <cell r="H188">
            <v>0</v>
          </cell>
          <cell r="I188">
            <v>0</v>
          </cell>
          <cell r="J188">
            <v>160</v>
          </cell>
          <cell r="K188">
            <v>56320</v>
          </cell>
          <cell r="V188">
            <v>5805</v>
          </cell>
          <cell r="W188" t="str">
            <v>RUSSELLVILLE SCHOOL DISTRICT</v>
          </cell>
          <cell r="X188">
            <v>845</v>
          </cell>
          <cell r="AA188">
            <v>5901</v>
          </cell>
          <cell r="AB188" t="str">
            <v>DES ARC SCHOOL DISTRICT</v>
          </cell>
          <cell r="AC188">
            <v>0</v>
          </cell>
        </row>
        <row r="189">
          <cell r="A189">
            <v>6102</v>
          </cell>
          <cell r="B189">
            <v>0</v>
          </cell>
          <cell r="C189" t="str">
            <v>MAYNARD SCHOOL DISTRICT</v>
          </cell>
          <cell r="E189" t="str">
            <v>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V189">
            <v>5901</v>
          </cell>
          <cell r="W189" t="str">
            <v>DES ARC SCHOOL DISTRICT</v>
          </cell>
          <cell r="X189">
            <v>1</v>
          </cell>
          <cell r="AA189">
            <v>5903</v>
          </cell>
          <cell r="AB189" t="str">
            <v>HAZEN SCHOOL DISTRICT</v>
          </cell>
          <cell r="AC189">
            <v>0</v>
          </cell>
        </row>
        <row r="190">
          <cell r="A190">
            <v>6103</v>
          </cell>
          <cell r="B190">
            <v>0</v>
          </cell>
          <cell r="C190" t="str">
            <v>POCAHONTAS SCHOOL DISTRICT</v>
          </cell>
          <cell r="E190" t="str">
            <v>2</v>
          </cell>
          <cell r="F190">
            <v>219</v>
          </cell>
          <cell r="G190">
            <v>77088</v>
          </cell>
          <cell r="H190">
            <v>0</v>
          </cell>
          <cell r="I190">
            <v>0</v>
          </cell>
          <cell r="J190">
            <v>219</v>
          </cell>
          <cell r="K190">
            <v>77088</v>
          </cell>
          <cell r="V190">
            <v>5903</v>
          </cell>
          <cell r="W190" t="str">
            <v>HAZEN SCHOOL DISTRICT</v>
          </cell>
          <cell r="X190">
            <v>0</v>
          </cell>
          <cell r="AA190">
            <v>6001</v>
          </cell>
          <cell r="AB190" t="str">
            <v>LITTLE ROCK SCHOOL DISTRICT</v>
          </cell>
          <cell r="AC190">
            <v>0</v>
          </cell>
        </row>
        <row r="191">
          <cell r="A191">
            <v>6201</v>
          </cell>
          <cell r="B191">
            <v>0</v>
          </cell>
          <cell r="C191" t="str">
            <v>FORREST CITY SCHOOL DISTRICT</v>
          </cell>
          <cell r="E191" t="str">
            <v>2</v>
          </cell>
          <cell r="F191">
            <v>39</v>
          </cell>
          <cell r="G191">
            <v>13728</v>
          </cell>
          <cell r="H191">
            <v>0</v>
          </cell>
          <cell r="I191">
            <v>0</v>
          </cell>
          <cell r="J191">
            <v>39</v>
          </cell>
          <cell r="K191">
            <v>13728</v>
          </cell>
          <cell r="V191">
            <v>6001</v>
          </cell>
          <cell r="W191" t="str">
            <v>LITTLE ROCK SCHOOL DISTRICT</v>
          </cell>
          <cell r="X191">
            <v>2839</v>
          </cell>
          <cell r="AA191">
            <v>6002</v>
          </cell>
          <cell r="AB191" t="str">
            <v>NORTH LITTLE ROCK SCHOOL DISTRICT</v>
          </cell>
          <cell r="AC191">
            <v>0</v>
          </cell>
        </row>
        <row r="192">
          <cell r="A192">
            <v>6205</v>
          </cell>
          <cell r="B192">
            <v>0</v>
          </cell>
          <cell r="C192" t="str">
            <v>PALESTINE-WHEATLEY SCH. DIST.</v>
          </cell>
          <cell r="E192" t="str">
            <v>2</v>
          </cell>
          <cell r="F192">
            <v>0</v>
          </cell>
          <cell r="G192">
            <v>0</v>
          </cell>
          <cell r="H192">
            <v>7</v>
          </cell>
          <cell r="I192">
            <v>2464</v>
          </cell>
          <cell r="J192">
            <v>7</v>
          </cell>
          <cell r="K192">
            <v>2464</v>
          </cell>
          <cell r="V192">
            <v>6002</v>
          </cell>
          <cell r="W192" t="str">
            <v>NORTH LITTLE ROCK SCHOOL DISTRICT</v>
          </cell>
          <cell r="X192">
            <v>547</v>
          </cell>
          <cell r="AA192">
            <v>6003</v>
          </cell>
          <cell r="AB192" t="str">
            <v>PULASKI COUNTY SPECIAL SCHOOL DISTRICT</v>
          </cell>
          <cell r="AC192">
            <v>0</v>
          </cell>
        </row>
        <row r="193">
          <cell r="A193">
            <v>6301</v>
          </cell>
          <cell r="B193">
            <v>0</v>
          </cell>
          <cell r="C193" t="str">
            <v>BAUXITE SCHOOL DISTRICT</v>
          </cell>
          <cell r="E193" t="str">
            <v>2</v>
          </cell>
          <cell r="F193">
            <v>11</v>
          </cell>
          <cell r="G193">
            <v>3872</v>
          </cell>
          <cell r="H193">
            <v>0</v>
          </cell>
          <cell r="I193">
            <v>0</v>
          </cell>
          <cell r="J193">
            <v>11</v>
          </cell>
          <cell r="K193">
            <v>3872</v>
          </cell>
          <cell r="V193">
            <v>6003</v>
          </cell>
          <cell r="W193" t="str">
            <v>PULASKI COUNTY SPECIAL SCHOOL DISTRICT</v>
          </cell>
          <cell r="X193">
            <v>630</v>
          </cell>
          <cell r="AA193">
            <v>6004</v>
          </cell>
          <cell r="AB193" t="str">
            <v>JACKSONVILLE NORTH PULASKI SCHOOL DISTRICT</v>
          </cell>
          <cell r="AC193">
            <v>0</v>
          </cell>
        </row>
        <row r="194">
          <cell r="A194">
            <v>6302</v>
          </cell>
          <cell r="B194">
            <v>0</v>
          </cell>
          <cell r="C194" t="str">
            <v>BENTON SCHOOL DISTRICT</v>
          </cell>
          <cell r="E194" t="str">
            <v>2</v>
          </cell>
          <cell r="F194">
            <v>253</v>
          </cell>
          <cell r="G194">
            <v>89056</v>
          </cell>
          <cell r="H194">
            <v>0</v>
          </cell>
          <cell r="I194">
            <v>0</v>
          </cell>
          <cell r="J194">
            <v>253</v>
          </cell>
          <cell r="K194">
            <v>89056</v>
          </cell>
          <cell r="V194">
            <v>6004</v>
          </cell>
          <cell r="W194" t="str">
            <v>JACKSONVILLE NORTH PULASKI SCHOOL DISTRICT</v>
          </cell>
          <cell r="X194">
            <v>160</v>
          </cell>
          <cell r="AA194">
            <v>6040</v>
          </cell>
          <cell r="AB194" t="str">
            <v>ACADEMICS PLUS PUBLIC CHARTER SCHOOLS</v>
          </cell>
          <cell r="AC194">
            <v>0</v>
          </cell>
        </row>
        <row r="195">
          <cell r="A195">
            <v>6303</v>
          </cell>
          <cell r="B195">
            <v>0</v>
          </cell>
          <cell r="C195" t="str">
            <v>BRYANT SCHOOL DISTRICT</v>
          </cell>
          <cell r="E195" t="str">
            <v>2</v>
          </cell>
          <cell r="F195">
            <v>827</v>
          </cell>
          <cell r="G195">
            <v>291104</v>
          </cell>
          <cell r="H195">
            <v>0</v>
          </cell>
          <cell r="I195">
            <v>0</v>
          </cell>
          <cell r="J195">
            <v>827</v>
          </cell>
          <cell r="K195">
            <v>291104</v>
          </cell>
          <cell r="V195">
            <v>6040</v>
          </cell>
          <cell r="W195" t="str">
            <v>ACADEMICS PLUS PUBLIC CHARTER SCHOOLS</v>
          </cell>
          <cell r="X195">
            <v>41</v>
          </cell>
          <cell r="AA195">
            <v>6041</v>
          </cell>
          <cell r="AB195" t="str">
            <v>LISA ACADEMY</v>
          </cell>
          <cell r="AC195">
            <v>0</v>
          </cell>
        </row>
        <row r="196">
          <cell r="A196">
            <v>6304</v>
          </cell>
          <cell r="B196">
            <v>0</v>
          </cell>
          <cell r="C196" t="str">
            <v>HARMONY GROVE SCH DIST(SALINE)</v>
          </cell>
          <cell r="E196" t="str">
            <v>2</v>
          </cell>
          <cell r="F196">
            <v>9</v>
          </cell>
          <cell r="G196">
            <v>3168</v>
          </cell>
          <cell r="H196">
            <v>0</v>
          </cell>
          <cell r="I196">
            <v>0</v>
          </cell>
          <cell r="J196">
            <v>9</v>
          </cell>
          <cell r="K196">
            <v>3168</v>
          </cell>
          <cell r="V196">
            <v>6041</v>
          </cell>
          <cell r="W196" t="str">
            <v>LISA ACADEMY</v>
          </cell>
          <cell r="X196">
            <v>649</v>
          </cell>
          <cell r="AA196">
            <v>6043</v>
          </cell>
          <cell r="AB196" t="str">
            <v>ARKANSAS VIRTUAL ACADEMY</v>
          </cell>
          <cell r="AC196">
            <v>0</v>
          </cell>
        </row>
        <row r="197">
          <cell r="A197">
            <v>6401</v>
          </cell>
          <cell r="B197">
            <v>0</v>
          </cell>
          <cell r="C197" t="str">
            <v>WALDRON SCHOOL DISTRICT</v>
          </cell>
          <cell r="E197" t="str">
            <v>2</v>
          </cell>
          <cell r="F197">
            <v>119</v>
          </cell>
          <cell r="G197">
            <v>41888</v>
          </cell>
          <cell r="H197">
            <v>0</v>
          </cell>
          <cell r="I197">
            <v>0</v>
          </cell>
          <cell r="J197">
            <v>119</v>
          </cell>
          <cell r="K197">
            <v>41888</v>
          </cell>
          <cell r="V197">
            <v>6043</v>
          </cell>
          <cell r="W197" t="str">
            <v>ARKANSAS VIRTUAL ACADEMY</v>
          </cell>
          <cell r="X197">
            <v>92</v>
          </cell>
          <cell r="AA197">
            <v>6047</v>
          </cell>
          <cell r="AB197" t="str">
            <v>ESTEM PUBLIC CHARTER SCHOOL</v>
          </cell>
          <cell r="AC197">
            <v>0</v>
          </cell>
        </row>
        <row r="198">
          <cell r="A198">
            <v>6502</v>
          </cell>
          <cell r="B198">
            <v>0</v>
          </cell>
          <cell r="C198" t="str">
            <v>SEARCY COUNTY SCHOOL DISTRICT</v>
          </cell>
          <cell r="E198" t="str">
            <v>2</v>
          </cell>
          <cell r="F198">
            <v>2</v>
          </cell>
          <cell r="G198">
            <v>704</v>
          </cell>
          <cell r="H198">
            <v>0</v>
          </cell>
          <cell r="I198">
            <v>0</v>
          </cell>
          <cell r="J198">
            <v>2</v>
          </cell>
          <cell r="K198">
            <v>704</v>
          </cell>
          <cell r="V198">
            <v>6047</v>
          </cell>
          <cell r="W198" t="str">
            <v>ESTEM PUBLIC CHARTER SCHOOL</v>
          </cell>
          <cell r="X198">
            <v>141</v>
          </cell>
          <cell r="AA198">
            <v>6050</v>
          </cell>
          <cell r="AB198" t="str">
            <v>JACKSONVILLE LIGHTHOUSE CHARTER</v>
          </cell>
          <cell r="AC198">
            <v>0</v>
          </cell>
        </row>
        <row r="199">
          <cell r="A199">
            <v>6505</v>
          </cell>
          <cell r="B199">
            <v>0</v>
          </cell>
          <cell r="C199" t="str">
            <v>OZARK MOUNTAIN SCHOOL DISTRICT</v>
          </cell>
          <cell r="E199" t="str">
            <v>2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V199">
            <v>6050</v>
          </cell>
          <cell r="W199" t="str">
            <v>JACKSONVILLE LIGHTHOUSE CHARTER</v>
          </cell>
          <cell r="X199">
            <v>35</v>
          </cell>
          <cell r="AA199">
            <v>6052</v>
          </cell>
          <cell r="AB199" t="str">
            <v>GRADUATE ARKANSAS</v>
          </cell>
          <cell r="AC199">
            <v>1</v>
          </cell>
        </row>
        <row r="200">
          <cell r="A200">
            <v>6601</v>
          </cell>
          <cell r="B200">
            <v>0</v>
          </cell>
          <cell r="C200" t="str">
            <v>FORT SMITH SCHOOL DISTRICT</v>
          </cell>
          <cell r="E200" t="str">
            <v>2</v>
          </cell>
          <cell r="F200">
            <v>3001</v>
          </cell>
          <cell r="G200">
            <v>1056352</v>
          </cell>
          <cell r="H200">
            <v>0</v>
          </cell>
          <cell r="I200">
            <v>0</v>
          </cell>
          <cell r="J200">
            <v>3001</v>
          </cell>
          <cell r="K200">
            <v>1056352</v>
          </cell>
          <cell r="V200">
            <v>6052</v>
          </cell>
          <cell r="W200" t="str">
            <v>GRADUATE ARKANSAS CHARTER (formerly SIATECH)</v>
          </cell>
          <cell r="X200">
            <v>0</v>
          </cell>
          <cell r="AA200">
            <v>6053</v>
          </cell>
          <cell r="AB200" t="str">
            <v>RESPONSIVE ED SOLUTIONS PREMIER HIGH SCHOOL OF LITTLE ROCK</v>
          </cell>
          <cell r="AC200">
            <v>0</v>
          </cell>
        </row>
        <row r="201">
          <cell r="A201">
            <v>6602</v>
          </cell>
          <cell r="B201">
            <v>0</v>
          </cell>
          <cell r="C201" t="str">
            <v>GREENWOOD SCHOOL DISTRICT</v>
          </cell>
          <cell r="E201" t="str">
            <v>2</v>
          </cell>
          <cell r="F201">
            <v>72</v>
          </cell>
          <cell r="G201">
            <v>25344</v>
          </cell>
          <cell r="H201">
            <v>0</v>
          </cell>
          <cell r="I201">
            <v>0</v>
          </cell>
          <cell r="J201">
            <v>72</v>
          </cell>
          <cell r="K201">
            <v>25344</v>
          </cell>
          <cell r="V201">
            <v>6053</v>
          </cell>
          <cell r="W201" t="str">
            <v>RESPONSIVE ED SOLUTIONS PREMIER HIGH SCHOOL OF LITTLE ROCK (Little Rock Premier High School)</v>
          </cell>
          <cell r="X201">
            <v>1</v>
          </cell>
          <cell r="AA201">
            <v>6055</v>
          </cell>
          <cell r="AB201" t="str">
            <v>EXALT ACADEMY OF SOUTHWEST LITTLE ROCK</v>
          </cell>
          <cell r="AC201">
            <v>0</v>
          </cell>
        </row>
        <row r="202">
          <cell r="A202">
            <v>6603</v>
          </cell>
          <cell r="B202">
            <v>0</v>
          </cell>
          <cell r="C202" t="str">
            <v>HACKETT SCHOOL DISTRICT</v>
          </cell>
          <cell r="E202" t="str">
            <v>2</v>
          </cell>
          <cell r="F202">
            <v>3</v>
          </cell>
          <cell r="G202">
            <v>1056</v>
          </cell>
          <cell r="H202">
            <v>0</v>
          </cell>
          <cell r="I202">
            <v>0</v>
          </cell>
          <cell r="J202">
            <v>3</v>
          </cell>
          <cell r="K202">
            <v>1056</v>
          </cell>
          <cell r="V202">
            <v>6055</v>
          </cell>
          <cell r="W202" t="str">
            <v>EXALT ACADEMY OF SOUTHWEST LITTLE ROCK</v>
          </cell>
          <cell r="X202">
            <v>344</v>
          </cell>
          <cell r="AA202">
            <v>6056</v>
          </cell>
          <cell r="AB202" t="str">
            <v>CAPITAL CITY LIGHTHOUSE ACADEMY</v>
          </cell>
          <cell r="AC202">
            <v>0</v>
          </cell>
        </row>
        <row r="203">
          <cell r="A203">
            <v>6605</v>
          </cell>
          <cell r="B203">
            <v>0</v>
          </cell>
          <cell r="C203" t="str">
            <v>LAVACA SCHOOL DISTRICT</v>
          </cell>
          <cell r="E203" t="str">
            <v>2</v>
          </cell>
          <cell r="F203">
            <v>0</v>
          </cell>
          <cell r="G203">
            <v>0</v>
          </cell>
          <cell r="H203">
            <v>25</v>
          </cell>
          <cell r="I203">
            <v>8800</v>
          </cell>
          <cell r="J203">
            <v>25</v>
          </cell>
          <cell r="K203">
            <v>8800</v>
          </cell>
          <cell r="V203">
            <v>6056</v>
          </cell>
          <cell r="W203" t="str">
            <v>CAPITAL CITY LIGHTHOUSE ACADEMY</v>
          </cell>
          <cell r="X203">
            <v>4</v>
          </cell>
          <cell r="AA203">
            <v>6060</v>
          </cell>
          <cell r="AB203" t="str">
            <v>SCHOLARMADE ACHIEVEMENT PLACE</v>
          </cell>
          <cell r="AC203">
            <v>0</v>
          </cell>
        </row>
        <row r="204">
          <cell r="A204">
            <v>6606</v>
          </cell>
          <cell r="B204">
            <v>0</v>
          </cell>
          <cell r="C204" t="str">
            <v>MANSFIELD SCHOOL DISTRICT</v>
          </cell>
          <cell r="E204" t="str">
            <v>2</v>
          </cell>
          <cell r="F204">
            <v>8</v>
          </cell>
          <cell r="G204">
            <v>2816</v>
          </cell>
          <cell r="H204">
            <v>0</v>
          </cell>
          <cell r="I204">
            <v>0</v>
          </cell>
          <cell r="J204">
            <v>8</v>
          </cell>
          <cell r="K204">
            <v>2816</v>
          </cell>
          <cell r="V204">
            <v>6058</v>
          </cell>
          <cell r="W204" t="str">
            <v>THE EXCEL CENTER</v>
          </cell>
          <cell r="X204">
            <v>0</v>
          </cell>
          <cell r="AA204">
            <v>6091</v>
          </cell>
          <cell r="AB204" t="str">
            <v>ARK. SCHOOL FOR THE BLIND</v>
          </cell>
          <cell r="AC204">
            <v>0</v>
          </cell>
        </row>
        <row r="205">
          <cell r="A205">
            <v>6701</v>
          </cell>
          <cell r="B205">
            <v>0</v>
          </cell>
          <cell r="C205" t="str">
            <v>DEQUEEN SCHOOL DISTRICT</v>
          </cell>
          <cell r="E205" t="str">
            <v>2</v>
          </cell>
          <cell r="F205">
            <v>878</v>
          </cell>
          <cell r="G205">
            <v>309056</v>
          </cell>
          <cell r="H205">
            <v>0</v>
          </cell>
          <cell r="I205">
            <v>0</v>
          </cell>
          <cell r="J205">
            <v>878</v>
          </cell>
          <cell r="K205">
            <v>309056</v>
          </cell>
          <cell r="V205">
            <v>6060</v>
          </cell>
          <cell r="W205" t="str">
            <v>SCHOLARMADE ACHIEVEMENT PLACE OF ARKANSAS</v>
          </cell>
          <cell r="X205">
            <v>0</v>
          </cell>
          <cell r="AA205">
            <v>6092</v>
          </cell>
          <cell r="AB205" t="str">
            <v>ARK. SCHOOL FOR THE DEAF</v>
          </cell>
          <cell r="AC205">
            <v>0</v>
          </cell>
        </row>
        <row r="206">
          <cell r="A206">
            <v>6703</v>
          </cell>
          <cell r="B206">
            <v>0</v>
          </cell>
          <cell r="C206" t="str">
            <v>HORATIO SCHOOL DISTRICT</v>
          </cell>
          <cell r="E206" t="str">
            <v>2</v>
          </cell>
          <cell r="F206">
            <v>107</v>
          </cell>
          <cell r="G206">
            <v>37664</v>
          </cell>
          <cell r="H206">
            <v>0</v>
          </cell>
          <cell r="I206">
            <v>0</v>
          </cell>
          <cell r="J206">
            <v>107</v>
          </cell>
          <cell r="K206">
            <v>37664</v>
          </cell>
          <cell r="V206">
            <v>6061</v>
          </cell>
          <cell r="W206" t="str">
            <v>FRIENDSHIP ASPIRE ACADEMY LITTLE ROCK</v>
          </cell>
          <cell r="X206">
            <v>25</v>
          </cell>
          <cell r="AA206">
            <v>6094</v>
          </cell>
          <cell r="AB206" t="str">
            <v>DIVISION OF YOUTH SERVICES SCHOOL SYSTEM</v>
          </cell>
          <cell r="AC206">
            <v>0</v>
          </cell>
        </row>
        <row r="207">
          <cell r="A207">
            <v>6802</v>
          </cell>
          <cell r="B207">
            <v>0</v>
          </cell>
          <cell r="C207" t="str">
            <v>CAVE CITY SCHOOL DISTRICT</v>
          </cell>
          <cell r="E207" t="str">
            <v>2</v>
          </cell>
          <cell r="F207">
            <v>20</v>
          </cell>
          <cell r="G207">
            <v>7040</v>
          </cell>
          <cell r="H207">
            <v>0</v>
          </cell>
          <cell r="I207">
            <v>0</v>
          </cell>
          <cell r="J207">
            <v>20</v>
          </cell>
          <cell r="K207">
            <v>7040</v>
          </cell>
          <cell r="V207">
            <v>6062</v>
          </cell>
          <cell r="W207" t="str">
            <v>RESPONSIVE ED SOLUTIONS PREMIER HIGH SCHOOL OF NORTH LITTLE ROCK</v>
          </cell>
          <cell r="X207">
            <v>5</v>
          </cell>
          <cell r="AA207">
            <v>6102</v>
          </cell>
          <cell r="AB207" t="str">
            <v>MAYNARD SCHOOL DISTRICT</v>
          </cell>
          <cell r="AC207">
            <v>0</v>
          </cell>
        </row>
        <row r="208">
          <cell r="A208">
            <v>6804</v>
          </cell>
          <cell r="B208">
            <v>0</v>
          </cell>
          <cell r="C208" t="str">
            <v>HIGHLAND SCHOOL DISTRICT</v>
          </cell>
          <cell r="E208" t="str">
            <v>2</v>
          </cell>
          <cell r="F208">
            <v>1</v>
          </cell>
          <cell r="G208">
            <v>352</v>
          </cell>
          <cell r="H208">
            <v>0</v>
          </cell>
          <cell r="I208">
            <v>0</v>
          </cell>
          <cell r="J208">
            <v>1</v>
          </cell>
          <cell r="K208">
            <v>352</v>
          </cell>
          <cell r="V208">
            <v>6091</v>
          </cell>
          <cell r="W208" t="str">
            <v>ARK. SCHOOL FOR THE BLIND</v>
          </cell>
          <cell r="X208">
            <v>0</v>
          </cell>
          <cell r="AA208">
            <v>6103</v>
          </cell>
          <cell r="AB208" t="str">
            <v>POCAHONTAS SCHOOL DISTRICT</v>
          </cell>
          <cell r="AC208">
            <v>0</v>
          </cell>
        </row>
        <row r="209">
          <cell r="A209">
            <v>6901</v>
          </cell>
          <cell r="B209">
            <v>0</v>
          </cell>
          <cell r="C209" t="str">
            <v>MOUNTAIN VIEW SCHOOL DISTRICT</v>
          </cell>
          <cell r="E209" t="str">
            <v>2</v>
          </cell>
          <cell r="F209">
            <v>1</v>
          </cell>
          <cell r="G209">
            <v>352</v>
          </cell>
          <cell r="H209">
            <v>0</v>
          </cell>
          <cell r="I209">
            <v>0</v>
          </cell>
          <cell r="J209">
            <v>1</v>
          </cell>
          <cell r="K209">
            <v>352</v>
          </cell>
          <cell r="V209">
            <v>6092</v>
          </cell>
          <cell r="W209" t="str">
            <v>ARK. SCHOOL FOR THE DEAF</v>
          </cell>
          <cell r="X209">
            <v>0</v>
          </cell>
          <cell r="AA209">
            <v>6201</v>
          </cell>
          <cell r="AB209" t="str">
            <v>FORREST CITY SCHOOL DISTRICT</v>
          </cell>
          <cell r="AC209">
            <v>0</v>
          </cell>
        </row>
        <row r="210">
          <cell r="A210">
            <v>7001</v>
          </cell>
          <cell r="B210">
            <v>0</v>
          </cell>
          <cell r="C210" t="str">
            <v>EL DORADO SCHOOL DISTRICT</v>
          </cell>
          <cell r="E210" t="str">
            <v>2</v>
          </cell>
          <cell r="F210">
            <v>180</v>
          </cell>
          <cell r="G210">
            <v>63360</v>
          </cell>
          <cell r="H210">
            <v>0</v>
          </cell>
          <cell r="I210">
            <v>0</v>
          </cell>
          <cell r="J210">
            <v>180</v>
          </cell>
          <cell r="K210">
            <v>63360</v>
          </cell>
          <cell r="V210">
            <v>6094</v>
          </cell>
          <cell r="W210" t="str">
            <v>DIVISION OF YOUTH SERVICES SCHOOL SYSTEM</v>
          </cell>
          <cell r="X210">
            <v>0</v>
          </cell>
          <cell r="AA210">
            <v>6205</v>
          </cell>
          <cell r="AB210" t="str">
            <v>PALESTINE-WHEATLEY SCH. DIST.</v>
          </cell>
          <cell r="AC210">
            <v>7</v>
          </cell>
        </row>
        <row r="211">
          <cell r="A211">
            <v>7003</v>
          </cell>
          <cell r="B211">
            <v>0</v>
          </cell>
          <cell r="C211" t="str">
            <v>JUNCTION CITY SCHOOL DISTRICT</v>
          </cell>
          <cell r="E211" t="str">
            <v>2</v>
          </cell>
          <cell r="F211">
            <v>4</v>
          </cell>
          <cell r="G211">
            <v>1408</v>
          </cell>
          <cell r="H211">
            <v>0</v>
          </cell>
          <cell r="I211">
            <v>0</v>
          </cell>
          <cell r="J211">
            <v>4</v>
          </cell>
          <cell r="K211">
            <v>1408</v>
          </cell>
          <cell r="V211">
            <v>6102</v>
          </cell>
          <cell r="W211" t="str">
            <v>MAYNARD SCHOOL DISTRICT</v>
          </cell>
          <cell r="X211">
            <v>0</v>
          </cell>
          <cell r="AA211">
            <v>6301</v>
          </cell>
          <cell r="AB211" t="str">
            <v>BAUXITE SCHOOL DISTRICT</v>
          </cell>
          <cell r="AC211">
            <v>0</v>
          </cell>
        </row>
        <row r="212">
          <cell r="A212">
            <v>7007</v>
          </cell>
          <cell r="B212">
            <v>0</v>
          </cell>
          <cell r="C212" t="str">
            <v>PARKERS CHAPEL SCHOOL DIST.</v>
          </cell>
          <cell r="E212" t="str">
            <v>2</v>
          </cell>
          <cell r="F212">
            <v>7</v>
          </cell>
          <cell r="G212">
            <v>2464</v>
          </cell>
          <cell r="H212">
            <v>0</v>
          </cell>
          <cell r="I212">
            <v>0</v>
          </cell>
          <cell r="J212">
            <v>7</v>
          </cell>
          <cell r="K212">
            <v>2464</v>
          </cell>
          <cell r="V212">
            <v>6103</v>
          </cell>
          <cell r="W212" t="str">
            <v>POCAHONTAS SCHOOL DISTRICT</v>
          </cell>
          <cell r="X212">
            <v>219</v>
          </cell>
          <cell r="AA212">
            <v>6302</v>
          </cell>
          <cell r="AB212" t="str">
            <v>BENTON SCHOOL DISTRICT</v>
          </cell>
          <cell r="AC212">
            <v>0</v>
          </cell>
        </row>
        <row r="213">
          <cell r="A213">
            <v>7008</v>
          </cell>
          <cell r="B213">
            <v>0</v>
          </cell>
          <cell r="C213" t="str">
            <v>SMACKOVER-NORPHLET SCHOOL DISTRICT</v>
          </cell>
          <cell r="E213" t="str">
            <v>2</v>
          </cell>
          <cell r="F213">
            <v>13</v>
          </cell>
          <cell r="G213">
            <v>4576</v>
          </cell>
          <cell r="H213">
            <v>0</v>
          </cell>
          <cell r="I213">
            <v>0</v>
          </cell>
          <cell r="J213">
            <v>13</v>
          </cell>
          <cell r="K213">
            <v>4576</v>
          </cell>
          <cell r="V213">
            <v>6201</v>
          </cell>
          <cell r="W213" t="str">
            <v>FORREST CITY SCHOOL DISTRICT</v>
          </cell>
          <cell r="X213">
            <v>39</v>
          </cell>
          <cell r="AA213">
            <v>6303</v>
          </cell>
          <cell r="AB213" t="str">
            <v>BRYANT SCHOOL DISTRICT</v>
          </cell>
          <cell r="AC213">
            <v>0</v>
          </cell>
        </row>
        <row r="214">
          <cell r="A214">
            <v>7009</v>
          </cell>
          <cell r="B214">
            <v>0</v>
          </cell>
          <cell r="C214" t="str">
            <v>STRONG-HUTTIG SCHOOL DISTRICT</v>
          </cell>
          <cell r="E214" t="str">
            <v>2</v>
          </cell>
          <cell r="F214">
            <v>3</v>
          </cell>
          <cell r="G214">
            <v>1056</v>
          </cell>
          <cell r="H214">
            <v>0</v>
          </cell>
          <cell r="I214">
            <v>0</v>
          </cell>
          <cell r="J214">
            <v>3</v>
          </cell>
          <cell r="K214">
            <v>1056</v>
          </cell>
          <cell r="V214">
            <v>6205</v>
          </cell>
          <cell r="W214" t="str">
            <v>PALESTINE-WHEATLEY SCH. DIST.</v>
          </cell>
          <cell r="X214">
            <v>0</v>
          </cell>
          <cell r="AA214">
            <v>6304</v>
          </cell>
          <cell r="AB214" t="str">
            <v>HARMONY GROVE SCH DIST(SALINE)</v>
          </cell>
          <cell r="AC214">
            <v>0</v>
          </cell>
        </row>
        <row r="215">
          <cell r="A215">
            <v>7102</v>
          </cell>
          <cell r="B215">
            <v>0</v>
          </cell>
          <cell r="C215" t="str">
            <v>CLINTON SCHOOL DISTRICT</v>
          </cell>
          <cell r="E215" t="str">
            <v>2</v>
          </cell>
          <cell r="F215">
            <v>33</v>
          </cell>
          <cell r="G215">
            <v>11616</v>
          </cell>
          <cell r="H215">
            <v>0</v>
          </cell>
          <cell r="I215">
            <v>0</v>
          </cell>
          <cell r="J215">
            <v>33</v>
          </cell>
          <cell r="K215">
            <v>11616</v>
          </cell>
          <cell r="V215">
            <v>6301</v>
          </cell>
          <cell r="W215" t="str">
            <v>BAUXITE SCHOOL DISTRICT</v>
          </cell>
          <cell r="X215">
            <v>11</v>
          </cell>
          <cell r="AA215">
            <v>6401</v>
          </cell>
          <cell r="AB215" t="str">
            <v>WALDRON SCHOOL DISTRICT</v>
          </cell>
          <cell r="AC215">
            <v>0</v>
          </cell>
        </row>
        <row r="216">
          <cell r="A216">
            <v>7104</v>
          </cell>
          <cell r="B216">
            <v>0</v>
          </cell>
          <cell r="C216" t="str">
            <v>SHIRLEY SCHOOL DISTRICT</v>
          </cell>
          <cell r="E216" t="str">
            <v>2</v>
          </cell>
          <cell r="F216">
            <v>0</v>
          </cell>
          <cell r="G216">
            <v>0</v>
          </cell>
          <cell r="H216">
            <v>2</v>
          </cell>
          <cell r="I216">
            <v>704</v>
          </cell>
          <cell r="J216">
            <v>2</v>
          </cell>
          <cell r="K216">
            <v>704</v>
          </cell>
          <cell r="V216">
            <v>6302</v>
          </cell>
          <cell r="W216" t="str">
            <v>BENTON SCHOOL DISTRICT</v>
          </cell>
          <cell r="X216">
            <v>253</v>
          </cell>
          <cell r="AA216">
            <v>6502</v>
          </cell>
          <cell r="AB216" t="str">
            <v>SEARCY COUNTY SCHOOL DISTRICT</v>
          </cell>
          <cell r="AC216">
            <v>0</v>
          </cell>
        </row>
        <row r="217">
          <cell r="A217">
            <v>7105</v>
          </cell>
          <cell r="B217">
            <v>0</v>
          </cell>
          <cell r="C217" t="str">
            <v>SOUTH SIDE SCHOOL DISTRICT(VANBUREN)</v>
          </cell>
          <cell r="E217" t="str">
            <v>2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V217">
            <v>6303</v>
          </cell>
          <cell r="W217" t="str">
            <v>BRYANT SCHOOL DISTRICT</v>
          </cell>
          <cell r="X217">
            <v>827</v>
          </cell>
          <cell r="AA217">
            <v>6505</v>
          </cell>
          <cell r="AB217" t="str">
            <v>OZARK MOUNTAIN SCHOOL DISTRICT</v>
          </cell>
          <cell r="AC217">
            <v>0</v>
          </cell>
        </row>
        <row r="218">
          <cell r="A218">
            <v>7201</v>
          </cell>
          <cell r="B218">
            <v>0</v>
          </cell>
          <cell r="C218" t="str">
            <v>ELKINS SCHOOL DISTRICT</v>
          </cell>
          <cell r="E218" t="str">
            <v>2</v>
          </cell>
          <cell r="F218">
            <v>16</v>
          </cell>
          <cell r="G218">
            <v>5632</v>
          </cell>
          <cell r="H218">
            <v>0</v>
          </cell>
          <cell r="I218">
            <v>0</v>
          </cell>
          <cell r="J218">
            <v>16</v>
          </cell>
          <cell r="K218">
            <v>5632</v>
          </cell>
          <cell r="V218">
            <v>6304</v>
          </cell>
          <cell r="W218" t="str">
            <v>HARMONY GROVE SCH DIST(SALINE)</v>
          </cell>
          <cell r="X218">
            <v>9</v>
          </cell>
          <cell r="AA218">
            <v>6601</v>
          </cell>
          <cell r="AB218" t="str">
            <v>FORT SMITH SCHOOL DISTRICT</v>
          </cell>
          <cell r="AC218">
            <v>0</v>
          </cell>
        </row>
        <row r="219">
          <cell r="A219">
            <v>7202</v>
          </cell>
          <cell r="B219">
            <v>0</v>
          </cell>
          <cell r="C219" t="str">
            <v>FARMINGTON SCHOOL DISTRICT</v>
          </cell>
          <cell r="E219" t="str">
            <v>2</v>
          </cell>
          <cell r="F219">
            <v>89</v>
          </cell>
          <cell r="G219">
            <v>31328</v>
          </cell>
          <cell r="H219">
            <v>0</v>
          </cell>
          <cell r="I219">
            <v>0</v>
          </cell>
          <cell r="J219">
            <v>89</v>
          </cell>
          <cell r="K219">
            <v>31328</v>
          </cell>
          <cell r="V219">
            <v>6401</v>
          </cell>
          <cell r="W219" t="str">
            <v>WALDRON SCHOOL DISTRICT</v>
          </cell>
          <cell r="X219">
            <v>119</v>
          </cell>
          <cell r="AA219">
            <v>6602</v>
          </cell>
          <cell r="AB219" t="str">
            <v>GREENWOOD SCHOOL DISTRICT</v>
          </cell>
          <cell r="AC219">
            <v>0</v>
          </cell>
        </row>
        <row r="220">
          <cell r="A220">
            <v>7203</v>
          </cell>
          <cell r="B220">
            <v>0</v>
          </cell>
          <cell r="C220" t="str">
            <v>FAYETTEVILLE SCHOOL DISTRICT</v>
          </cell>
          <cell r="E220" t="str">
            <v>2</v>
          </cell>
          <cell r="F220">
            <v>829</v>
          </cell>
          <cell r="G220">
            <v>291808</v>
          </cell>
          <cell r="H220">
            <v>0</v>
          </cell>
          <cell r="I220">
            <v>0</v>
          </cell>
          <cell r="J220">
            <v>829</v>
          </cell>
          <cell r="K220">
            <v>291808</v>
          </cell>
          <cell r="V220">
            <v>6502</v>
          </cell>
          <cell r="W220" t="str">
            <v>SEARCY COUNTY SCHOOL DISTRICT</v>
          </cell>
          <cell r="X220">
            <v>2</v>
          </cell>
          <cell r="AA220">
            <v>6603</v>
          </cell>
          <cell r="AB220" t="str">
            <v>HACKETT SCHOOL DISTRICT</v>
          </cell>
          <cell r="AC220">
            <v>0</v>
          </cell>
        </row>
        <row r="221">
          <cell r="A221">
            <v>7204</v>
          </cell>
          <cell r="B221">
            <v>0</v>
          </cell>
          <cell r="C221" t="str">
            <v>GREENLAND SCHOOL DISTRICT</v>
          </cell>
          <cell r="E221" t="str">
            <v>2</v>
          </cell>
          <cell r="F221">
            <v>17</v>
          </cell>
          <cell r="G221">
            <v>5984</v>
          </cell>
          <cell r="H221">
            <v>0</v>
          </cell>
          <cell r="I221">
            <v>0</v>
          </cell>
          <cell r="J221">
            <v>17</v>
          </cell>
          <cell r="K221">
            <v>5984</v>
          </cell>
          <cell r="V221">
            <v>6505</v>
          </cell>
          <cell r="W221" t="str">
            <v>OZARK MOUNTAIN SCHOOL DISTRICT</v>
          </cell>
          <cell r="X221">
            <v>0</v>
          </cell>
          <cell r="AA221">
            <v>6605</v>
          </cell>
          <cell r="AB221" t="str">
            <v>LAVACA SCHOOL DISTRICT</v>
          </cell>
          <cell r="AC221">
            <v>25</v>
          </cell>
        </row>
        <row r="222">
          <cell r="A222">
            <v>7205</v>
          </cell>
          <cell r="B222">
            <v>0</v>
          </cell>
          <cell r="C222" t="str">
            <v>LINCOLN SCHOOL DISTRICT</v>
          </cell>
          <cell r="E222" t="str">
            <v>2</v>
          </cell>
          <cell r="F222">
            <v>70</v>
          </cell>
          <cell r="G222">
            <v>24640</v>
          </cell>
          <cell r="H222">
            <v>0</v>
          </cell>
          <cell r="I222">
            <v>0</v>
          </cell>
          <cell r="J222">
            <v>70</v>
          </cell>
          <cell r="K222">
            <v>24640</v>
          </cell>
          <cell r="V222">
            <v>6601</v>
          </cell>
          <cell r="W222" t="str">
            <v>FORT SMITH SCHOOL DISTRICT</v>
          </cell>
          <cell r="X222">
            <v>3001</v>
          </cell>
          <cell r="AA222">
            <v>6606</v>
          </cell>
          <cell r="AB222" t="str">
            <v>MANSFIELD SCHOOL DISTRICT</v>
          </cell>
          <cell r="AC222">
            <v>0</v>
          </cell>
        </row>
        <row r="223">
          <cell r="A223">
            <v>7206</v>
          </cell>
          <cell r="B223">
            <v>0</v>
          </cell>
          <cell r="C223" t="str">
            <v>PRAIRIE GROVE SCHOOL DISTRICT</v>
          </cell>
          <cell r="E223" t="str">
            <v>2</v>
          </cell>
          <cell r="F223">
            <v>65</v>
          </cell>
          <cell r="G223">
            <v>22880</v>
          </cell>
          <cell r="H223">
            <v>0</v>
          </cell>
          <cell r="I223">
            <v>0</v>
          </cell>
          <cell r="J223">
            <v>65</v>
          </cell>
          <cell r="K223">
            <v>22880</v>
          </cell>
          <cell r="V223">
            <v>6602</v>
          </cell>
          <cell r="W223" t="str">
            <v>GREENWOOD SCHOOL DISTRICT</v>
          </cell>
          <cell r="X223">
            <v>72</v>
          </cell>
          <cell r="AA223">
            <v>6640</v>
          </cell>
          <cell r="AB223" t="str">
            <v>FUTURE SCHOOL OF FORT SMITH</v>
          </cell>
          <cell r="AC223">
            <v>0</v>
          </cell>
        </row>
        <row r="224">
          <cell r="A224">
            <v>7207</v>
          </cell>
          <cell r="B224">
            <v>0</v>
          </cell>
          <cell r="C224" t="str">
            <v>SPRINGDALE SCHOOL DISTRICT</v>
          </cell>
          <cell r="E224" t="str">
            <v>2</v>
          </cell>
          <cell r="F224">
            <v>7607</v>
          </cell>
          <cell r="G224">
            <v>2677664</v>
          </cell>
          <cell r="H224">
            <v>0</v>
          </cell>
          <cell r="I224">
            <v>0</v>
          </cell>
          <cell r="J224">
            <v>7607</v>
          </cell>
          <cell r="K224">
            <v>2677664</v>
          </cell>
          <cell r="V224">
            <v>6603</v>
          </cell>
          <cell r="W224" t="str">
            <v>HACKETT SCHOOL DISTRICT</v>
          </cell>
          <cell r="X224">
            <v>3</v>
          </cell>
          <cell r="AA224">
            <v>6701</v>
          </cell>
          <cell r="AB224" t="str">
            <v>DEQUEEN SCHOOL DISTRICT</v>
          </cell>
          <cell r="AC224">
            <v>0</v>
          </cell>
        </row>
        <row r="225">
          <cell r="A225">
            <v>7208</v>
          </cell>
          <cell r="B225">
            <v>0</v>
          </cell>
          <cell r="C225" t="str">
            <v>WEST FORK SCHOOL DISTRICT</v>
          </cell>
          <cell r="E225" t="str">
            <v>2</v>
          </cell>
          <cell r="F225">
            <v>11</v>
          </cell>
          <cell r="G225">
            <v>3872</v>
          </cell>
          <cell r="H225">
            <v>0</v>
          </cell>
          <cell r="I225">
            <v>0</v>
          </cell>
          <cell r="J225">
            <v>11</v>
          </cell>
          <cell r="K225">
            <v>3872</v>
          </cell>
          <cell r="V225">
            <v>6605</v>
          </cell>
          <cell r="W225" t="str">
            <v>LAVACA SCHOOL DISTRICT</v>
          </cell>
          <cell r="X225">
            <v>0</v>
          </cell>
          <cell r="AA225">
            <v>6703</v>
          </cell>
          <cell r="AB225" t="str">
            <v>HORATIO SCHOOL DISTRICT</v>
          </cell>
          <cell r="AC225">
            <v>0</v>
          </cell>
        </row>
        <row r="226">
          <cell r="A226">
            <v>7301</v>
          </cell>
          <cell r="B226">
            <v>0</v>
          </cell>
          <cell r="C226" t="str">
            <v>BALD KNOB SCHOOL DISTRICT</v>
          </cell>
          <cell r="E226" t="str">
            <v>2</v>
          </cell>
          <cell r="F226">
            <v>22</v>
          </cell>
          <cell r="G226">
            <v>7744</v>
          </cell>
          <cell r="H226">
            <v>0</v>
          </cell>
          <cell r="I226">
            <v>0</v>
          </cell>
          <cell r="J226">
            <v>22</v>
          </cell>
          <cell r="K226">
            <v>7744</v>
          </cell>
          <cell r="V226">
            <v>6606</v>
          </cell>
          <cell r="W226" t="str">
            <v>MANSFIELD SCHOOL DISTRICT</v>
          </cell>
          <cell r="X226">
            <v>8</v>
          </cell>
          <cell r="AA226">
            <v>6802</v>
          </cell>
          <cell r="AB226" t="str">
            <v>CAVE CITY SCHOOL DISTRICT</v>
          </cell>
          <cell r="AC226">
            <v>0</v>
          </cell>
        </row>
        <row r="227">
          <cell r="A227">
            <v>7302</v>
          </cell>
          <cell r="B227">
            <v>0</v>
          </cell>
          <cell r="C227" t="str">
            <v>BEEBE SCHOOL DISTRICT</v>
          </cell>
          <cell r="E227" t="str">
            <v>2</v>
          </cell>
          <cell r="F227">
            <v>50</v>
          </cell>
          <cell r="G227">
            <v>17600</v>
          </cell>
          <cell r="H227">
            <v>0</v>
          </cell>
          <cell r="I227">
            <v>0</v>
          </cell>
          <cell r="J227">
            <v>50</v>
          </cell>
          <cell r="K227">
            <v>17600</v>
          </cell>
          <cell r="V227">
            <v>6640</v>
          </cell>
          <cell r="W227" t="str">
            <v>FUTURE SCHOOL OF FORT SMITH</v>
          </cell>
          <cell r="X227">
            <v>34</v>
          </cell>
          <cell r="AA227">
            <v>6804</v>
          </cell>
          <cell r="AB227" t="str">
            <v>HIGHLAND SCHOOL DISTRICT</v>
          </cell>
          <cell r="AC227">
            <v>0</v>
          </cell>
        </row>
        <row r="228">
          <cell r="A228">
            <v>7303</v>
          </cell>
          <cell r="B228">
            <v>0</v>
          </cell>
          <cell r="C228" t="str">
            <v>BRADFORD SCHOOL DISTRICT</v>
          </cell>
          <cell r="E228" t="str">
            <v>2</v>
          </cell>
          <cell r="F228">
            <v>1</v>
          </cell>
          <cell r="G228">
            <v>352</v>
          </cell>
          <cell r="H228">
            <v>0</v>
          </cell>
          <cell r="I228">
            <v>0</v>
          </cell>
          <cell r="J228">
            <v>1</v>
          </cell>
          <cell r="K228">
            <v>352</v>
          </cell>
          <cell r="V228">
            <v>6701</v>
          </cell>
          <cell r="W228" t="str">
            <v>DEQUEEN SCHOOL DISTRICT</v>
          </cell>
          <cell r="X228">
            <v>878</v>
          </cell>
          <cell r="AA228">
            <v>6901</v>
          </cell>
          <cell r="AB228" t="str">
            <v>MOUNTAIN VIEW SCHOOL DISTRICT</v>
          </cell>
          <cell r="AC228">
            <v>0</v>
          </cell>
        </row>
        <row r="229">
          <cell r="A229">
            <v>7304</v>
          </cell>
          <cell r="B229">
            <v>0</v>
          </cell>
          <cell r="C229" t="str">
            <v>WHITE CO. CENTRAL SCHOOL DIST.</v>
          </cell>
          <cell r="E229" t="str">
            <v>2</v>
          </cell>
          <cell r="F229">
            <v>50</v>
          </cell>
          <cell r="G229">
            <v>17600</v>
          </cell>
          <cell r="H229">
            <v>0</v>
          </cell>
          <cell r="I229">
            <v>0</v>
          </cell>
          <cell r="J229">
            <v>50</v>
          </cell>
          <cell r="K229">
            <v>17600</v>
          </cell>
          <cell r="V229">
            <v>6703</v>
          </cell>
          <cell r="W229" t="str">
            <v>HORATIO SCHOOL DISTRICT</v>
          </cell>
          <cell r="X229">
            <v>107</v>
          </cell>
          <cell r="AA229">
            <v>7001</v>
          </cell>
          <cell r="AB229" t="str">
            <v>EL DORADO SCHOOL DISTRICT</v>
          </cell>
          <cell r="AC229">
            <v>0</v>
          </cell>
        </row>
        <row r="230">
          <cell r="A230">
            <v>7307</v>
          </cell>
          <cell r="B230">
            <v>0</v>
          </cell>
          <cell r="C230" t="str">
            <v>RIVERVIEW SCHOOL DISTRICT</v>
          </cell>
          <cell r="E230" t="str">
            <v>2</v>
          </cell>
          <cell r="F230">
            <v>73</v>
          </cell>
          <cell r="G230">
            <v>25696</v>
          </cell>
          <cell r="H230">
            <v>0</v>
          </cell>
          <cell r="I230">
            <v>0</v>
          </cell>
          <cell r="J230">
            <v>73</v>
          </cell>
          <cell r="K230">
            <v>25696</v>
          </cell>
          <cell r="V230">
            <v>6802</v>
          </cell>
          <cell r="W230" t="str">
            <v>CAVE CITY SCHOOL DISTRICT</v>
          </cell>
          <cell r="X230">
            <v>20</v>
          </cell>
          <cell r="AA230">
            <v>7003</v>
          </cell>
          <cell r="AB230" t="str">
            <v>JUNCTION CITY SCHOOL DISTRICT</v>
          </cell>
          <cell r="AC230">
            <v>0</v>
          </cell>
        </row>
        <row r="231">
          <cell r="A231">
            <v>7309</v>
          </cell>
          <cell r="B231">
            <v>0</v>
          </cell>
          <cell r="C231" t="str">
            <v>PANGBURN SCHOOL DISTRICT</v>
          </cell>
          <cell r="E231" t="str">
            <v>2</v>
          </cell>
          <cell r="F231">
            <v>3</v>
          </cell>
          <cell r="G231">
            <v>1056</v>
          </cell>
          <cell r="H231">
            <v>0</v>
          </cell>
          <cell r="I231">
            <v>0</v>
          </cell>
          <cell r="J231">
            <v>3</v>
          </cell>
          <cell r="K231">
            <v>1056</v>
          </cell>
          <cell r="V231">
            <v>6804</v>
          </cell>
          <cell r="W231" t="str">
            <v>HIGHLAND SCHOOL DISTRICT</v>
          </cell>
          <cell r="X231">
            <v>1</v>
          </cell>
          <cell r="AA231">
            <v>7007</v>
          </cell>
          <cell r="AB231" t="str">
            <v>PARKERS CHAPEL SCHOOL DIST.</v>
          </cell>
          <cell r="AC231">
            <v>0</v>
          </cell>
        </row>
        <row r="232">
          <cell r="A232">
            <v>7310</v>
          </cell>
          <cell r="B232">
            <v>0</v>
          </cell>
          <cell r="C232" t="str">
            <v>ROSE BUD SCHOOL DISTRICT</v>
          </cell>
          <cell r="E232" t="str">
            <v>2</v>
          </cell>
          <cell r="F232">
            <v>25</v>
          </cell>
          <cell r="G232">
            <v>8800</v>
          </cell>
          <cell r="H232">
            <v>0</v>
          </cell>
          <cell r="I232">
            <v>0</v>
          </cell>
          <cell r="J232">
            <v>25</v>
          </cell>
          <cell r="K232">
            <v>8800</v>
          </cell>
          <cell r="V232">
            <v>6901</v>
          </cell>
          <cell r="W232" t="str">
            <v>MOUNTAIN VIEW SCHOOL DISTRICT</v>
          </cell>
          <cell r="X232">
            <v>1</v>
          </cell>
          <cell r="AA232">
            <v>7008</v>
          </cell>
          <cell r="AB232" t="str">
            <v>SMACKOVER-NORPHLET SCHOOL DISTRICT</v>
          </cell>
          <cell r="AC232">
            <v>0</v>
          </cell>
        </row>
        <row r="233">
          <cell r="A233">
            <v>7311</v>
          </cell>
          <cell r="B233">
            <v>0</v>
          </cell>
          <cell r="C233" t="str">
            <v>SEARCY SCHOOL DISTRICT</v>
          </cell>
          <cell r="E233" t="str">
            <v>2</v>
          </cell>
          <cell r="F233">
            <v>149</v>
          </cell>
          <cell r="G233">
            <v>52448</v>
          </cell>
          <cell r="H233">
            <v>0</v>
          </cell>
          <cell r="I233">
            <v>0</v>
          </cell>
          <cell r="J233">
            <v>149</v>
          </cell>
          <cell r="K233">
            <v>52448</v>
          </cell>
          <cell r="V233">
            <v>7001</v>
          </cell>
          <cell r="W233" t="str">
            <v>EL DORADO SCHOOL DISTRICT</v>
          </cell>
          <cell r="X233">
            <v>180</v>
          </cell>
          <cell r="AA233">
            <v>7009</v>
          </cell>
          <cell r="AB233" t="str">
            <v>STRONG-HUTTIG SCHOOL DISTRICT</v>
          </cell>
          <cell r="AC233">
            <v>0</v>
          </cell>
        </row>
        <row r="234">
          <cell r="A234">
            <v>7401</v>
          </cell>
          <cell r="B234">
            <v>0</v>
          </cell>
          <cell r="C234" t="str">
            <v>AUGUSTA SCHOOL DISTRICT</v>
          </cell>
          <cell r="E234" t="str">
            <v>2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V234">
            <v>7003</v>
          </cell>
          <cell r="W234" t="str">
            <v>JUNCTION CITY SCHOOL DISTRICT</v>
          </cell>
          <cell r="X234">
            <v>4</v>
          </cell>
          <cell r="AA234">
            <v>7102</v>
          </cell>
          <cell r="AB234" t="str">
            <v>CLINTON SCHOOL DISTRICT</v>
          </cell>
          <cell r="AC234">
            <v>0</v>
          </cell>
        </row>
        <row r="235">
          <cell r="A235">
            <v>7403</v>
          </cell>
          <cell r="B235">
            <v>0</v>
          </cell>
          <cell r="C235" t="str">
            <v>MCCRORY SCHOOL DISTRICT</v>
          </cell>
          <cell r="E235" t="str">
            <v>2</v>
          </cell>
          <cell r="F235">
            <v>4</v>
          </cell>
          <cell r="G235">
            <v>1408</v>
          </cell>
          <cell r="H235">
            <v>0</v>
          </cell>
          <cell r="I235">
            <v>0</v>
          </cell>
          <cell r="J235">
            <v>4</v>
          </cell>
          <cell r="K235">
            <v>1408</v>
          </cell>
          <cell r="V235">
            <v>7007</v>
          </cell>
          <cell r="W235" t="str">
            <v>PARKERS CHAPEL SCHOOL DIST.</v>
          </cell>
          <cell r="X235">
            <v>7</v>
          </cell>
          <cell r="AA235">
            <v>7104</v>
          </cell>
          <cell r="AB235" t="str">
            <v>SHIRLEY SCHOOL DISTRICT</v>
          </cell>
          <cell r="AC235">
            <v>2</v>
          </cell>
        </row>
        <row r="236">
          <cell r="A236">
            <v>7503</v>
          </cell>
          <cell r="B236">
            <v>0</v>
          </cell>
          <cell r="C236" t="str">
            <v>DANVILLE SCHOOL DISTRICT</v>
          </cell>
          <cell r="E236" t="str">
            <v>2</v>
          </cell>
          <cell r="F236">
            <v>162</v>
          </cell>
          <cell r="G236">
            <v>57024</v>
          </cell>
          <cell r="H236">
            <v>0</v>
          </cell>
          <cell r="I236">
            <v>0</v>
          </cell>
          <cell r="J236">
            <v>162</v>
          </cell>
          <cell r="K236">
            <v>57024</v>
          </cell>
          <cell r="V236">
            <v>7008</v>
          </cell>
          <cell r="W236" t="str">
            <v>SMACKOVER-NORPHLET SCHOOL DISTRICT</v>
          </cell>
          <cell r="X236">
            <v>13</v>
          </cell>
          <cell r="AA236">
            <v>7105</v>
          </cell>
          <cell r="AB236" t="str">
            <v>SOUTH SIDE SCHOOL DISTRICT(VANBUREN)</v>
          </cell>
          <cell r="AC236">
            <v>0</v>
          </cell>
        </row>
        <row r="237">
          <cell r="A237">
            <v>7504</v>
          </cell>
          <cell r="B237">
            <v>0</v>
          </cell>
          <cell r="C237" t="str">
            <v>DARDANELLE SCHOOL DISTRICT</v>
          </cell>
          <cell r="E237" t="str">
            <v>2</v>
          </cell>
          <cell r="F237">
            <v>387</v>
          </cell>
          <cell r="G237">
            <v>136224</v>
          </cell>
          <cell r="H237">
            <v>0</v>
          </cell>
          <cell r="I237">
            <v>0</v>
          </cell>
          <cell r="J237">
            <v>387</v>
          </cell>
          <cell r="K237">
            <v>136224</v>
          </cell>
          <cell r="V237">
            <v>7009</v>
          </cell>
          <cell r="W237" t="str">
            <v>STRONG-HUTTIG SCHOOL DISTRICT</v>
          </cell>
          <cell r="X237">
            <v>3</v>
          </cell>
          <cell r="AA237">
            <v>7201</v>
          </cell>
          <cell r="AB237" t="str">
            <v>ELKINS SCHOOL DISTRICT</v>
          </cell>
          <cell r="AC237">
            <v>0</v>
          </cell>
        </row>
        <row r="238">
          <cell r="A238">
            <v>7509</v>
          </cell>
          <cell r="B238">
            <v>0</v>
          </cell>
          <cell r="C238" t="str">
            <v>WESTERN YELL CO. SCHOOL DIST.</v>
          </cell>
          <cell r="E238" t="str">
            <v>2</v>
          </cell>
          <cell r="F238">
            <v>50</v>
          </cell>
          <cell r="G238">
            <v>17600</v>
          </cell>
          <cell r="H238">
            <v>0</v>
          </cell>
          <cell r="I238">
            <v>0</v>
          </cell>
          <cell r="J238">
            <v>50</v>
          </cell>
          <cell r="K238">
            <v>17600</v>
          </cell>
          <cell r="V238">
            <v>7102</v>
          </cell>
          <cell r="W238" t="str">
            <v>CLINTON SCHOOL DISTRICT</v>
          </cell>
          <cell r="X238">
            <v>33</v>
          </cell>
          <cell r="AA238">
            <v>7202</v>
          </cell>
          <cell r="AB238" t="str">
            <v>FARMINGTON SCHOOL DISTRICT</v>
          </cell>
          <cell r="AC238">
            <v>0</v>
          </cell>
        </row>
        <row r="239">
          <cell r="A239">
            <v>7510</v>
          </cell>
          <cell r="B239">
            <v>0</v>
          </cell>
          <cell r="C239" t="str">
            <v>TWO RIVERS SCHOOL DISTRICT</v>
          </cell>
          <cell r="E239" t="str">
            <v>2</v>
          </cell>
          <cell r="F239">
            <v>71</v>
          </cell>
          <cell r="G239">
            <v>24992</v>
          </cell>
          <cell r="H239">
            <v>0</v>
          </cell>
          <cell r="I239">
            <v>0</v>
          </cell>
          <cell r="J239">
            <v>71</v>
          </cell>
          <cell r="K239">
            <v>24992</v>
          </cell>
          <cell r="V239">
            <v>7104</v>
          </cell>
          <cell r="W239" t="str">
            <v>SHIRLEY SCHOOL DISTRICT</v>
          </cell>
          <cell r="X239">
            <v>0</v>
          </cell>
          <cell r="AA239">
            <v>7203</v>
          </cell>
          <cell r="AB239" t="str">
            <v>FAYETTEVILLE SCHOOL DISTRICT</v>
          </cell>
          <cell r="AC239">
            <v>0</v>
          </cell>
        </row>
        <row r="240">
          <cell r="V240">
            <v>7105</v>
          </cell>
          <cell r="W240" t="str">
            <v>SOUTH SIDE SCHOOL DISTRICT(VANBUREN)</v>
          </cell>
          <cell r="X240">
            <v>0</v>
          </cell>
          <cell r="AA240">
            <v>7204</v>
          </cell>
          <cell r="AB240" t="str">
            <v>GREENLAND SCHOOL DISTRICT</v>
          </cell>
          <cell r="AC240">
            <v>0</v>
          </cell>
        </row>
        <row r="241">
          <cell r="F241">
            <v>36355</v>
          </cell>
          <cell r="G241">
            <v>12796960</v>
          </cell>
          <cell r="H241">
            <v>1134</v>
          </cell>
          <cell r="I241">
            <v>399168</v>
          </cell>
          <cell r="J241">
            <v>37489</v>
          </cell>
          <cell r="K241">
            <v>13196128</v>
          </cell>
          <cell r="V241">
            <v>7201</v>
          </cell>
          <cell r="W241" t="str">
            <v>ELKINS SCHOOL DISTRICT</v>
          </cell>
          <cell r="X241">
            <v>16</v>
          </cell>
          <cell r="AA241">
            <v>7205</v>
          </cell>
          <cell r="AB241" t="str">
            <v>LINCOLN SCHOOL DISTRICT</v>
          </cell>
          <cell r="AC241">
            <v>0</v>
          </cell>
        </row>
        <row r="242">
          <cell r="V242">
            <v>7202</v>
          </cell>
          <cell r="W242" t="str">
            <v>FARMINGTON SCHOOL DISTRICT</v>
          </cell>
          <cell r="X242">
            <v>89</v>
          </cell>
          <cell r="AA242">
            <v>7206</v>
          </cell>
          <cell r="AB242" t="str">
            <v>PRAIRIE GROVE SCHOOL DISTRICT</v>
          </cell>
          <cell r="AC242">
            <v>0</v>
          </cell>
        </row>
        <row r="243">
          <cell r="V243">
            <v>7203</v>
          </cell>
          <cell r="W243" t="str">
            <v>FAYETTEVILLE SCHOOL DISTRICT</v>
          </cell>
          <cell r="X243">
            <v>829</v>
          </cell>
          <cell r="AA243">
            <v>7207</v>
          </cell>
          <cell r="AB243" t="str">
            <v>SPRINGDALE SCHOOL DISTRICT</v>
          </cell>
          <cell r="AC243">
            <v>0</v>
          </cell>
        </row>
        <row r="244">
          <cell r="V244">
            <v>7204</v>
          </cell>
          <cell r="W244" t="str">
            <v>GREENLAND SCHOOL DISTRICT</v>
          </cell>
          <cell r="X244">
            <v>17</v>
          </cell>
          <cell r="AA244">
            <v>7208</v>
          </cell>
          <cell r="AB244" t="str">
            <v>WEST FORK SCHOOL DISTRICT</v>
          </cell>
          <cell r="AC244">
            <v>0</v>
          </cell>
        </row>
        <row r="245">
          <cell r="V245">
            <v>7205</v>
          </cell>
          <cell r="W245" t="str">
            <v>LINCOLN SCHOOL DISTRICT</v>
          </cell>
          <cell r="X245">
            <v>70</v>
          </cell>
          <cell r="AA245">
            <v>7240</v>
          </cell>
          <cell r="AB245" t="str">
            <v>HAAS HALL ACADEMY</v>
          </cell>
          <cell r="AC245">
            <v>0</v>
          </cell>
        </row>
        <row r="246">
          <cell r="V246">
            <v>7206</v>
          </cell>
          <cell r="W246" t="str">
            <v>PRAIRIE GROVE SCHOOL DISTRICT</v>
          </cell>
          <cell r="X246">
            <v>65</v>
          </cell>
          <cell r="AA246">
            <v>7301</v>
          </cell>
          <cell r="AB246" t="str">
            <v>BALD KNOB SCHOOL DISTRICT</v>
          </cell>
          <cell r="AC246">
            <v>0</v>
          </cell>
        </row>
        <row r="247">
          <cell r="V247">
            <v>7207</v>
          </cell>
          <cell r="W247" t="str">
            <v>SPRINGDALE SCHOOL DISTRICT</v>
          </cell>
          <cell r="X247">
            <v>7607</v>
          </cell>
          <cell r="AA247">
            <v>7302</v>
          </cell>
          <cell r="AB247" t="str">
            <v>BEEBE SCHOOL DISTRICT</v>
          </cell>
          <cell r="AC247">
            <v>0</v>
          </cell>
        </row>
        <row r="248">
          <cell r="V248">
            <v>7208</v>
          </cell>
          <cell r="W248" t="str">
            <v>WEST FORK SCHOOL DISTRICT</v>
          </cell>
          <cell r="X248">
            <v>11</v>
          </cell>
          <cell r="AA248">
            <v>7303</v>
          </cell>
          <cell r="AB248" t="str">
            <v>BRADFORD SCHOOL DISTRICT</v>
          </cell>
          <cell r="AC248">
            <v>0</v>
          </cell>
        </row>
        <row r="249">
          <cell r="V249">
            <v>7240</v>
          </cell>
          <cell r="W249" t="str">
            <v>HAAS HALL ACADEMY</v>
          </cell>
          <cell r="X249">
            <v>28</v>
          </cell>
          <cell r="AA249">
            <v>7304</v>
          </cell>
          <cell r="AB249" t="str">
            <v>WHITE CO. CENTRAL SCHOOL DIST.</v>
          </cell>
          <cell r="AC249">
            <v>0</v>
          </cell>
        </row>
        <row r="250">
          <cell r="V250">
            <v>7301</v>
          </cell>
          <cell r="W250" t="str">
            <v>BALD KNOB SCHOOL DISTRICT</v>
          </cell>
          <cell r="X250">
            <v>22</v>
          </cell>
          <cell r="AA250">
            <v>7307</v>
          </cell>
          <cell r="AB250" t="str">
            <v>RIVERVIEW SCHOOL DISTRICT</v>
          </cell>
          <cell r="AC250">
            <v>0</v>
          </cell>
        </row>
        <row r="251">
          <cell r="V251">
            <v>7302</v>
          </cell>
          <cell r="W251" t="str">
            <v>BEEBE SCHOOL DISTRICT</v>
          </cell>
          <cell r="X251">
            <v>50</v>
          </cell>
          <cell r="AA251">
            <v>7309</v>
          </cell>
          <cell r="AB251" t="str">
            <v>PANGBURN SCHOOL DISTRICT</v>
          </cell>
          <cell r="AC251">
            <v>0</v>
          </cell>
        </row>
        <row r="252">
          <cell r="V252">
            <v>7303</v>
          </cell>
          <cell r="W252" t="str">
            <v>BRADFORD SCHOOL DISTRICT</v>
          </cell>
          <cell r="X252">
            <v>1</v>
          </cell>
          <cell r="AA252">
            <v>7310</v>
          </cell>
          <cell r="AB252" t="str">
            <v>ROSE BUD SCHOOL DISTRICT</v>
          </cell>
          <cell r="AC252">
            <v>0</v>
          </cell>
        </row>
        <row r="253">
          <cell r="V253">
            <v>7304</v>
          </cell>
          <cell r="W253" t="str">
            <v>WHITE CO. CENTRAL SCHOOL DIST.</v>
          </cell>
          <cell r="X253">
            <v>50</v>
          </cell>
          <cell r="AA253">
            <v>7311</v>
          </cell>
          <cell r="AB253" t="str">
            <v>SEARCY SCHOOL DISTRICT</v>
          </cell>
          <cell r="AC253">
            <v>0</v>
          </cell>
        </row>
        <row r="254">
          <cell r="V254">
            <v>7307</v>
          </cell>
          <cell r="W254" t="str">
            <v>RIVERVIEW SCHOOL DISTRICT</v>
          </cell>
          <cell r="X254">
            <v>73</v>
          </cell>
          <cell r="AA254">
            <v>7401</v>
          </cell>
          <cell r="AB254" t="str">
            <v>AUGUSTA SCHOOL DISTRICT</v>
          </cell>
          <cell r="AC254">
            <v>0</v>
          </cell>
        </row>
        <row r="255">
          <cell r="V255">
            <v>7309</v>
          </cell>
          <cell r="W255" t="str">
            <v>PANGBURN SCHOOL DISTRICT</v>
          </cell>
          <cell r="X255">
            <v>3</v>
          </cell>
          <cell r="AA255">
            <v>7403</v>
          </cell>
          <cell r="AB255" t="str">
            <v>MCCRORY SCHOOL DISTRICT</v>
          </cell>
          <cell r="AC255">
            <v>0</v>
          </cell>
        </row>
        <row r="256">
          <cell r="V256">
            <v>7310</v>
          </cell>
          <cell r="W256" t="str">
            <v>ROSE BUD SCHOOL DISTRICT</v>
          </cell>
          <cell r="X256">
            <v>25</v>
          </cell>
          <cell r="AA256">
            <v>7503</v>
          </cell>
          <cell r="AB256" t="str">
            <v>DANVILLE SCHOOL DISTRICT</v>
          </cell>
          <cell r="AC256">
            <v>0</v>
          </cell>
        </row>
        <row r="257">
          <cell r="V257">
            <v>7311</v>
          </cell>
          <cell r="W257" t="str">
            <v>SEARCY SCHOOL DISTRICT</v>
          </cell>
          <cell r="X257">
            <v>149</v>
          </cell>
          <cell r="AA257">
            <v>7504</v>
          </cell>
          <cell r="AB257" t="str">
            <v>DARDANELLE SCHOOL DISTRICT</v>
          </cell>
          <cell r="AC257">
            <v>0</v>
          </cell>
        </row>
        <row r="258">
          <cell r="V258">
            <v>7401</v>
          </cell>
          <cell r="W258" t="str">
            <v>AUGUSTA SCHOOL DISTRICT</v>
          </cell>
          <cell r="X258">
            <v>0</v>
          </cell>
          <cell r="AA258">
            <v>7509</v>
          </cell>
          <cell r="AB258" t="str">
            <v>WESTERN YELL CO. SCHOOL DIST.</v>
          </cell>
          <cell r="AC258">
            <v>0</v>
          </cell>
        </row>
        <row r="259">
          <cell r="V259">
            <v>7403</v>
          </cell>
          <cell r="W259" t="str">
            <v>MCCRORY SCHOOL DISTRICT</v>
          </cell>
          <cell r="X259">
            <v>4</v>
          </cell>
          <cell r="AA259">
            <v>7510</v>
          </cell>
          <cell r="AB259" t="str">
            <v>TWO RIVERS SCHOOL DISTRICT</v>
          </cell>
          <cell r="AC259">
            <v>0</v>
          </cell>
        </row>
        <row r="260">
          <cell r="V260">
            <v>7503</v>
          </cell>
          <cell r="W260" t="str">
            <v>DANVILLE SCHOOL DISTRICT</v>
          </cell>
          <cell r="X260">
            <v>162</v>
          </cell>
        </row>
        <row r="261">
          <cell r="V261">
            <v>7504</v>
          </cell>
          <cell r="W261" t="str">
            <v>DARDANELLE SCHOOL DISTRICT</v>
          </cell>
          <cell r="X261">
            <v>387</v>
          </cell>
        </row>
        <row r="262">
          <cell r="V262">
            <v>7509</v>
          </cell>
          <cell r="W262" t="str">
            <v>WESTERN YELL CO. SCHOOL DIST.</v>
          </cell>
          <cell r="X262">
            <v>50</v>
          </cell>
        </row>
        <row r="263">
          <cell r="V263">
            <v>7510</v>
          </cell>
          <cell r="W263" t="str">
            <v>TWO RIVERS SCHOOL DISTRICT</v>
          </cell>
          <cell r="X263">
            <v>71</v>
          </cell>
        </row>
      </sheetData>
      <sheetData sheetId="6">
        <row r="7">
          <cell r="G7" t="str">
            <v>FY21</v>
          </cell>
          <cell r="M7" t="str">
            <v>FY20</v>
          </cell>
          <cell r="N7" t="str">
            <v>FY21</v>
          </cell>
          <cell r="O7" t="str">
            <v>FY21</v>
          </cell>
          <cell r="P7" t="str">
            <v>FY21</v>
          </cell>
          <cell r="T7" t="str">
            <v>FY21</v>
          </cell>
        </row>
        <row r="8">
          <cell r="D8" t="str">
            <v>2018-19</v>
          </cell>
          <cell r="E8" t="str">
            <v>2019-20</v>
          </cell>
          <cell r="G8" t="str">
            <v>Initial DE using</v>
          </cell>
          <cell r="I8" t="str">
            <v>2019-20</v>
          </cell>
          <cell r="J8" t="str">
            <v>2020-21</v>
          </cell>
          <cell r="K8" t="str">
            <v>2020-21</v>
          </cell>
          <cell r="L8" t="str">
            <v>2020-21</v>
          </cell>
          <cell r="M8" t="str">
            <v xml:space="preserve"> SGF FY20 Q4</v>
          </cell>
          <cell r="N8" t="str">
            <v>SGF FY21 Q1</v>
          </cell>
          <cell r="O8" t="str">
            <v>SGF FY21 Q2</v>
          </cell>
          <cell r="P8" t="str">
            <v>SGF FY21 Q3</v>
          </cell>
          <cell r="Q8" t="str">
            <v>FY21</v>
          </cell>
          <cell r="R8" t="str">
            <v>FY21</v>
          </cell>
          <cell r="S8" t="str">
            <v>FY21</v>
          </cell>
          <cell r="T8" t="str">
            <v>SNI+SGF</v>
          </cell>
        </row>
        <row r="9">
          <cell r="D9" t="str">
            <v>ADM</v>
          </cell>
          <cell r="E9" t="str">
            <v>ADM</v>
          </cell>
          <cell r="G9" t="str">
            <v>FY18 3Q ADM</v>
          </cell>
          <cell r="I9" t="str">
            <v>ADM</v>
          </cell>
          <cell r="J9" t="str">
            <v>ADM</v>
          </cell>
          <cell r="K9" t="str">
            <v>ADM</v>
          </cell>
          <cell r="L9" t="str">
            <v>ADM</v>
          </cell>
          <cell r="M9">
            <v>7018</v>
          </cell>
          <cell r="N9">
            <v>7018</v>
          </cell>
          <cell r="O9">
            <v>7018</v>
          </cell>
          <cell r="P9">
            <v>7018</v>
          </cell>
          <cell r="Q9" t="str">
            <v>TOTAL</v>
          </cell>
          <cell r="R9" t="str">
            <v>SGF if more</v>
          </cell>
          <cell r="S9" t="str">
            <v>SNI</v>
          </cell>
          <cell r="T9" t="str">
            <v>if more</v>
          </cell>
          <cell r="U9" t="str">
            <v>FY21</v>
          </cell>
        </row>
        <row r="10">
          <cell r="A10" t="str">
            <v>LEA</v>
          </cell>
          <cell r="B10" t="str">
            <v>County</v>
          </cell>
          <cell r="C10" t="str">
            <v>District</v>
          </cell>
          <cell r="D10" t="str">
            <v>Qtrs. 1-3 Avg.</v>
          </cell>
          <cell r="E10" t="str">
            <v>Qtrs. 1-3 Avg.</v>
          </cell>
          <cell r="G10" t="str">
            <v>Rounded</v>
          </cell>
          <cell r="H10" t="str">
            <v>Growth</v>
          </cell>
          <cell r="I10" t="str">
            <v>Qtr. 4</v>
          </cell>
          <cell r="J10" t="str">
            <v>Qtr. 1</v>
          </cell>
          <cell r="K10" t="str">
            <v>Qtr. 2</v>
          </cell>
          <cell r="L10" t="str">
            <v>Qtr. 3</v>
          </cell>
          <cell r="M10">
            <v>1754.5</v>
          </cell>
          <cell r="N10">
            <v>1754.5</v>
          </cell>
          <cell r="O10">
            <v>1754.5</v>
          </cell>
          <cell r="P10">
            <v>1754.5</v>
          </cell>
          <cell r="Q10" t="str">
            <v>SGF</v>
          </cell>
          <cell r="R10" t="str">
            <v>than DEF</v>
          </cell>
          <cell r="S10" t="str">
            <v>Funding</v>
          </cell>
          <cell r="T10" t="str">
            <v>than DEF</v>
          </cell>
          <cell r="U10" t="str">
            <v>DEF</v>
          </cell>
        </row>
        <row r="11">
          <cell r="A11">
            <v>101</v>
          </cell>
          <cell r="B11" t="str">
            <v xml:space="preserve"> ARKANSAS        </v>
          </cell>
          <cell r="C11" t="str">
            <v>DEWITT</v>
          </cell>
          <cell r="D11">
            <v>1219.6199999999999</v>
          </cell>
          <cell r="E11">
            <v>1181.77</v>
          </cell>
          <cell r="G11">
            <v>132816</v>
          </cell>
          <cell r="H11">
            <v>0</v>
          </cell>
          <cell r="I11">
            <v>1179.8499999999999</v>
          </cell>
          <cell r="J11">
            <v>1157.0999999999999</v>
          </cell>
          <cell r="K11">
            <v>1154.5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315984</v>
          </cell>
          <cell r="T11">
            <v>315984</v>
          </cell>
          <cell r="U11">
            <v>0</v>
          </cell>
          <cell r="V11">
            <v>0</v>
          </cell>
          <cell r="X11">
            <v>0</v>
          </cell>
          <cell r="Z11">
            <v>0</v>
          </cell>
        </row>
        <row r="12">
          <cell r="A12">
            <v>104</v>
          </cell>
          <cell r="B12" t="str">
            <v xml:space="preserve"> ARKANSAS        </v>
          </cell>
          <cell r="C12" t="str">
            <v xml:space="preserve">STUTTGART           </v>
          </cell>
          <cell r="D12">
            <v>1547.89</v>
          </cell>
          <cell r="E12">
            <v>1551.11</v>
          </cell>
          <cell r="G12">
            <v>0</v>
          </cell>
          <cell r="H12">
            <v>6.9378170749383967</v>
          </cell>
          <cell r="I12">
            <v>1547.47</v>
          </cell>
          <cell r="J12">
            <v>1557.93</v>
          </cell>
          <cell r="K12">
            <v>1551.08</v>
          </cell>
          <cell r="L12">
            <v>0</v>
          </cell>
          <cell r="M12">
            <v>0</v>
          </cell>
          <cell r="N12">
            <v>11965.690000000288</v>
          </cell>
          <cell r="O12">
            <v>0</v>
          </cell>
          <cell r="P12">
            <v>0</v>
          </cell>
          <cell r="Q12">
            <v>11966</v>
          </cell>
          <cell r="R12">
            <v>11966</v>
          </cell>
          <cell r="S12">
            <v>0</v>
          </cell>
          <cell r="T12">
            <v>11966</v>
          </cell>
          <cell r="U12">
            <v>0</v>
          </cell>
          <cell r="V12">
            <v>11966</v>
          </cell>
          <cell r="X12">
            <v>0</v>
          </cell>
          <cell r="Z12">
            <v>11966</v>
          </cell>
        </row>
        <row r="13">
          <cell r="A13">
            <v>201</v>
          </cell>
          <cell r="B13" t="str">
            <v xml:space="preserve"> ASHLEY          </v>
          </cell>
          <cell r="C13" t="str">
            <v xml:space="preserve">CROSSETT            </v>
          </cell>
          <cell r="D13">
            <v>1629.7</v>
          </cell>
          <cell r="E13">
            <v>1647.52</v>
          </cell>
          <cell r="G13">
            <v>0</v>
          </cell>
          <cell r="H13">
            <v>17.130598637483693</v>
          </cell>
          <cell r="I13">
            <v>1646.54</v>
          </cell>
          <cell r="J13">
            <v>1568.73</v>
          </cell>
          <cell r="K13">
            <v>1560.04</v>
          </cell>
          <cell r="L13">
            <v>0</v>
          </cell>
          <cell r="M13">
            <v>29545.779999999857</v>
          </cell>
          <cell r="N13">
            <v>0</v>
          </cell>
          <cell r="O13">
            <v>0</v>
          </cell>
          <cell r="P13">
            <v>0</v>
          </cell>
          <cell r="Q13">
            <v>29546</v>
          </cell>
          <cell r="R13">
            <v>29546</v>
          </cell>
          <cell r="S13">
            <v>0</v>
          </cell>
          <cell r="T13">
            <v>29546</v>
          </cell>
          <cell r="U13">
            <v>0</v>
          </cell>
          <cell r="V13">
            <v>29546</v>
          </cell>
          <cell r="X13">
            <v>0</v>
          </cell>
          <cell r="Z13">
            <v>29546</v>
          </cell>
        </row>
        <row r="14">
          <cell r="A14">
            <v>203</v>
          </cell>
          <cell r="B14" t="str">
            <v xml:space="preserve"> ASHLEY          </v>
          </cell>
          <cell r="C14" t="str">
            <v>HAMBURG</v>
          </cell>
          <cell r="D14">
            <v>1717.92</v>
          </cell>
          <cell r="E14">
            <v>1695.88</v>
          </cell>
          <cell r="G14">
            <v>77338</v>
          </cell>
          <cell r="H14">
            <v>0</v>
          </cell>
          <cell r="I14">
            <v>1684</v>
          </cell>
          <cell r="J14">
            <v>1613.63</v>
          </cell>
          <cell r="K14">
            <v>1596.22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77338</v>
          </cell>
          <cell r="V14">
            <v>0</v>
          </cell>
          <cell r="X14">
            <v>0</v>
          </cell>
          <cell r="Z14">
            <v>0</v>
          </cell>
        </row>
        <row r="15">
          <cell r="A15">
            <v>302</v>
          </cell>
          <cell r="B15" t="str">
            <v xml:space="preserve"> BAXTER          </v>
          </cell>
          <cell r="C15" t="str">
            <v xml:space="preserve">COTTER              </v>
          </cell>
          <cell r="D15">
            <v>743.26</v>
          </cell>
          <cell r="E15">
            <v>755.86</v>
          </cell>
          <cell r="G15">
            <v>0</v>
          </cell>
          <cell r="H15">
            <v>0</v>
          </cell>
          <cell r="I15">
            <v>737.74</v>
          </cell>
          <cell r="J15">
            <v>742.73</v>
          </cell>
          <cell r="K15">
            <v>740.54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Z15">
            <v>0</v>
          </cell>
        </row>
        <row r="16">
          <cell r="A16">
            <v>303</v>
          </cell>
          <cell r="B16" t="str">
            <v xml:space="preserve"> BAXTER          </v>
          </cell>
          <cell r="C16" t="str">
            <v xml:space="preserve">MOUNTAIN HOME       </v>
          </cell>
          <cell r="D16">
            <v>3855.42</v>
          </cell>
          <cell r="E16">
            <v>3909.89</v>
          </cell>
          <cell r="G16">
            <v>0</v>
          </cell>
          <cell r="H16">
            <v>26.906508189592696</v>
          </cell>
          <cell r="I16">
            <v>3881.87</v>
          </cell>
          <cell r="J16">
            <v>3864.9</v>
          </cell>
          <cell r="K16">
            <v>3859.55</v>
          </cell>
          <cell r="L16">
            <v>0</v>
          </cell>
          <cell r="M16">
            <v>46406.524999999681</v>
          </cell>
          <cell r="N16">
            <v>0</v>
          </cell>
          <cell r="O16">
            <v>0</v>
          </cell>
          <cell r="P16">
            <v>0</v>
          </cell>
          <cell r="Q16">
            <v>46407</v>
          </cell>
          <cell r="R16">
            <v>46407</v>
          </cell>
          <cell r="S16">
            <v>0</v>
          </cell>
          <cell r="T16">
            <v>46407</v>
          </cell>
          <cell r="U16">
            <v>0</v>
          </cell>
          <cell r="V16">
            <v>46407</v>
          </cell>
          <cell r="X16">
            <v>0</v>
          </cell>
          <cell r="Z16">
            <v>46407</v>
          </cell>
        </row>
        <row r="17">
          <cell r="A17">
            <v>304</v>
          </cell>
          <cell r="B17" t="str">
            <v xml:space="preserve"> BAXTER          </v>
          </cell>
          <cell r="C17" t="str">
            <v xml:space="preserve">NORFORK             </v>
          </cell>
          <cell r="D17">
            <v>426.61</v>
          </cell>
          <cell r="E17">
            <v>425.81</v>
          </cell>
          <cell r="G17">
            <v>2807</v>
          </cell>
          <cell r="H17">
            <v>59.112335121032032</v>
          </cell>
          <cell r="I17">
            <v>423.41</v>
          </cell>
          <cell r="J17">
            <v>455.88</v>
          </cell>
          <cell r="K17">
            <v>453.85</v>
          </cell>
          <cell r="L17">
            <v>0</v>
          </cell>
          <cell r="M17">
            <v>0</v>
          </cell>
          <cell r="N17">
            <v>52757.814999999988</v>
          </cell>
          <cell r="O17">
            <v>49196.180000000037</v>
          </cell>
          <cell r="P17">
            <v>0</v>
          </cell>
          <cell r="Q17">
            <v>101954</v>
          </cell>
          <cell r="R17">
            <v>101954</v>
          </cell>
          <cell r="S17">
            <v>0</v>
          </cell>
          <cell r="T17">
            <v>101954</v>
          </cell>
          <cell r="U17">
            <v>0</v>
          </cell>
          <cell r="V17">
            <v>101954</v>
          </cell>
          <cell r="X17">
            <v>0</v>
          </cell>
          <cell r="Z17">
            <v>101954</v>
          </cell>
        </row>
        <row r="18">
          <cell r="A18">
            <v>401</v>
          </cell>
          <cell r="B18" t="str">
            <v xml:space="preserve"> BENTON          </v>
          </cell>
          <cell r="C18" t="str">
            <v>BENTONVILLE</v>
          </cell>
          <cell r="D18">
            <v>17206.95</v>
          </cell>
          <cell r="E18">
            <v>17826.91</v>
          </cell>
          <cell r="G18">
            <v>0</v>
          </cell>
          <cell r="H18">
            <v>884.47775039860846</v>
          </cell>
          <cell r="I18">
            <v>17862.22</v>
          </cell>
          <cell r="J18">
            <v>17928.310000000001</v>
          </cell>
          <cell r="K18">
            <v>17939.72</v>
          </cell>
          <cell r="L18">
            <v>0</v>
          </cell>
          <cell r="M18">
            <v>1149671.2150000008</v>
          </cell>
          <cell r="N18">
            <v>177906.30000000255</v>
          </cell>
          <cell r="O18">
            <v>197925.14500000229</v>
          </cell>
          <cell r="P18">
            <v>0</v>
          </cell>
          <cell r="Q18">
            <v>1525503</v>
          </cell>
          <cell r="R18">
            <v>1525503</v>
          </cell>
          <cell r="S18">
            <v>0</v>
          </cell>
          <cell r="T18">
            <v>1525503</v>
          </cell>
          <cell r="U18">
            <v>0</v>
          </cell>
          <cell r="V18">
            <v>1525503</v>
          </cell>
          <cell r="X18">
            <v>0</v>
          </cell>
          <cell r="Z18">
            <v>1525503</v>
          </cell>
        </row>
        <row r="19">
          <cell r="A19">
            <v>402</v>
          </cell>
          <cell r="B19" t="str">
            <v xml:space="preserve"> BENTON          </v>
          </cell>
          <cell r="C19" t="str">
            <v xml:space="preserve">DECATUR             </v>
          </cell>
          <cell r="D19">
            <v>536.66</v>
          </cell>
          <cell r="E19">
            <v>523.89</v>
          </cell>
          <cell r="G19">
            <v>44810</v>
          </cell>
          <cell r="H19">
            <v>10.385853022177127</v>
          </cell>
          <cell r="I19">
            <v>530</v>
          </cell>
          <cell r="J19">
            <v>534.1</v>
          </cell>
          <cell r="K19">
            <v>521.34</v>
          </cell>
          <cell r="L19">
            <v>0</v>
          </cell>
          <cell r="M19">
            <v>0</v>
          </cell>
          <cell r="N19">
            <v>17913.445000000065</v>
          </cell>
          <cell r="O19">
            <v>0</v>
          </cell>
          <cell r="P19">
            <v>0</v>
          </cell>
          <cell r="Q19">
            <v>17913</v>
          </cell>
          <cell r="R19">
            <v>0</v>
          </cell>
          <cell r="S19">
            <v>0</v>
          </cell>
          <cell r="T19">
            <v>0</v>
          </cell>
          <cell r="U19">
            <v>44810</v>
          </cell>
          <cell r="V19">
            <v>0</v>
          </cell>
          <cell r="X19">
            <v>0</v>
          </cell>
          <cell r="Z19">
            <v>0</v>
          </cell>
        </row>
        <row r="20">
          <cell r="A20">
            <v>403</v>
          </cell>
          <cell r="B20" t="str">
            <v xml:space="preserve"> BENTON          </v>
          </cell>
          <cell r="C20" t="str">
            <v xml:space="preserve">GENTRY              </v>
          </cell>
          <cell r="D20">
            <v>1446.55</v>
          </cell>
          <cell r="E20">
            <v>1448.17</v>
          </cell>
          <cell r="G20">
            <v>0</v>
          </cell>
          <cell r="H20">
            <v>0</v>
          </cell>
          <cell r="I20">
            <v>1440.46</v>
          </cell>
          <cell r="J20">
            <v>1442.71</v>
          </cell>
          <cell r="K20">
            <v>1446.48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Z20">
            <v>0</v>
          </cell>
        </row>
        <row r="21">
          <cell r="A21">
            <v>404</v>
          </cell>
          <cell r="B21" t="str">
            <v xml:space="preserve"> BENTON          </v>
          </cell>
          <cell r="C21" t="str">
            <v xml:space="preserve">GRAVETTE            </v>
          </cell>
          <cell r="D21">
            <v>1864.36</v>
          </cell>
          <cell r="E21">
            <v>1880.71</v>
          </cell>
          <cell r="G21">
            <v>0</v>
          </cell>
          <cell r="H21">
            <v>2.186983620814611</v>
          </cell>
          <cell r="I21">
            <v>1866.51</v>
          </cell>
          <cell r="J21">
            <v>1855.74</v>
          </cell>
          <cell r="K21">
            <v>1849.71</v>
          </cell>
          <cell r="L21">
            <v>0</v>
          </cell>
          <cell r="M21">
            <v>3772.1750000001593</v>
          </cell>
          <cell r="N21">
            <v>0</v>
          </cell>
          <cell r="O21">
            <v>0</v>
          </cell>
          <cell r="P21">
            <v>0</v>
          </cell>
          <cell r="Q21">
            <v>3772</v>
          </cell>
          <cell r="R21">
            <v>3772</v>
          </cell>
          <cell r="S21">
            <v>0</v>
          </cell>
          <cell r="T21">
            <v>3772</v>
          </cell>
          <cell r="U21">
            <v>0</v>
          </cell>
          <cell r="V21">
            <v>3772</v>
          </cell>
          <cell r="X21">
            <v>0</v>
          </cell>
          <cell r="Z21">
            <v>3772</v>
          </cell>
        </row>
        <row r="22">
          <cell r="A22">
            <v>405</v>
          </cell>
          <cell r="B22" t="str">
            <v xml:space="preserve"> BENTON          </v>
          </cell>
          <cell r="C22" t="str">
            <v xml:space="preserve">ROGERS              </v>
          </cell>
          <cell r="D22">
            <v>15553.93</v>
          </cell>
          <cell r="E22">
            <v>15635.6</v>
          </cell>
          <cell r="G22">
            <v>0</v>
          </cell>
          <cell r="H22">
            <v>43.111175532685898</v>
          </cell>
          <cell r="I22">
            <v>15596.31</v>
          </cell>
          <cell r="J22">
            <v>15325.64</v>
          </cell>
          <cell r="K22">
            <v>15328.99</v>
          </cell>
          <cell r="L22">
            <v>0</v>
          </cell>
          <cell r="M22">
            <v>74355.709999998595</v>
          </cell>
          <cell r="N22">
            <v>0</v>
          </cell>
          <cell r="O22">
            <v>0</v>
          </cell>
          <cell r="P22">
            <v>0</v>
          </cell>
          <cell r="Q22">
            <v>74356</v>
          </cell>
          <cell r="R22">
            <v>74356</v>
          </cell>
          <cell r="S22">
            <v>0</v>
          </cell>
          <cell r="T22">
            <v>74356</v>
          </cell>
          <cell r="U22">
            <v>0</v>
          </cell>
          <cell r="V22">
            <v>74356</v>
          </cell>
          <cell r="X22">
            <v>0</v>
          </cell>
          <cell r="Z22">
            <v>74356</v>
          </cell>
        </row>
        <row r="23">
          <cell r="A23">
            <v>406</v>
          </cell>
          <cell r="B23" t="str">
            <v xml:space="preserve"> BENTON          </v>
          </cell>
          <cell r="C23" t="str">
            <v xml:space="preserve">SILOAM SPRINGS      </v>
          </cell>
          <cell r="D23">
            <v>4246.43</v>
          </cell>
          <cell r="E23">
            <v>4324.55</v>
          </cell>
          <cell r="G23">
            <v>0</v>
          </cell>
          <cell r="H23">
            <v>53.171764023771559</v>
          </cell>
          <cell r="I23">
            <v>4298.7</v>
          </cell>
          <cell r="J23">
            <v>4135.1499999999996</v>
          </cell>
          <cell r="K23">
            <v>4138.28</v>
          </cell>
          <cell r="L23">
            <v>0</v>
          </cell>
          <cell r="M23">
            <v>91707.714999999167</v>
          </cell>
          <cell r="N23">
            <v>0</v>
          </cell>
          <cell r="O23">
            <v>0</v>
          </cell>
          <cell r="P23">
            <v>0</v>
          </cell>
          <cell r="Q23">
            <v>91708</v>
          </cell>
          <cell r="R23">
            <v>91708</v>
          </cell>
          <cell r="S23">
            <v>0</v>
          </cell>
          <cell r="T23">
            <v>91708</v>
          </cell>
          <cell r="U23">
            <v>0</v>
          </cell>
          <cell r="V23">
            <v>91708</v>
          </cell>
          <cell r="X23">
            <v>0</v>
          </cell>
          <cell r="Z23">
            <v>91708</v>
          </cell>
        </row>
        <row r="24">
          <cell r="A24">
            <v>407</v>
          </cell>
          <cell r="B24" t="str">
            <v xml:space="preserve"> BENTON          </v>
          </cell>
          <cell r="C24" t="str">
            <v xml:space="preserve">PEA RIDGE           </v>
          </cell>
          <cell r="D24">
            <v>2159.94</v>
          </cell>
          <cell r="E24">
            <v>2213.64</v>
          </cell>
          <cell r="G24">
            <v>0</v>
          </cell>
          <cell r="H24">
            <v>46.162632265545732</v>
          </cell>
          <cell r="I24">
            <v>2203.6999999999998</v>
          </cell>
          <cell r="J24">
            <v>2214.4499999999998</v>
          </cell>
          <cell r="K24">
            <v>2214.4499999999998</v>
          </cell>
          <cell r="L24">
            <v>0</v>
          </cell>
          <cell r="M24">
            <v>76776.919999999591</v>
          </cell>
          <cell r="N24">
            <v>1421.1449999999043</v>
          </cell>
          <cell r="O24">
            <v>1421.1449999999043</v>
          </cell>
          <cell r="P24">
            <v>0</v>
          </cell>
          <cell r="Q24">
            <v>79619</v>
          </cell>
          <cell r="R24">
            <v>79619</v>
          </cell>
          <cell r="S24">
            <v>0</v>
          </cell>
          <cell r="T24">
            <v>79619</v>
          </cell>
          <cell r="U24">
            <v>0</v>
          </cell>
          <cell r="V24">
            <v>79619</v>
          </cell>
          <cell r="X24">
            <v>0</v>
          </cell>
          <cell r="Z24">
            <v>79619</v>
          </cell>
        </row>
        <row r="25">
          <cell r="A25">
            <v>501</v>
          </cell>
          <cell r="B25" t="str">
            <v xml:space="preserve"> BOONE           </v>
          </cell>
          <cell r="C25" t="str">
            <v xml:space="preserve">ALPENA              </v>
          </cell>
          <cell r="D25">
            <v>524.78</v>
          </cell>
          <cell r="E25">
            <v>493.45</v>
          </cell>
          <cell r="G25">
            <v>109937</v>
          </cell>
          <cell r="H25">
            <v>0</v>
          </cell>
          <cell r="I25">
            <v>484.84</v>
          </cell>
          <cell r="J25">
            <v>468.1</v>
          </cell>
          <cell r="K25">
            <v>464.91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109937</v>
          </cell>
          <cell r="V25">
            <v>0</v>
          </cell>
          <cell r="X25">
            <v>0</v>
          </cell>
          <cell r="Z25">
            <v>0</v>
          </cell>
        </row>
        <row r="26">
          <cell r="A26">
            <v>502</v>
          </cell>
          <cell r="B26" t="str">
            <v xml:space="preserve"> BOONE           </v>
          </cell>
          <cell r="C26" t="str">
            <v xml:space="preserve">BERGMAN             </v>
          </cell>
          <cell r="D26">
            <v>1088.26</v>
          </cell>
          <cell r="E26">
            <v>1069.08</v>
          </cell>
          <cell r="G26">
            <v>67303</v>
          </cell>
          <cell r="H26">
            <v>0</v>
          </cell>
          <cell r="I26">
            <v>1052.6400000000001</v>
          </cell>
          <cell r="J26">
            <v>1055.76</v>
          </cell>
          <cell r="K26">
            <v>1055.6199999999999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67303</v>
          </cell>
          <cell r="V26">
            <v>0</v>
          </cell>
          <cell r="X26">
            <v>0</v>
          </cell>
          <cell r="Z26">
            <v>0</v>
          </cell>
        </row>
        <row r="27">
          <cell r="A27">
            <v>503</v>
          </cell>
          <cell r="B27" t="str">
            <v xml:space="preserve"> BOONE           </v>
          </cell>
          <cell r="C27" t="str">
            <v xml:space="preserve">HARRISON            </v>
          </cell>
          <cell r="D27">
            <v>2691.76</v>
          </cell>
          <cell r="E27">
            <v>2710</v>
          </cell>
          <cell r="G27">
            <v>0</v>
          </cell>
          <cell r="H27">
            <v>10.90476880707349</v>
          </cell>
          <cell r="I27">
            <v>2702.48</v>
          </cell>
          <cell r="J27">
            <v>2698.71</v>
          </cell>
          <cell r="K27">
            <v>2676.28</v>
          </cell>
          <cell r="L27">
            <v>0</v>
          </cell>
          <cell r="M27">
            <v>18808.239999999649</v>
          </cell>
          <cell r="N27">
            <v>0</v>
          </cell>
          <cell r="O27">
            <v>0</v>
          </cell>
          <cell r="P27">
            <v>0</v>
          </cell>
          <cell r="Q27">
            <v>18808</v>
          </cell>
          <cell r="R27">
            <v>18808</v>
          </cell>
          <cell r="S27">
            <v>0</v>
          </cell>
          <cell r="T27">
            <v>18808</v>
          </cell>
          <cell r="U27">
            <v>0</v>
          </cell>
          <cell r="V27">
            <v>18808</v>
          </cell>
          <cell r="X27">
            <v>0</v>
          </cell>
          <cell r="Z27">
            <v>18808</v>
          </cell>
        </row>
        <row r="28">
          <cell r="A28">
            <v>504</v>
          </cell>
          <cell r="B28" t="str">
            <v xml:space="preserve"> BOONE           </v>
          </cell>
          <cell r="C28" t="str">
            <v xml:space="preserve">OMAHA               </v>
          </cell>
          <cell r="D28">
            <v>379.43</v>
          </cell>
          <cell r="E28">
            <v>387.66</v>
          </cell>
          <cell r="G28">
            <v>0</v>
          </cell>
          <cell r="H28">
            <v>3.9773880272503259</v>
          </cell>
          <cell r="I28">
            <v>383.34</v>
          </cell>
          <cell r="J28">
            <v>359.59</v>
          </cell>
          <cell r="K28">
            <v>367.62</v>
          </cell>
          <cell r="L28">
            <v>0</v>
          </cell>
          <cell r="M28">
            <v>6860.0949999999439</v>
          </cell>
          <cell r="N28">
            <v>0</v>
          </cell>
          <cell r="O28">
            <v>0</v>
          </cell>
          <cell r="P28">
            <v>0</v>
          </cell>
          <cell r="Q28">
            <v>6860</v>
          </cell>
          <cell r="R28">
            <v>6860</v>
          </cell>
          <cell r="S28">
            <v>0</v>
          </cell>
          <cell r="T28">
            <v>6860</v>
          </cell>
          <cell r="U28">
            <v>0</v>
          </cell>
          <cell r="V28">
            <v>6860</v>
          </cell>
          <cell r="X28">
            <v>0</v>
          </cell>
          <cell r="Z28">
            <v>6860</v>
          </cell>
        </row>
        <row r="29">
          <cell r="A29">
            <v>505</v>
          </cell>
          <cell r="B29" t="str">
            <v xml:space="preserve"> BOONE           </v>
          </cell>
          <cell r="C29" t="str">
            <v xml:space="preserve">VALLEY SPRINGS      </v>
          </cell>
          <cell r="D29">
            <v>831.6</v>
          </cell>
          <cell r="E29">
            <v>853.67</v>
          </cell>
          <cell r="G29">
            <v>0</v>
          </cell>
          <cell r="H29">
            <v>8.1785766053051159</v>
          </cell>
          <cell r="I29">
            <v>839.64</v>
          </cell>
          <cell r="J29">
            <v>828.26</v>
          </cell>
          <cell r="K29">
            <v>824.53</v>
          </cell>
          <cell r="L29">
            <v>0</v>
          </cell>
          <cell r="M29">
            <v>14106.179999999937</v>
          </cell>
          <cell r="N29">
            <v>0</v>
          </cell>
          <cell r="O29">
            <v>0</v>
          </cell>
          <cell r="P29">
            <v>0</v>
          </cell>
          <cell r="Q29">
            <v>14106</v>
          </cell>
          <cell r="R29">
            <v>14106</v>
          </cell>
          <cell r="S29">
            <v>0</v>
          </cell>
          <cell r="T29">
            <v>14106</v>
          </cell>
          <cell r="U29">
            <v>0</v>
          </cell>
          <cell r="V29">
            <v>14106</v>
          </cell>
          <cell r="X29">
            <v>0</v>
          </cell>
          <cell r="Z29">
            <v>14106</v>
          </cell>
        </row>
        <row r="30">
          <cell r="A30">
            <v>506</v>
          </cell>
          <cell r="B30" t="str">
            <v xml:space="preserve"> BOONE           </v>
          </cell>
          <cell r="C30" t="str">
            <v xml:space="preserve">LEAD HILL           </v>
          </cell>
          <cell r="D30">
            <v>357.82</v>
          </cell>
          <cell r="E30">
            <v>338.12</v>
          </cell>
          <cell r="G30">
            <v>69127</v>
          </cell>
          <cell r="H30">
            <v>52.886505290621827</v>
          </cell>
          <cell r="I30">
            <v>352.7</v>
          </cell>
          <cell r="J30">
            <v>363.75</v>
          </cell>
          <cell r="K30">
            <v>364.48</v>
          </cell>
          <cell r="L30">
            <v>0</v>
          </cell>
          <cell r="M30">
            <v>0</v>
          </cell>
          <cell r="N30">
            <v>44967.834999999992</v>
          </cell>
          <cell r="O30">
            <v>46248.620000000024</v>
          </cell>
          <cell r="P30">
            <v>0</v>
          </cell>
          <cell r="Q30">
            <v>91216</v>
          </cell>
          <cell r="R30">
            <v>91216</v>
          </cell>
          <cell r="S30">
            <v>0</v>
          </cell>
          <cell r="T30">
            <v>91216</v>
          </cell>
          <cell r="U30">
            <v>0</v>
          </cell>
          <cell r="V30">
            <v>91216</v>
          </cell>
          <cell r="X30">
            <v>0</v>
          </cell>
          <cell r="Z30">
            <v>91216</v>
          </cell>
        </row>
        <row r="31">
          <cell r="A31">
            <v>601</v>
          </cell>
          <cell r="B31" t="str">
            <v xml:space="preserve"> BRADLEY         </v>
          </cell>
          <cell r="C31" t="str">
            <v xml:space="preserve">HERMITAGE           </v>
          </cell>
          <cell r="D31">
            <v>425.16</v>
          </cell>
          <cell r="E31">
            <v>416.94</v>
          </cell>
          <cell r="G31">
            <v>28844</v>
          </cell>
          <cell r="H31">
            <v>2.542977243078707</v>
          </cell>
          <cell r="I31">
            <v>419.66</v>
          </cell>
          <cell r="J31">
            <v>418.2</v>
          </cell>
          <cell r="K31">
            <v>418.18</v>
          </cell>
          <cell r="L31">
            <v>0</v>
          </cell>
          <cell r="M31">
            <v>0</v>
          </cell>
          <cell r="N31">
            <v>2210.6699999999842</v>
          </cell>
          <cell r="O31">
            <v>2175.5800000000158</v>
          </cell>
          <cell r="P31">
            <v>0</v>
          </cell>
          <cell r="Q31">
            <v>4386</v>
          </cell>
          <cell r="R31">
            <v>0</v>
          </cell>
          <cell r="S31">
            <v>146304</v>
          </cell>
          <cell r="T31">
            <v>150690</v>
          </cell>
          <cell r="U31">
            <v>0</v>
          </cell>
          <cell r="V31">
            <v>4386</v>
          </cell>
          <cell r="X31">
            <v>0</v>
          </cell>
          <cell r="Z31">
            <v>4386</v>
          </cell>
        </row>
        <row r="32">
          <cell r="A32">
            <v>602</v>
          </cell>
          <cell r="B32" t="str">
            <v xml:space="preserve"> BRADLEY         </v>
          </cell>
          <cell r="C32" t="str">
            <v xml:space="preserve">WARREN              </v>
          </cell>
          <cell r="D32">
            <v>1572.51</v>
          </cell>
          <cell r="E32">
            <v>1558.51</v>
          </cell>
          <cell r="G32">
            <v>49126</v>
          </cell>
          <cell r="H32">
            <v>0</v>
          </cell>
          <cell r="I32">
            <v>1562.81</v>
          </cell>
          <cell r="J32">
            <v>1526.21</v>
          </cell>
          <cell r="K32">
            <v>1523.18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49126</v>
          </cell>
          <cell r="V32">
            <v>0</v>
          </cell>
          <cell r="X32">
            <v>0</v>
          </cell>
          <cell r="Z32">
            <v>0</v>
          </cell>
        </row>
        <row r="33">
          <cell r="A33">
            <v>701</v>
          </cell>
          <cell r="B33" t="str">
            <v xml:space="preserve"> CALHOUN         </v>
          </cell>
          <cell r="C33" t="str">
            <v xml:space="preserve">HAMPTON             </v>
          </cell>
          <cell r="D33">
            <v>569.58000000000004</v>
          </cell>
          <cell r="E33">
            <v>536.91</v>
          </cell>
          <cell r="G33">
            <v>114639</v>
          </cell>
          <cell r="H33">
            <v>0</v>
          </cell>
          <cell r="I33">
            <v>537</v>
          </cell>
          <cell r="J33">
            <v>501.35</v>
          </cell>
          <cell r="K33">
            <v>508.68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114639</v>
          </cell>
          <cell r="V33">
            <v>0</v>
          </cell>
          <cell r="X33">
            <v>0</v>
          </cell>
          <cell r="Z33">
            <v>0</v>
          </cell>
        </row>
        <row r="34">
          <cell r="A34">
            <v>801</v>
          </cell>
          <cell r="B34" t="str">
            <v xml:space="preserve"> CARROLL         </v>
          </cell>
          <cell r="C34" t="str">
            <v xml:space="preserve">BERRYVILLE          </v>
          </cell>
          <cell r="D34">
            <v>1893.05</v>
          </cell>
          <cell r="E34">
            <v>1855.07</v>
          </cell>
          <cell r="G34">
            <v>133272</v>
          </cell>
          <cell r="H34">
            <v>0</v>
          </cell>
          <cell r="I34">
            <v>1858.11</v>
          </cell>
          <cell r="J34">
            <v>1830.55</v>
          </cell>
          <cell r="K34">
            <v>1825.42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133272</v>
          </cell>
          <cell r="V34">
            <v>0</v>
          </cell>
          <cell r="X34">
            <v>0</v>
          </cell>
          <cell r="Z34">
            <v>0</v>
          </cell>
        </row>
        <row r="35">
          <cell r="A35">
            <v>802</v>
          </cell>
          <cell r="B35" t="str">
            <v xml:space="preserve"> CARROLL         </v>
          </cell>
          <cell r="C35" t="str">
            <v xml:space="preserve">EUREKA SPRINGS      </v>
          </cell>
          <cell r="D35">
            <v>596.12</v>
          </cell>
          <cell r="E35">
            <v>631.54</v>
          </cell>
          <cell r="G35">
            <v>0</v>
          </cell>
          <cell r="H35">
            <v>27.75068850558052</v>
          </cell>
          <cell r="I35">
            <v>623.4</v>
          </cell>
          <cell r="J35">
            <v>574.58000000000004</v>
          </cell>
          <cell r="K35">
            <v>560.42999999999995</v>
          </cell>
          <cell r="L35">
            <v>0</v>
          </cell>
          <cell r="M35">
            <v>47862.759999999951</v>
          </cell>
          <cell r="N35">
            <v>0</v>
          </cell>
          <cell r="O35">
            <v>0</v>
          </cell>
          <cell r="P35">
            <v>0</v>
          </cell>
          <cell r="Q35">
            <v>47863</v>
          </cell>
          <cell r="R35">
            <v>47863</v>
          </cell>
          <cell r="S35">
            <v>0</v>
          </cell>
          <cell r="T35">
            <v>47863</v>
          </cell>
          <cell r="U35">
            <v>0</v>
          </cell>
          <cell r="V35">
            <v>47863</v>
          </cell>
          <cell r="X35">
            <v>-1344086</v>
          </cell>
          <cell r="Z35">
            <v>0</v>
          </cell>
        </row>
        <row r="36">
          <cell r="A36">
            <v>803</v>
          </cell>
          <cell r="B36" t="str">
            <v xml:space="preserve"> CARROLL         </v>
          </cell>
          <cell r="C36" t="str">
            <v xml:space="preserve">GREEN FOREST        </v>
          </cell>
          <cell r="D36">
            <v>1341.66</v>
          </cell>
          <cell r="E36">
            <v>1365.68</v>
          </cell>
          <cell r="G36">
            <v>0</v>
          </cell>
          <cell r="H36">
            <v>35.40049282504711</v>
          </cell>
          <cell r="I36">
            <v>1376.46</v>
          </cell>
          <cell r="J36">
            <v>1363.13</v>
          </cell>
          <cell r="K36">
            <v>1352.48</v>
          </cell>
          <cell r="L36">
            <v>0</v>
          </cell>
          <cell r="M36">
            <v>61056.599999999919</v>
          </cell>
          <cell r="N36">
            <v>0</v>
          </cell>
          <cell r="O36">
            <v>0</v>
          </cell>
          <cell r="P36">
            <v>0</v>
          </cell>
          <cell r="Q36">
            <v>61057</v>
          </cell>
          <cell r="R36">
            <v>61057</v>
          </cell>
          <cell r="S36">
            <v>0</v>
          </cell>
          <cell r="T36">
            <v>61057</v>
          </cell>
          <cell r="U36">
            <v>0</v>
          </cell>
          <cell r="V36">
            <v>61057</v>
          </cell>
          <cell r="X36">
            <v>0</v>
          </cell>
          <cell r="Z36">
            <v>61057</v>
          </cell>
        </row>
        <row r="37">
          <cell r="A37">
            <v>901</v>
          </cell>
          <cell r="B37" t="str">
            <v xml:space="preserve"> CHICOT          </v>
          </cell>
          <cell r="C37" t="str">
            <v xml:space="preserve">DERMOTT             </v>
          </cell>
          <cell r="D37">
            <v>341.94</v>
          </cell>
          <cell r="E37">
            <v>337.67</v>
          </cell>
          <cell r="G37">
            <v>14983</v>
          </cell>
          <cell r="H37">
            <v>49.153210610233366</v>
          </cell>
          <cell r="I37">
            <v>346</v>
          </cell>
          <cell r="J37">
            <v>359.83</v>
          </cell>
          <cell r="K37">
            <v>359.77</v>
          </cell>
          <cell r="L37">
            <v>0</v>
          </cell>
          <cell r="M37">
            <v>7123.2700000000041</v>
          </cell>
          <cell r="N37">
            <v>38879.719999999943</v>
          </cell>
          <cell r="O37">
            <v>38774.449999999939</v>
          </cell>
          <cell r="P37">
            <v>0</v>
          </cell>
          <cell r="Q37">
            <v>84777</v>
          </cell>
          <cell r="R37">
            <v>84777</v>
          </cell>
          <cell r="S37">
            <v>118488</v>
          </cell>
          <cell r="T37">
            <v>203265</v>
          </cell>
          <cell r="U37">
            <v>0</v>
          </cell>
          <cell r="V37">
            <v>84777</v>
          </cell>
          <cell r="X37">
            <v>0</v>
          </cell>
          <cell r="Z37">
            <v>84777</v>
          </cell>
        </row>
        <row r="38">
          <cell r="A38">
            <v>903</v>
          </cell>
          <cell r="B38" t="str">
            <v xml:space="preserve"> CHICOT          </v>
          </cell>
          <cell r="C38" t="str">
            <v xml:space="preserve">LAKESIDE </v>
          </cell>
          <cell r="D38">
            <v>992.1</v>
          </cell>
          <cell r="E38">
            <v>941.07</v>
          </cell>
          <cell r="G38">
            <v>179064</v>
          </cell>
          <cell r="H38">
            <v>0</v>
          </cell>
          <cell r="I38">
            <v>924.78</v>
          </cell>
          <cell r="J38">
            <v>899.35</v>
          </cell>
          <cell r="K38">
            <v>895.38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179064</v>
          </cell>
          <cell r="V38">
            <v>0</v>
          </cell>
          <cell r="X38">
            <v>0</v>
          </cell>
          <cell r="Z38">
            <v>0</v>
          </cell>
        </row>
        <row r="39">
          <cell r="A39">
            <v>1002</v>
          </cell>
          <cell r="B39" t="str">
            <v xml:space="preserve"> CLARK           </v>
          </cell>
          <cell r="C39" t="str">
            <v xml:space="preserve">ARKADELPHIA         </v>
          </cell>
          <cell r="D39">
            <v>1745.02</v>
          </cell>
          <cell r="E39">
            <v>1753.61</v>
          </cell>
          <cell r="G39">
            <v>0</v>
          </cell>
          <cell r="H39">
            <v>44.372227859110019</v>
          </cell>
          <cell r="I39">
            <v>1754.2</v>
          </cell>
          <cell r="J39">
            <v>1771.2</v>
          </cell>
          <cell r="K39">
            <v>1770.46</v>
          </cell>
          <cell r="L39">
            <v>0</v>
          </cell>
          <cell r="M39">
            <v>16106.310000000112</v>
          </cell>
          <cell r="N39">
            <v>30861.655000000253</v>
          </cell>
          <cell r="O39">
            <v>29563.325000000241</v>
          </cell>
          <cell r="P39">
            <v>0</v>
          </cell>
          <cell r="Q39">
            <v>76531</v>
          </cell>
          <cell r="R39">
            <v>76531</v>
          </cell>
          <cell r="S39">
            <v>0</v>
          </cell>
          <cell r="T39">
            <v>76531</v>
          </cell>
          <cell r="U39">
            <v>0</v>
          </cell>
          <cell r="V39">
            <v>76531</v>
          </cell>
          <cell r="X39">
            <v>0</v>
          </cell>
          <cell r="Z39">
            <v>76531</v>
          </cell>
        </row>
        <row r="40">
          <cell r="A40">
            <v>1003</v>
          </cell>
          <cell r="B40" t="str">
            <v xml:space="preserve"> CLARK           </v>
          </cell>
          <cell r="C40" t="str">
            <v xml:space="preserve">GURDON              </v>
          </cell>
          <cell r="D40">
            <v>684.21</v>
          </cell>
          <cell r="E40">
            <v>665.03</v>
          </cell>
          <cell r="G40">
            <v>67303</v>
          </cell>
          <cell r="H40">
            <v>35.939121611827801</v>
          </cell>
          <cell r="I40">
            <v>672.64</v>
          </cell>
          <cell r="J40">
            <v>685.66</v>
          </cell>
          <cell r="K40">
            <v>679.73</v>
          </cell>
          <cell r="L40">
            <v>0</v>
          </cell>
          <cell r="M40">
            <v>0</v>
          </cell>
          <cell r="N40">
            <v>36195.334999999992</v>
          </cell>
          <cell r="O40">
            <v>25791.150000000081</v>
          </cell>
          <cell r="P40">
            <v>0</v>
          </cell>
          <cell r="Q40">
            <v>61986</v>
          </cell>
          <cell r="R40">
            <v>0</v>
          </cell>
          <cell r="S40">
            <v>0</v>
          </cell>
          <cell r="T40">
            <v>0</v>
          </cell>
          <cell r="U40">
            <v>67303</v>
          </cell>
          <cell r="V40">
            <v>0</v>
          </cell>
          <cell r="X40">
            <v>0</v>
          </cell>
          <cell r="Z40">
            <v>0</v>
          </cell>
        </row>
        <row r="41">
          <cell r="A41">
            <v>1101</v>
          </cell>
          <cell r="B41" t="str">
            <v xml:space="preserve"> CLAY            </v>
          </cell>
          <cell r="C41" t="str">
            <v>CORNING</v>
          </cell>
          <cell r="D41">
            <v>837.01</v>
          </cell>
          <cell r="E41">
            <v>853.14</v>
          </cell>
          <cell r="G41">
            <v>0</v>
          </cell>
          <cell r="H41">
            <v>5.1572691694448469</v>
          </cell>
          <cell r="I41">
            <v>842.08</v>
          </cell>
          <cell r="J41">
            <v>821.5</v>
          </cell>
          <cell r="K41">
            <v>820.18</v>
          </cell>
          <cell r="L41">
            <v>0</v>
          </cell>
          <cell r="M41">
            <v>8895.3150000000878</v>
          </cell>
          <cell r="N41">
            <v>0</v>
          </cell>
          <cell r="O41">
            <v>0</v>
          </cell>
          <cell r="P41">
            <v>0</v>
          </cell>
          <cell r="Q41">
            <v>8895</v>
          </cell>
          <cell r="R41">
            <v>8895</v>
          </cell>
          <cell r="S41">
            <v>0</v>
          </cell>
          <cell r="T41">
            <v>8895</v>
          </cell>
          <cell r="U41">
            <v>0</v>
          </cell>
          <cell r="V41">
            <v>8895</v>
          </cell>
          <cell r="X41">
            <v>0</v>
          </cell>
          <cell r="Z41">
            <v>8895</v>
          </cell>
        </row>
        <row r="42">
          <cell r="A42">
            <v>1104</v>
          </cell>
          <cell r="B42" t="str">
            <v xml:space="preserve"> CLAY            </v>
          </cell>
          <cell r="C42" t="str">
            <v xml:space="preserve">PIGGOTT             </v>
          </cell>
          <cell r="D42">
            <v>840.5</v>
          </cell>
          <cell r="E42">
            <v>813.18</v>
          </cell>
          <cell r="G42">
            <v>95866</v>
          </cell>
          <cell r="H42">
            <v>0</v>
          </cell>
          <cell r="I42">
            <v>812.12</v>
          </cell>
          <cell r="J42">
            <v>792.53</v>
          </cell>
          <cell r="K42">
            <v>797.06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95866</v>
          </cell>
          <cell r="V42">
            <v>0</v>
          </cell>
          <cell r="X42">
            <v>0</v>
          </cell>
          <cell r="Z42">
            <v>0</v>
          </cell>
        </row>
        <row r="43">
          <cell r="A43">
            <v>1106</v>
          </cell>
          <cell r="B43" t="str">
            <v xml:space="preserve"> CLAY            </v>
          </cell>
          <cell r="C43" t="str">
            <v xml:space="preserve">RECTOR         </v>
          </cell>
          <cell r="D43">
            <v>562.58000000000004</v>
          </cell>
          <cell r="E43">
            <v>546.73</v>
          </cell>
          <cell r="G43">
            <v>55618</v>
          </cell>
          <cell r="H43">
            <v>1.5764603565734165</v>
          </cell>
          <cell r="I43">
            <v>550.70000000000005</v>
          </cell>
          <cell r="J43">
            <v>548.28</v>
          </cell>
          <cell r="K43">
            <v>546.5</v>
          </cell>
          <cell r="L43">
            <v>0</v>
          </cell>
          <cell r="M43">
            <v>0</v>
          </cell>
          <cell r="N43">
            <v>2719.4749999999203</v>
          </cell>
          <cell r="O43">
            <v>0</v>
          </cell>
          <cell r="P43">
            <v>0</v>
          </cell>
          <cell r="Q43">
            <v>2719</v>
          </cell>
          <cell r="R43">
            <v>0</v>
          </cell>
          <cell r="S43">
            <v>0</v>
          </cell>
          <cell r="T43">
            <v>0</v>
          </cell>
          <cell r="U43">
            <v>55618</v>
          </cell>
          <cell r="V43">
            <v>0</v>
          </cell>
          <cell r="X43">
            <v>0</v>
          </cell>
          <cell r="Z43">
            <v>0</v>
          </cell>
        </row>
        <row r="44">
          <cell r="A44">
            <v>1201</v>
          </cell>
          <cell r="B44" t="str">
            <v xml:space="preserve"> CLEBURNE</v>
          </cell>
          <cell r="C44" t="str">
            <v>CONCORD</v>
          </cell>
          <cell r="D44">
            <v>447.12</v>
          </cell>
          <cell r="E44">
            <v>431.44</v>
          </cell>
          <cell r="G44">
            <v>55021</v>
          </cell>
          <cell r="H44">
            <v>0</v>
          </cell>
          <cell r="I44">
            <v>431.22</v>
          </cell>
          <cell r="J44">
            <v>410.74</v>
          </cell>
          <cell r="K44">
            <v>412.3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55021</v>
          </cell>
          <cell r="V44">
            <v>0</v>
          </cell>
          <cell r="X44">
            <v>0</v>
          </cell>
          <cell r="Z44">
            <v>0</v>
          </cell>
        </row>
        <row r="45">
          <cell r="A45">
            <v>1202</v>
          </cell>
          <cell r="B45" t="str">
            <v xml:space="preserve"> CLEBURNE        </v>
          </cell>
          <cell r="C45" t="str">
            <v xml:space="preserve">HEBER SPRINGS       </v>
          </cell>
          <cell r="D45">
            <v>1586.81</v>
          </cell>
          <cell r="E45">
            <v>1507.84</v>
          </cell>
          <cell r="G45">
            <v>277106</v>
          </cell>
          <cell r="H45">
            <v>25.960284099144804</v>
          </cell>
          <cell r="I45">
            <v>1486.71</v>
          </cell>
          <cell r="J45">
            <v>1523.09</v>
          </cell>
          <cell r="K45">
            <v>1518.11</v>
          </cell>
          <cell r="L45">
            <v>0</v>
          </cell>
          <cell r="M45">
            <v>0</v>
          </cell>
          <cell r="N45">
            <v>26756.125</v>
          </cell>
          <cell r="O45">
            <v>18018.714999999967</v>
          </cell>
          <cell r="P45">
            <v>0</v>
          </cell>
          <cell r="Q45">
            <v>44775</v>
          </cell>
          <cell r="R45">
            <v>0</v>
          </cell>
          <cell r="S45">
            <v>0</v>
          </cell>
          <cell r="T45">
            <v>0</v>
          </cell>
          <cell r="U45">
            <v>277106</v>
          </cell>
          <cell r="V45">
            <v>0</v>
          </cell>
          <cell r="X45">
            <v>0</v>
          </cell>
          <cell r="Z45">
            <v>0</v>
          </cell>
        </row>
        <row r="46">
          <cell r="A46">
            <v>1203</v>
          </cell>
          <cell r="B46" t="str">
            <v xml:space="preserve"> CLEBURNE        </v>
          </cell>
          <cell r="C46" t="str">
            <v xml:space="preserve">QUITMAN             </v>
          </cell>
          <cell r="D46">
            <v>683.55</v>
          </cell>
          <cell r="E46">
            <v>715.43</v>
          </cell>
          <cell r="G46">
            <v>0</v>
          </cell>
          <cell r="H46">
            <v>63.293230903029425</v>
          </cell>
          <cell r="I46">
            <v>722.69</v>
          </cell>
          <cell r="J46">
            <v>729.55</v>
          </cell>
          <cell r="K46">
            <v>724.39</v>
          </cell>
          <cell r="L46">
            <v>0</v>
          </cell>
          <cell r="M46">
            <v>68671.130000000179</v>
          </cell>
          <cell r="N46">
            <v>24773.540000000008</v>
          </cell>
          <cell r="O46">
            <v>15720.320000000063</v>
          </cell>
          <cell r="P46">
            <v>0</v>
          </cell>
          <cell r="Q46">
            <v>109165</v>
          </cell>
          <cell r="R46">
            <v>109165</v>
          </cell>
          <cell r="S46">
            <v>0</v>
          </cell>
          <cell r="T46">
            <v>109165</v>
          </cell>
          <cell r="U46">
            <v>0</v>
          </cell>
          <cell r="V46">
            <v>109165</v>
          </cell>
          <cell r="X46">
            <v>0</v>
          </cell>
          <cell r="Z46">
            <v>109165</v>
          </cell>
        </row>
        <row r="47">
          <cell r="A47">
            <v>1204</v>
          </cell>
          <cell r="B47" t="str">
            <v xml:space="preserve"> CLEBURNE        </v>
          </cell>
          <cell r="C47" t="str">
            <v xml:space="preserve">WEST SIDE     </v>
          </cell>
          <cell r="D47">
            <v>448.32</v>
          </cell>
          <cell r="E47">
            <v>448.04</v>
          </cell>
          <cell r="G47">
            <v>983</v>
          </cell>
          <cell r="H47">
            <v>0</v>
          </cell>
          <cell r="I47">
            <v>430.82</v>
          </cell>
          <cell r="J47">
            <v>439.73</v>
          </cell>
          <cell r="K47">
            <v>447.92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983</v>
          </cell>
          <cell r="V47">
            <v>0</v>
          </cell>
          <cell r="X47">
            <v>-1841556</v>
          </cell>
          <cell r="Z47">
            <v>0</v>
          </cell>
        </row>
        <row r="48">
          <cell r="A48">
            <v>1304</v>
          </cell>
          <cell r="B48" t="str">
            <v xml:space="preserve"> CLEVELAND       </v>
          </cell>
          <cell r="C48" t="str">
            <v xml:space="preserve">WOODLAWN            </v>
          </cell>
          <cell r="D48">
            <v>557.32000000000005</v>
          </cell>
          <cell r="E48">
            <v>561.54</v>
          </cell>
          <cell r="G48">
            <v>0</v>
          </cell>
          <cell r="H48">
            <v>14.852007537324249</v>
          </cell>
          <cell r="I48">
            <v>571.91999999999996</v>
          </cell>
          <cell r="J48">
            <v>545.92999999999995</v>
          </cell>
          <cell r="K48">
            <v>544.91</v>
          </cell>
          <cell r="L48">
            <v>0</v>
          </cell>
          <cell r="M48">
            <v>25615.699999999841</v>
          </cell>
          <cell r="N48">
            <v>0</v>
          </cell>
          <cell r="O48">
            <v>0</v>
          </cell>
          <cell r="P48">
            <v>0</v>
          </cell>
          <cell r="Q48">
            <v>25616</v>
          </cell>
          <cell r="R48">
            <v>25616</v>
          </cell>
          <cell r="S48">
            <v>0</v>
          </cell>
          <cell r="T48">
            <v>25616</v>
          </cell>
          <cell r="U48">
            <v>0</v>
          </cell>
          <cell r="V48">
            <v>25616</v>
          </cell>
          <cell r="X48">
            <v>0</v>
          </cell>
          <cell r="Z48">
            <v>25616</v>
          </cell>
        </row>
        <row r="49">
          <cell r="A49">
            <v>1305</v>
          </cell>
          <cell r="B49" t="str">
            <v xml:space="preserve"> CLEVELAND</v>
          </cell>
          <cell r="C49" t="str">
            <v>CLEVELAND COUNTY</v>
          </cell>
          <cell r="D49">
            <v>823.64</v>
          </cell>
          <cell r="E49">
            <v>777.49</v>
          </cell>
          <cell r="G49">
            <v>161940</v>
          </cell>
          <cell r="H49">
            <v>0</v>
          </cell>
          <cell r="I49">
            <v>756.91</v>
          </cell>
          <cell r="J49">
            <v>693.68</v>
          </cell>
          <cell r="K49">
            <v>683.95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161940</v>
          </cell>
          <cell r="V49">
            <v>0</v>
          </cell>
          <cell r="X49">
            <v>0</v>
          </cell>
          <cell r="Z49">
            <v>0</v>
          </cell>
        </row>
        <row r="50">
          <cell r="A50">
            <v>1402</v>
          </cell>
          <cell r="B50" t="str">
            <v xml:space="preserve"> COLUMBIA</v>
          </cell>
          <cell r="C50" t="str">
            <v>MAGNOLIA</v>
          </cell>
          <cell r="D50">
            <v>2709.85</v>
          </cell>
          <cell r="E50">
            <v>2642.41</v>
          </cell>
          <cell r="G50">
            <v>236647</v>
          </cell>
          <cell r="H50">
            <v>0</v>
          </cell>
          <cell r="I50">
            <v>2653.78</v>
          </cell>
          <cell r="J50">
            <v>2587.5500000000002</v>
          </cell>
          <cell r="K50">
            <v>2572.87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236647</v>
          </cell>
          <cell r="V50">
            <v>0</v>
          </cell>
          <cell r="X50">
            <v>0</v>
          </cell>
          <cell r="Z50">
            <v>0</v>
          </cell>
        </row>
        <row r="51">
          <cell r="A51">
            <v>1408</v>
          </cell>
          <cell r="B51" t="str">
            <v xml:space="preserve"> COLUMBIA</v>
          </cell>
          <cell r="C51" t="str">
            <v>EMERSON-TAYLOR-BRADLEY</v>
          </cell>
          <cell r="D51">
            <v>1015.36</v>
          </cell>
          <cell r="E51">
            <v>1032.96</v>
          </cell>
          <cell r="G51">
            <v>0</v>
          </cell>
          <cell r="H51">
            <v>81.542832294535444</v>
          </cell>
          <cell r="I51">
            <v>1021.09</v>
          </cell>
          <cell r="J51">
            <v>1071.78</v>
          </cell>
          <cell r="K51">
            <v>1068.57</v>
          </cell>
          <cell r="L51">
            <v>0</v>
          </cell>
          <cell r="M51">
            <v>10053.285000000033</v>
          </cell>
          <cell r="N51">
            <v>68109.689999999886</v>
          </cell>
          <cell r="O51">
            <v>62477.744999999828</v>
          </cell>
          <cell r="P51">
            <v>0</v>
          </cell>
          <cell r="Q51">
            <v>140641</v>
          </cell>
          <cell r="R51">
            <v>140641</v>
          </cell>
          <cell r="S51">
            <v>598170</v>
          </cell>
          <cell r="T51">
            <v>738811</v>
          </cell>
          <cell r="U51">
            <v>0</v>
          </cell>
          <cell r="V51">
            <v>140641</v>
          </cell>
          <cell r="X51">
            <v>0</v>
          </cell>
          <cell r="Z51">
            <v>140641</v>
          </cell>
        </row>
        <row r="52">
          <cell r="A52">
            <v>1503</v>
          </cell>
          <cell r="B52" t="str">
            <v xml:space="preserve"> CONWAY          </v>
          </cell>
          <cell r="C52" t="str">
            <v xml:space="preserve">NEMO VISTA          </v>
          </cell>
          <cell r="D52">
            <v>450.24</v>
          </cell>
          <cell r="E52">
            <v>456.73</v>
          </cell>
          <cell r="G52">
            <v>0</v>
          </cell>
          <cell r="H52">
            <v>5.8593999130308738</v>
          </cell>
          <cell r="I52">
            <v>451.03</v>
          </cell>
          <cell r="J52">
            <v>454.88</v>
          </cell>
          <cell r="K52">
            <v>461.7</v>
          </cell>
          <cell r="L52">
            <v>0</v>
          </cell>
          <cell r="M52">
            <v>1386.0549999999362</v>
          </cell>
          <cell r="N52">
            <v>0</v>
          </cell>
          <cell r="O52">
            <v>8719.8649999999489</v>
          </cell>
          <cell r="P52">
            <v>0</v>
          </cell>
          <cell r="Q52">
            <v>10106</v>
          </cell>
          <cell r="R52">
            <v>10106</v>
          </cell>
          <cell r="S52">
            <v>0</v>
          </cell>
          <cell r="T52">
            <v>10106</v>
          </cell>
          <cell r="U52">
            <v>0</v>
          </cell>
          <cell r="V52">
            <v>10106</v>
          </cell>
          <cell r="X52">
            <v>0</v>
          </cell>
          <cell r="Z52">
            <v>10106</v>
          </cell>
        </row>
        <row r="53">
          <cell r="A53">
            <v>1505</v>
          </cell>
          <cell r="B53" t="str">
            <v xml:space="preserve"> CONWAY          </v>
          </cell>
          <cell r="C53" t="str">
            <v xml:space="preserve">WONDERVIEW          </v>
          </cell>
          <cell r="D53">
            <v>451.43</v>
          </cell>
          <cell r="E53">
            <v>433.57</v>
          </cell>
          <cell r="G53">
            <v>62671</v>
          </cell>
          <cell r="H53">
            <v>2.8073633859979705</v>
          </cell>
          <cell r="I53">
            <v>440.82</v>
          </cell>
          <cell r="J53">
            <v>429.93</v>
          </cell>
          <cell r="K53">
            <v>436.33</v>
          </cell>
          <cell r="L53">
            <v>0</v>
          </cell>
          <cell r="M53">
            <v>0</v>
          </cell>
          <cell r="N53">
            <v>0</v>
          </cell>
          <cell r="O53">
            <v>4842.4199999999837</v>
          </cell>
          <cell r="P53">
            <v>0</v>
          </cell>
          <cell r="Q53">
            <v>4842</v>
          </cell>
          <cell r="R53">
            <v>0</v>
          </cell>
          <cell r="S53">
            <v>0</v>
          </cell>
          <cell r="T53">
            <v>0</v>
          </cell>
          <cell r="U53">
            <v>62671</v>
          </cell>
          <cell r="V53">
            <v>0</v>
          </cell>
          <cell r="X53">
            <v>0</v>
          </cell>
          <cell r="Z53">
            <v>0</v>
          </cell>
        </row>
        <row r="54">
          <cell r="A54">
            <v>1507</v>
          </cell>
          <cell r="B54" t="str">
            <v xml:space="preserve"> CONWAY          </v>
          </cell>
          <cell r="C54" t="str">
            <v>SO CONWAY COUNTY</v>
          </cell>
          <cell r="D54">
            <v>2246.64</v>
          </cell>
          <cell r="E54">
            <v>2269.08</v>
          </cell>
          <cell r="G54">
            <v>0</v>
          </cell>
          <cell r="H54">
            <v>42.49021597332947</v>
          </cell>
          <cell r="I54">
            <v>2274.25</v>
          </cell>
          <cell r="J54">
            <v>2282.3000000000002</v>
          </cell>
          <cell r="K54">
            <v>2270.02</v>
          </cell>
          <cell r="L54">
            <v>0</v>
          </cell>
          <cell r="M54">
            <v>48441.745000000221</v>
          </cell>
          <cell r="N54">
            <v>23194.490000000445</v>
          </cell>
          <cell r="O54">
            <v>1649.2300000000957</v>
          </cell>
          <cell r="P54">
            <v>0</v>
          </cell>
          <cell r="Q54">
            <v>73285</v>
          </cell>
          <cell r="R54">
            <v>73285</v>
          </cell>
          <cell r="S54">
            <v>0</v>
          </cell>
          <cell r="T54">
            <v>73285</v>
          </cell>
          <cell r="U54">
            <v>0</v>
          </cell>
          <cell r="V54">
            <v>73285</v>
          </cell>
          <cell r="X54">
            <v>0</v>
          </cell>
          <cell r="Z54">
            <v>73285</v>
          </cell>
        </row>
        <row r="55">
          <cell r="A55">
            <v>1601</v>
          </cell>
          <cell r="B55" t="str">
            <v xml:space="preserve"> CRAIGHEAD       </v>
          </cell>
          <cell r="C55" t="str">
            <v xml:space="preserve">BAY                 </v>
          </cell>
          <cell r="D55">
            <v>621.9</v>
          </cell>
          <cell r="E55">
            <v>613.91</v>
          </cell>
          <cell r="G55">
            <v>28037</v>
          </cell>
          <cell r="H55">
            <v>0</v>
          </cell>
          <cell r="I55">
            <v>612</v>
          </cell>
          <cell r="J55">
            <v>597.89</v>
          </cell>
          <cell r="K55">
            <v>587.09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28037</v>
          </cell>
          <cell r="V55">
            <v>0</v>
          </cell>
          <cell r="X55">
            <v>0</v>
          </cell>
          <cell r="Z55">
            <v>0</v>
          </cell>
        </row>
        <row r="56">
          <cell r="A56">
            <v>1602</v>
          </cell>
          <cell r="B56" t="str">
            <v xml:space="preserve"> CRAIGHEAD       </v>
          </cell>
          <cell r="C56" t="str">
            <v xml:space="preserve">WESTSIDE CONSOLIDATED      </v>
          </cell>
          <cell r="D56">
            <v>1723.54</v>
          </cell>
          <cell r="E56">
            <v>1733.13</v>
          </cell>
          <cell r="G56">
            <v>0</v>
          </cell>
          <cell r="H56">
            <v>12.451079866647341</v>
          </cell>
          <cell r="I56">
            <v>1730.75</v>
          </cell>
          <cell r="J56">
            <v>1738.16</v>
          </cell>
          <cell r="K56">
            <v>1725.67</v>
          </cell>
          <cell r="L56">
            <v>0</v>
          </cell>
          <cell r="M56">
            <v>12649.945000000063</v>
          </cell>
          <cell r="N56">
            <v>8825.1349999999529</v>
          </cell>
          <cell r="O56">
            <v>0</v>
          </cell>
          <cell r="P56">
            <v>0</v>
          </cell>
          <cell r="Q56">
            <v>21475</v>
          </cell>
          <cell r="R56">
            <v>21475</v>
          </cell>
          <cell r="S56">
            <v>0</v>
          </cell>
          <cell r="T56">
            <v>21475</v>
          </cell>
          <cell r="U56">
            <v>0</v>
          </cell>
          <cell r="V56">
            <v>21475</v>
          </cell>
          <cell r="X56">
            <v>0</v>
          </cell>
          <cell r="Z56">
            <v>21475</v>
          </cell>
        </row>
        <row r="57">
          <cell r="A57">
            <v>1603</v>
          </cell>
          <cell r="B57" t="str">
            <v xml:space="preserve"> CRAIGHEAD       </v>
          </cell>
          <cell r="C57" t="str">
            <v xml:space="preserve">BROOKLAND           </v>
          </cell>
          <cell r="D57">
            <v>2539.19</v>
          </cell>
          <cell r="E57">
            <v>2658.11</v>
          </cell>
          <cell r="G57">
            <v>0</v>
          </cell>
          <cell r="H57">
            <v>309.17234381794464</v>
          </cell>
          <cell r="I57">
            <v>2661.24</v>
          </cell>
          <cell r="J57">
            <v>2752.37</v>
          </cell>
          <cell r="K57">
            <v>2745.73</v>
          </cell>
          <cell r="L57">
            <v>0</v>
          </cell>
          <cell r="M57">
            <v>214136.72499999951</v>
          </cell>
          <cell r="N57">
            <v>165379.16999999958</v>
          </cell>
          <cell r="O57">
            <v>153729.2899999998</v>
          </cell>
          <cell r="P57">
            <v>0</v>
          </cell>
          <cell r="Q57">
            <v>533245</v>
          </cell>
          <cell r="R57">
            <v>533245</v>
          </cell>
          <cell r="S57">
            <v>0</v>
          </cell>
          <cell r="T57">
            <v>533245</v>
          </cell>
          <cell r="U57">
            <v>0</v>
          </cell>
          <cell r="V57">
            <v>533245</v>
          </cell>
          <cell r="X57">
            <v>0</v>
          </cell>
          <cell r="Z57">
            <v>533245</v>
          </cell>
        </row>
        <row r="58">
          <cell r="A58">
            <v>1605</v>
          </cell>
          <cell r="B58" t="str">
            <v xml:space="preserve"> CRAIGHEAD       </v>
          </cell>
          <cell r="C58" t="str">
            <v>BUFFALO ISLAND CENTRAL</v>
          </cell>
          <cell r="D58">
            <v>723.21</v>
          </cell>
          <cell r="E58">
            <v>718.8</v>
          </cell>
          <cell r="G58">
            <v>15475</v>
          </cell>
          <cell r="H58">
            <v>15.441658211334977</v>
          </cell>
          <cell r="I58">
            <v>709</v>
          </cell>
          <cell r="J58">
            <v>733.98</v>
          </cell>
          <cell r="K58">
            <v>718.5</v>
          </cell>
          <cell r="L58">
            <v>0</v>
          </cell>
          <cell r="M58">
            <v>0</v>
          </cell>
          <cell r="N58">
            <v>26633.31000000011</v>
          </cell>
          <cell r="O58">
            <v>0</v>
          </cell>
          <cell r="P58">
            <v>0</v>
          </cell>
          <cell r="Q58">
            <v>26633</v>
          </cell>
          <cell r="R58">
            <v>26633</v>
          </cell>
          <cell r="S58">
            <v>0</v>
          </cell>
          <cell r="T58">
            <v>26633</v>
          </cell>
          <cell r="U58">
            <v>0</v>
          </cell>
          <cell r="V58">
            <v>26633</v>
          </cell>
          <cell r="X58">
            <v>0</v>
          </cell>
          <cell r="Z58">
            <v>26633</v>
          </cell>
        </row>
        <row r="59">
          <cell r="A59">
            <v>1608</v>
          </cell>
          <cell r="B59" t="str">
            <v xml:space="preserve"> CRAIGHEAD       </v>
          </cell>
          <cell r="C59" t="str">
            <v xml:space="preserve">JONESBORO           </v>
          </cell>
          <cell r="D59">
            <v>6447.38</v>
          </cell>
          <cell r="E59">
            <v>6377.77</v>
          </cell>
          <cell r="G59">
            <v>244261</v>
          </cell>
          <cell r="H59">
            <v>0</v>
          </cell>
          <cell r="I59">
            <v>6344.58</v>
          </cell>
          <cell r="J59">
            <v>6308.55</v>
          </cell>
          <cell r="K59">
            <v>6312.26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244261</v>
          </cell>
          <cell r="V59">
            <v>0</v>
          </cell>
          <cell r="X59">
            <v>0</v>
          </cell>
          <cell r="Z59">
            <v>0</v>
          </cell>
        </row>
        <row r="60">
          <cell r="A60">
            <v>1611</v>
          </cell>
          <cell r="B60" t="str">
            <v xml:space="preserve"> CRAIGHEAD       </v>
          </cell>
          <cell r="C60" t="str">
            <v xml:space="preserve">NETTLETON           </v>
          </cell>
          <cell r="D60">
            <v>3447.31</v>
          </cell>
          <cell r="E60">
            <v>3500.01</v>
          </cell>
          <cell r="G60">
            <v>0</v>
          </cell>
          <cell r="H60">
            <v>1.8106972024931149</v>
          </cell>
          <cell r="I60">
            <v>3449.09</v>
          </cell>
          <cell r="J60">
            <v>3410.19</v>
          </cell>
          <cell r="K60">
            <v>3409.58</v>
          </cell>
          <cell r="L60">
            <v>0</v>
          </cell>
          <cell r="M60">
            <v>3123.0100000003513</v>
          </cell>
          <cell r="N60">
            <v>0</v>
          </cell>
          <cell r="O60">
            <v>0</v>
          </cell>
          <cell r="P60">
            <v>0</v>
          </cell>
          <cell r="Q60">
            <v>3123</v>
          </cell>
          <cell r="R60">
            <v>3123</v>
          </cell>
          <cell r="S60">
            <v>0</v>
          </cell>
          <cell r="T60">
            <v>3123</v>
          </cell>
          <cell r="U60">
            <v>0</v>
          </cell>
          <cell r="V60">
            <v>3123</v>
          </cell>
          <cell r="X60">
            <v>0</v>
          </cell>
          <cell r="Z60">
            <v>3123</v>
          </cell>
        </row>
        <row r="61">
          <cell r="A61">
            <v>1612</v>
          </cell>
          <cell r="B61" t="str">
            <v xml:space="preserve"> CRAIGHEAD       </v>
          </cell>
          <cell r="C61" t="str">
            <v xml:space="preserve">VALLEY VIEW         </v>
          </cell>
          <cell r="D61">
            <v>2779.01</v>
          </cell>
          <cell r="E61">
            <v>2855.91</v>
          </cell>
          <cell r="G61">
            <v>0</v>
          </cell>
          <cell r="H61">
            <v>100.35135526887954</v>
          </cell>
          <cell r="I61">
            <v>2846.72</v>
          </cell>
          <cell r="J61">
            <v>2871.13</v>
          </cell>
          <cell r="K61">
            <v>2871.63</v>
          </cell>
          <cell r="L61">
            <v>0</v>
          </cell>
          <cell r="M61">
            <v>118797.19499999926</v>
          </cell>
          <cell r="N61">
            <v>26703.490000000445</v>
          </cell>
          <cell r="O61">
            <v>27580.740000000445</v>
          </cell>
          <cell r="P61">
            <v>0</v>
          </cell>
          <cell r="Q61">
            <v>173081</v>
          </cell>
          <cell r="R61">
            <v>173081</v>
          </cell>
          <cell r="S61">
            <v>0</v>
          </cell>
          <cell r="T61">
            <v>173081</v>
          </cell>
          <cell r="U61">
            <v>0</v>
          </cell>
          <cell r="V61">
            <v>173081</v>
          </cell>
          <cell r="X61">
            <v>0</v>
          </cell>
          <cell r="Z61">
            <v>173081</v>
          </cell>
        </row>
        <row r="62">
          <cell r="A62">
            <v>1613</v>
          </cell>
          <cell r="B62" t="str">
            <v xml:space="preserve"> CRAIGHEAD       </v>
          </cell>
          <cell r="C62" t="str">
            <v xml:space="preserve">RIVERSIDE           </v>
          </cell>
          <cell r="D62">
            <v>761.48</v>
          </cell>
          <cell r="E62">
            <v>758.92</v>
          </cell>
          <cell r="G62">
            <v>8983</v>
          </cell>
          <cell r="H62">
            <v>1.5057254674590521</v>
          </cell>
          <cell r="I62">
            <v>762.96</v>
          </cell>
          <cell r="J62">
            <v>746.25</v>
          </cell>
          <cell r="K62">
            <v>743.67</v>
          </cell>
          <cell r="L62">
            <v>0</v>
          </cell>
          <cell r="M62">
            <v>2596.6600000000317</v>
          </cell>
          <cell r="N62">
            <v>0</v>
          </cell>
          <cell r="O62">
            <v>0</v>
          </cell>
          <cell r="P62">
            <v>0</v>
          </cell>
          <cell r="Q62">
            <v>2597</v>
          </cell>
          <cell r="R62">
            <v>0</v>
          </cell>
          <cell r="S62">
            <v>0</v>
          </cell>
          <cell r="T62">
            <v>0</v>
          </cell>
          <cell r="U62">
            <v>8983</v>
          </cell>
          <cell r="V62">
            <v>0</v>
          </cell>
          <cell r="X62">
            <v>0</v>
          </cell>
          <cell r="Z62">
            <v>0</v>
          </cell>
        </row>
        <row r="63">
          <cell r="A63">
            <v>1701</v>
          </cell>
          <cell r="B63" t="str">
            <v xml:space="preserve"> CRAWFORD        </v>
          </cell>
          <cell r="C63" t="str">
            <v xml:space="preserve">ALMA                </v>
          </cell>
          <cell r="D63">
            <v>3241.19</v>
          </cell>
          <cell r="E63">
            <v>3278.98</v>
          </cell>
          <cell r="G63">
            <v>0</v>
          </cell>
          <cell r="H63">
            <v>26.580663864328162</v>
          </cell>
          <cell r="I63">
            <v>3267.32</v>
          </cell>
          <cell r="J63">
            <v>3239.07</v>
          </cell>
          <cell r="K63">
            <v>3224.05</v>
          </cell>
          <cell r="L63">
            <v>0</v>
          </cell>
          <cell r="M63">
            <v>45845.085000000188</v>
          </cell>
          <cell r="N63">
            <v>0</v>
          </cell>
          <cell r="O63">
            <v>0</v>
          </cell>
          <cell r="P63">
            <v>0</v>
          </cell>
          <cell r="Q63">
            <v>45845</v>
          </cell>
          <cell r="R63">
            <v>45845</v>
          </cell>
          <cell r="S63">
            <v>0</v>
          </cell>
          <cell r="T63">
            <v>45845</v>
          </cell>
          <cell r="U63">
            <v>0</v>
          </cell>
          <cell r="V63">
            <v>45845</v>
          </cell>
          <cell r="X63">
            <v>0</v>
          </cell>
          <cell r="Z63">
            <v>45845</v>
          </cell>
        </row>
        <row r="64">
          <cell r="A64">
            <v>1702</v>
          </cell>
          <cell r="B64" t="str">
            <v xml:space="preserve"> CRAWFORD        </v>
          </cell>
          <cell r="C64" t="str">
            <v xml:space="preserve">CEDARVILLE          </v>
          </cell>
          <cell r="D64">
            <v>749.01</v>
          </cell>
          <cell r="E64">
            <v>761.99</v>
          </cell>
          <cell r="G64">
            <v>0</v>
          </cell>
          <cell r="H64">
            <v>0</v>
          </cell>
          <cell r="I64">
            <v>748.24</v>
          </cell>
          <cell r="J64">
            <v>742.4</v>
          </cell>
          <cell r="K64">
            <v>729.12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Z64">
            <v>0</v>
          </cell>
        </row>
        <row r="65">
          <cell r="A65">
            <v>1703</v>
          </cell>
          <cell r="B65" t="str">
            <v xml:space="preserve"> CRAWFORD        </v>
          </cell>
          <cell r="C65" t="str">
            <v xml:space="preserve">MOUNTAINBURG        </v>
          </cell>
          <cell r="D65">
            <v>619.03</v>
          </cell>
          <cell r="E65">
            <v>615.35</v>
          </cell>
          <cell r="G65">
            <v>12913</v>
          </cell>
          <cell r="H65">
            <v>57.32193071459632</v>
          </cell>
          <cell r="I65">
            <v>618.11</v>
          </cell>
          <cell r="J65">
            <v>647.30999999999995</v>
          </cell>
          <cell r="K65">
            <v>639.74</v>
          </cell>
          <cell r="L65">
            <v>0</v>
          </cell>
          <cell r="M65">
            <v>0</v>
          </cell>
          <cell r="N65">
            <v>56073.819999999861</v>
          </cell>
          <cell r="O65">
            <v>42792.254999999976</v>
          </cell>
          <cell r="P65">
            <v>0</v>
          </cell>
          <cell r="Q65">
            <v>98866</v>
          </cell>
          <cell r="R65">
            <v>98866</v>
          </cell>
          <cell r="S65">
            <v>0</v>
          </cell>
          <cell r="T65">
            <v>98866</v>
          </cell>
          <cell r="U65">
            <v>0</v>
          </cell>
          <cell r="V65">
            <v>98866</v>
          </cell>
          <cell r="X65">
            <v>0</v>
          </cell>
          <cell r="Z65">
            <v>98866</v>
          </cell>
        </row>
        <row r="66">
          <cell r="A66">
            <v>1704</v>
          </cell>
          <cell r="B66" t="str">
            <v xml:space="preserve"> CRAWFORD</v>
          </cell>
          <cell r="C66" t="str">
            <v>MULBERRY/PLEASANT VIEW BI-COUNTY</v>
          </cell>
          <cell r="D66">
            <v>401.41</v>
          </cell>
          <cell r="E66">
            <v>413.08</v>
          </cell>
          <cell r="G66">
            <v>0</v>
          </cell>
          <cell r="H66">
            <v>10.569067980866793</v>
          </cell>
          <cell r="I66">
            <v>410.32</v>
          </cell>
          <cell r="J66">
            <v>414.56</v>
          </cell>
          <cell r="K66">
            <v>412.57</v>
          </cell>
          <cell r="L66">
            <v>0</v>
          </cell>
          <cell r="M66">
            <v>15632.594999999945</v>
          </cell>
          <cell r="N66">
            <v>2596.6600000000317</v>
          </cell>
          <cell r="O66">
            <v>0</v>
          </cell>
          <cell r="P66">
            <v>0</v>
          </cell>
          <cell r="Q66">
            <v>18229</v>
          </cell>
          <cell r="R66">
            <v>18229</v>
          </cell>
          <cell r="S66">
            <v>0</v>
          </cell>
          <cell r="T66">
            <v>18229</v>
          </cell>
          <cell r="U66">
            <v>0</v>
          </cell>
          <cell r="V66">
            <v>18229</v>
          </cell>
          <cell r="X66">
            <v>0</v>
          </cell>
          <cell r="Z66">
            <v>18229</v>
          </cell>
        </row>
        <row r="67">
          <cell r="A67">
            <v>1705</v>
          </cell>
          <cell r="B67" t="str">
            <v xml:space="preserve"> CRAWFORD        </v>
          </cell>
          <cell r="C67" t="str">
            <v xml:space="preserve">VAN BUREN           </v>
          </cell>
          <cell r="D67">
            <v>5713.28</v>
          </cell>
          <cell r="E67">
            <v>5629.26</v>
          </cell>
          <cell r="G67">
            <v>294826</v>
          </cell>
          <cell r="H67">
            <v>0</v>
          </cell>
          <cell r="I67">
            <v>5626.37</v>
          </cell>
          <cell r="J67">
            <v>5391.26</v>
          </cell>
          <cell r="K67">
            <v>5414.9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294826</v>
          </cell>
          <cell r="V67">
            <v>0</v>
          </cell>
          <cell r="X67">
            <v>0</v>
          </cell>
          <cell r="Z67">
            <v>0</v>
          </cell>
        </row>
        <row r="68">
          <cell r="A68">
            <v>1802</v>
          </cell>
          <cell r="B68" t="str">
            <v xml:space="preserve"> CRITTENDEN      </v>
          </cell>
          <cell r="C68" t="str">
            <v xml:space="preserve">EARLE               </v>
          </cell>
          <cell r="D68">
            <v>514.33000000000004</v>
          </cell>
          <cell r="E68">
            <v>474.32</v>
          </cell>
          <cell r="G68">
            <v>140395</v>
          </cell>
          <cell r="H68">
            <v>0</v>
          </cell>
          <cell r="I68">
            <v>471</v>
          </cell>
          <cell r="J68">
            <v>421.83</v>
          </cell>
          <cell r="K68">
            <v>427.15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140395</v>
          </cell>
          <cell r="V68">
            <v>0</v>
          </cell>
          <cell r="X68">
            <v>0</v>
          </cell>
          <cell r="Z68">
            <v>0</v>
          </cell>
        </row>
        <row r="69">
          <cell r="A69">
            <v>1803</v>
          </cell>
          <cell r="B69" t="str">
            <v xml:space="preserve"> CRITTENDEN      </v>
          </cell>
          <cell r="C69" t="str">
            <v xml:space="preserve">WEST MEMPHIS        </v>
          </cell>
          <cell r="D69">
            <v>5256.13</v>
          </cell>
          <cell r="E69">
            <v>5145.09</v>
          </cell>
          <cell r="G69">
            <v>389639</v>
          </cell>
          <cell r="H69">
            <v>0</v>
          </cell>
          <cell r="I69">
            <v>5117.1000000000004</v>
          </cell>
          <cell r="J69">
            <v>5070.47</v>
          </cell>
          <cell r="K69">
            <v>5045.91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389639</v>
          </cell>
          <cell r="V69">
            <v>0</v>
          </cell>
          <cell r="X69">
            <v>0</v>
          </cell>
          <cell r="Z69">
            <v>0</v>
          </cell>
        </row>
        <row r="70">
          <cell r="A70">
            <v>1804</v>
          </cell>
          <cell r="B70" t="str">
            <v xml:space="preserve"> CRITTENDEN      </v>
          </cell>
          <cell r="C70" t="str">
            <v>MARION</v>
          </cell>
          <cell r="D70">
            <v>3833.8</v>
          </cell>
          <cell r="E70">
            <v>3913.93</v>
          </cell>
          <cell r="G70">
            <v>0</v>
          </cell>
          <cell r="H70">
            <v>73.252355413828084</v>
          </cell>
          <cell r="I70">
            <v>3905.81</v>
          </cell>
          <cell r="J70">
            <v>3908.97</v>
          </cell>
          <cell r="K70">
            <v>3892.68</v>
          </cell>
          <cell r="L70">
            <v>0</v>
          </cell>
          <cell r="M70">
            <v>126341.54499999959</v>
          </cell>
          <cell r="N70">
            <v>0</v>
          </cell>
          <cell r="O70">
            <v>0</v>
          </cell>
          <cell r="P70">
            <v>0</v>
          </cell>
          <cell r="Q70">
            <v>126342</v>
          </cell>
          <cell r="R70">
            <v>126342</v>
          </cell>
          <cell r="S70">
            <v>0</v>
          </cell>
          <cell r="T70">
            <v>126342</v>
          </cell>
          <cell r="U70">
            <v>0</v>
          </cell>
          <cell r="V70">
            <v>126342</v>
          </cell>
          <cell r="X70">
            <v>0</v>
          </cell>
          <cell r="Z70">
            <v>126342</v>
          </cell>
        </row>
        <row r="71">
          <cell r="A71">
            <v>1901</v>
          </cell>
          <cell r="B71" t="str">
            <v xml:space="preserve"> CROSS           </v>
          </cell>
          <cell r="C71" t="str">
            <v xml:space="preserve">CROSS COUNTY        </v>
          </cell>
          <cell r="D71">
            <v>570.39</v>
          </cell>
          <cell r="E71">
            <v>577.95000000000005</v>
          </cell>
          <cell r="G71">
            <v>0</v>
          </cell>
          <cell r="H71">
            <v>79.721698796927086</v>
          </cell>
          <cell r="I71">
            <v>588.66</v>
          </cell>
          <cell r="J71">
            <v>612.77</v>
          </cell>
          <cell r="K71">
            <v>603.23</v>
          </cell>
          <cell r="L71">
            <v>0</v>
          </cell>
          <cell r="M71">
            <v>32054.714999999967</v>
          </cell>
          <cell r="N71">
            <v>61091.689999999886</v>
          </cell>
          <cell r="O71">
            <v>44353.759999999951</v>
          </cell>
          <cell r="P71">
            <v>0</v>
          </cell>
          <cell r="Q71">
            <v>137500</v>
          </cell>
          <cell r="R71">
            <v>137500</v>
          </cell>
          <cell r="S71">
            <v>0</v>
          </cell>
          <cell r="T71">
            <v>137500</v>
          </cell>
          <cell r="U71">
            <v>0</v>
          </cell>
          <cell r="V71">
            <v>137500</v>
          </cell>
          <cell r="X71">
            <v>0</v>
          </cell>
          <cell r="Z71">
            <v>137500</v>
          </cell>
        </row>
        <row r="72">
          <cell r="A72">
            <v>1905</v>
          </cell>
          <cell r="B72" t="str">
            <v xml:space="preserve"> CROSS           </v>
          </cell>
          <cell r="C72" t="str">
            <v>WYNNE</v>
          </cell>
          <cell r="D72">
            <v>2604.13</v>
          </cell>
          <cell r="E72">
            <v>2633.84</v>
          </cell>
          <cell r="G72">
            <v>0</v>
          </cell>
          <cell r="H72">
            <v>32.989128859254961</v>
          </cell>
          <cell r="I72">
            <v>2636.56</v>
          </cell>
          <cell r="J72">
            <v>2563.3000000000002</v>
          </cell>
          <cell r="K72">
            <v>2546.91</v>
          </cell>
          <cell r="L72">
            <v>0</v>
          </cell>
          <cell r="M72">
            <v>56898.434999999714</v>
          </cell>
          <cell r="N72">
            <v>0</v>
          </cell>
          <cell r="O72">
            <v>0</v>
          </cell>
          <cell r="P72">
            <v>0</v>
          </cell>
          <cell r="Q72">
            <v>56898</v>
          </cell>
          <cell r="R72">
            <v>56898</v>
          </cell>
          <cell r="S72">
            <v>0</v>
          </cell>
          <cell r="T72">
            <v>56898</v>
          </cell>
          <cell r="U72">
            <v>0</v>
          </cell>
          <cell r="V72">
            <v>56898</v>
          </cell>
          <cell r="X72">
            <v>0</v>
          </cell>
          <cell r="Z72">
            <v>56898</v>
          </cell>
        </row>
        <row r="73">
          <cell r="A73">
            <v>2002</v>
          </cell>
          <cell r="B73" t="str">
            <v xml:space="preserve"> DALLAS          </v>
          </cell>
          <cell r="C73" t="str">
            <v xml:space="preserve">FORDYCE             </v>
          </cell>
          <cell r="D73">
            <v>758.33</v>
          </cell>
          <cell r="E73">
            <v>746.66</v>
          </cell>
          <cell r="G73">
            <v>40950</v>
          </cell>
          <cell r="H73">
            <v>3.1737933033773009</v>
          </cell>
          <cell r="I73">
            <v>745.85</v>
          </cell>
          <cell r="J73">
            <v>749.78</v>
          </cell>
          <cell r="K73">
            <v>746</v>
          </cell>
          <cell r="L73">
            <v>0</v>
          </cell>
          <cell r="M73">
            <v>0</v>
          </cell>
          <cell r="N73">
            <v>5474.0400000000081</v>
          </cell>
          <cell r="O73">
            <v>0</v>
          </cell>
          <cell r="P73">
            <v>0</v>
          </cell>
          <cell r="Q73">
            <v>5474</v>
          </cell>
          <cell r="R73">
            <v>0</v>
          </cell>
          <cell r="S73">
            <v>0</v>
          </cell>
          <cell r="T73">
            <v>0</v>
          </cell>
          <cell r="U73">
            <v>40950</v>
          </cell>
          <cell r="V73">
            <v>0</v>
          </cell>
          <cell r="X73">
            <v>0</v>
          </cell>
          <cell r="Z73">
            <v>0</v>
          </cell>
        </row>
        <row r="74">
          <cell r="A74">
            <v>2104</v>
          </cell>
          <cell r="B74" t="str">
            <v xml:space="preserve"> DESHA</v>
          </cell>
          <cell r="C74" t="str">
            <v>DUMAS</v>
          </cell>
          <cell r="D74">
            <v>1209.55</v>
          </cell>
          <cell r="E74">
            <v>1147.22</v>
          </cell>
          <cell r="G74">
            <v>218716</v>
          </cell>
          <cell r="H74">
            <v>0</v>
          </cell>
          <cell r="I74">
            <v>1121.0899999999999</v>
          </cell>
          <cell r="J74">
            <v>1083.75</v>
          </cell>
          <cell r="K74">
            <v>1065.47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218716</v>
          </cell>
          <cell r="V74">
            <v>0</v>
          </cell>
          <cell r="X74">
            <v>0</v>
          </cell>
          <cell r="Z74">
            <v>0</v>
          </cell>
        </row>
        <row r="75">
          <cell r="A75">
            <v>2105</v>
          </cell>
          <cell r="B75" t="str">
            <v xml:space="preserve"> DESHA</v>
          </cell>
          <cell r="C75" t="str">
            <v>MCGEHEE</v>
          </cell>
          <cell r="D75">
            <v>1155.42</v>
          </cell>
          <cell r="E75">
            <v>1125.77</v>
          </cell>
          <cell r="G75">
            <v>104042</v>
          </cell>
          <cell r="H75">
            <v>1.6785041310334832</v>
          </cell>
          <cell r="I75">
            <v>1122.53</v>
          </cell>
          <cell r="J75">
            <v>1127.42</v>
          </cell>
          <cell r="K75">
            <v>1110.73</v>
          </cell>
          <cell r="L75">
            <v>0</v>
          </cell>
          <cell r="M75">
            <v>0</v>
          </cell>
          <cell r="N75">
            <v>2894.9250000001593</v>
          </cell>
          <cell r="O75">
            <v>0</v>
          </cell>
          <cell r="P75">
            <v>0</v>
          </cell>
          <cell r="Q75">
            <v>2895</v>
          </cell>
          <cell r="R75">
            <v>0</v>
          </cell>
          <cell r="S75">
            <v>0</v>
          </cell>
          <cell r="T75">
            <v>0</v>
          </cell>
          <cell r="U75">
            <v>104042</v>
          </cell>
          <cell r="V75">
            <v>0</v>
          </cell>
          <cell r="X75">
            <v>0</v>
          </cell>
          <cell r="Z75">
            <v>0</v>
          </cell>
        </row>
        <row r="76">
          <cell r="A76">
            <v>2202</v>
          </cell>
          <cell r="B76" t="str">
            <v xml:space="preserve"> DREW            </v>
          </cell>
          <cell r="C76" t="str">
            <v xml:space="preserve">DREW CENTRAL        </v>
          </cell>
          <cell r="D76">
            <v>1025.0999999999999</v>
          </cell>
          <cell r="E76">
            <v>1058.21</v>
          </cell>
          <cell r="G76">
            <v>0</v>
          </cell>
          <cell r="H76">
            <v>125.79272358312799</v>
          </cell>
          <cell r="I76">
            <v>1049.82</v>
          </cell>
          <cell r="J76">
            <v>1109.53</v>
          </cell>
          <cell r="K76">
            <v>1105.83</v>
          </cell>
          <cell r="L76">
            <v>0</v>
          </cell>
          <cell r="M76">
            <v>43371.240000000049</v>
          </cell>
          <cell r="N76">
            <v>90040.939999999886</v>
          </cell>
          <cell r="O76">
            <v>83549.289999999804</v>
          </cell>
          <cell r="P76">
            <v>0</v>
          </cell>
          <cell r="Q76">
            <v>216961</v>
          </cell>
          <cell r="R76">
            <v>216961</v>
          </cell>
          <cell r="S76">
            <v>0</v>
          </cell>
          <cell r="T76">
            <v>216961</v>
          </cell>
          <cell r="U76">
            <v>0</v>
          </cell>
          <cell r="V76">
            <v>216961</v>
          </cell>
          <cell r="X76">
            <v>0</v>
          </cell>
          <cell r="Z76">
            <v>216961</v>
          </cell>
        </row>
        <row r="77">
          <cell r="A77">
            <v>2203</v>
          </cell>
          <cell r="B77" t="str">
            <v xml:space="preserve"> DREW            </v>
          </cell>
          <cell r="C77" t="str">
            <v xml:space="preserve">MONTICELLO          </v>
          </cell>
          <cell r="D77">
            <v>1880.81</v>
          </cell>
          <cell r="E77">
            <v>1784.19</v>
          </cell>
          <cell r="G77">
            <v>339040</v>
          </cell>
          <cell r="H77">
            <v>0</v>
          </cell>
          <cell r="I77">
            <v>1766.97</v>
          </cell>
          <cell r="J77">
            <v>1669.38</v>
          </cell>
          <cell r="K77">
            <v>1652.74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339040</v>
          </cell>
          <cell r="V77">
            <v>0</v>
          </cell>
          <cell r="X77">
            <v>0</v>
          </cell>
          <cell r="Z77">
            <v>0</v>
          </cell>
        </row>
        <row r="78">
          <cell r="A78">
            <v>2301</v>
          </cell>
          <cell r="B78" t="str">
            <v xml:space="preserve"> FAULKNER        </v>
          </cell>
          <cell r="C78" t="str">
            <v xml:space="preserve">CONWAY              </v>
          </cell>
          <cell r="D78">
            <v>9929.09</v>
          </cell>
          <cell r="E78">
            <v>10076.950000000001</v>
          </cell>
          <cell r="G78">
            <v>0</v>
          </cell>
          <cell r="H78">
            <v>141.57066241484273</v>
          </cell>
          <cell r="I78">
            <v>10068.26</v>
          </cell>
          <cell r="J78">
            <v>9830.76</v>
          </cell>
          <cell r="K78">
            <v>9820.64</v>
          </cell>
          <cell r="L78">
            <v>0</v>
          </cell>
          <cell r="M78">
            <v>244173.76500000013</v>
          </cell>
          <cell r="N78">
            <v>0</v>
          </cell>
          <cell r="O78">
            <v>0</v>
          </cell>
          <cell r="P78">
            <v>0</v>
          </cell>
          <cell r="Q78">
            <v>244174</v>
          </cell>
          <cell r="R78">
            <v>244174</v>
          </cell>
          <cell r="S78">
            <v>0</v>
          </cell>
          <cell r="T78">
            <v>244174</v>
          </cell>
          <cell r="U78">
            <v>0</v>
          </cell>
          <cell r="V78">
            <v>244174</v>
          </cell>
          <cell r="X78">
            <v>0</v>
          </cell>
          <cell r="Z78">
            <v>244174</v>
          </cell>
        </row>
        <row r="79">
          <cell r="A79">
            <v>2303</v>
          </cell>
          <cell r="B79" t="str">
            <v xml:space="preserve"> FAULKNER        </v>
          </cell>
          <cell r="C79" t="str">
            <v xml:space="preserve">GREENBRIER          </v>
          </cell>
          <cell r="D79">
            <v>3510.46</v>
          </cell>
          <cell r="E79">
            <v>3537.93</v>
          </cell>
          <cell r="G79">
            <v>0</v>
          </cell>
          <cell r="H79">
            <v>67.189447746050149</v>
          </cell>
          <cell r="I79">
            <v>3508.25</v>
          </cell>
          <cell r="J79">
            <v>3574.62</v>
          </cell>
          <cell r="K79">
            <v>3567.29</v>
          </cell>
          <cell r="L79">
            <v>0</v>
          </cell>
          <cell r="M79">
            <v>0</v>
          </cell>
          <cell r="N79">
            <v>64372.605000000098</v>
          </cell>
          <cell r="O79">
            <v>51512.120000000221</v>
          </cell>
          <cell r="P79">
            <v>0</v>
          </cell>
          <cell r="Q79">
            <v>115885</v>
          </cell>
          <cell r="R79">
            <v>115885</v>
          </cell>
          <cell r="S79">
            <v>0</v>
          </cell>
          <cell r="T79">
            <v>115885</v>
          </cell>
          <cell r="U79">
            <v>0</v>
          </cell>
          <cell r="V79">
            <v>115885</v>
          </cell>
          <cell r="X79">
            <v>0</v>
          </cell>
          <cell r="Z79">
            <v>115885</v>
          </cell>
        </row>
        <row r="80">
          <cell r="A80">
            <v>2304</v>
          </cell>
          <cell r="B80" t="str">
            <v xml:space="preserve"> FAULKNER        </v>
          </cell>
          <cell r="C80" t="str">
            <v xml:space="preserve">GUY-PERKINS         </v>
          </cell>
          <cell r="D80">
            <v>332.55</v>
          </cell>
          <cell r="E80">
            <v>330.02</v>
          </cell>
          <cell r="G80">
            <v>8878</v>
          </cell>
          <cell r="H80">
            <v>0</v>
          </cell>
          <cell r="I80">
            <v>323.63</v>
          </cell>
          <cell r="J80">
            <v>295.11</v>
          </cell>
          <cell r="K80">
            <v>292.93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8878</v>
          </cell>
          <cell r="V80">
            <v>0</v>
          </cell>
          <cell r="X80">
            <v>0</v>
          </cell>
          <cell r="Z80">
            <v>0</v>
          </cell>
        </row>
        <row r="81">
          <cell r="A81">
            <v>2305</v>
          </cell>
          <cell r="B81" t="str">
            <v xml:space="preserve"> FAULKNER        </v>
          </cell>
          <cell r="C81" t="str">
            <v xml:space="preserve">MAYFLOWER           </v>
          </cell>
          <cell r="D81">
            <v>1031.08</v>
          </cell>
          <cell r="E81">
            <v>1029.92</v>
          </cell>
          <cell r="G81">
            <v>4070</v>
          </cell>
          <cell r="H81">
            <v>0</v>
          </cell>
          <cell r="I81">
            <v>1029.3699999999999</v>
          </cell>
          <cell r="J81">
            <v>1022.98</v>
          </cell>
          <cell r="K81">
            <v>1011.51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4070</v>
          </cell>
          <cell r="V81">
            <v>0</v>
          </cell>
          <cell r="X81">
            <v>0</v>
          </cell>
          <cell r="Z81">
            <v>0</v>
          </cell>
        </row>
        <row r="82">
          <cell r="A82">
            <v>2306</v>
          </cell>
          <cell r="B82" t="str">
            <v xml:space="preserve"> FAULKNER        </v>
          </cell>
          <cell r="C82" t="str">
            <v xml:space="preserve">MOUNT VERNON/ENOLA     </v>
          </cell>
          <cell r="D82">
            <v>498.58</v>
          </cell>
          <cell r="E82">
            <v>513.76</v>
          </cell>
          <cell r="G82">
            <v>0</v>
          </cell>
          <cell r="H82">
            <v>8.9212929410059427</v>
          </cell>
          <cell r="I82">
            <v>507.35</v>
          </cell>
          <cell r="J82">
            <v>500.56</v>
          </cell>
          <cell r="K82">
            <v>492.79</v>
          </cell>
          <cell r="L82">
            <v>0</v>
          </cell>
          <cell r="M82">
            <v>15386.965000000067</v>
          </cell>
          <cell r="N82">
            <v>0</v>
          </cell>
          <cell r="O82">
            <v>0</v>
          </cell>
          <cell r="P82">
            <v>0</v>
          </cell>
          <cell r="Q82">
            <v>15387</v>
          </cell>
          <cell r="R82">
            <v>15387</v>
          </cell>
          <cell r="S82">
            <v>0</v>
          </cell>
          <cell r="T82">
            <v>15387</v>
          </cell>
          <cell r="U82">
            <v>0</v>
          </cell>
          <cell r="V82">
            <v>15387</v>
          </cell>
          <cell r="X82">
            <v>0</v>
          </cell>
          <cell r="Z82">
            <v>15387</v>
          </cell>
        </row>
        <row r="83">
          <cell r="A83">
            <v>2307</v>
          </cell>
          <cell r="B83" t="str">
            <v xml:space="preserve"> FAULKNER        </v>
          </cell>
          <cell r="C83" t="str">
            <v xml:space="preserve">VILONIA             </v>
          </cell>
          <cell r="D83">
            <v>3039.93</v>
          </cell>
          <cell r="E83">
            <v>3030.58</v>
          </cell>
          <cell r="G83">
            <v>32809</v>
          </cell>
          <cell r="H83">
            <v>0</v>
          </cell>
          <cell r="I83">
            <v>3021.93</v>
          </cell>
          <cell r="J83">
            <v>2952.3</v>
          </cell>
          <cell r="K83">
            <v>2932.66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32809</v>
          </cell>
          <cell r="V83">
            <v>0</v>
          </cell>
          <cell r="X83">
            <v>0</v>
          </cell>
          <cell r="Z83">
            <v>0</v>
          </cell>
        </row>
        <row r="84">
          <cell r="A84">
            <v>2402</v>
          </cell>
          <cell r="B84" t="str">
            <v xml:space="preserve"> FRANKLIN        </v>
          </cell>
          <cell r="C84" t="str">
            <v xml:space="preserve">CHARLESTON          </v>
          </cell>
          <cell r="D84">
            <v>901.54</v>
          </cell>
          <cell r="E84">
            <v>872.77</v>
          </cell>
          <cell r="G84">
            <v>100954</v>
          </cell>
          <cell r="H84">
            <v>0</v>
          </cell>
          <cell r="I84">
            <v>870.75</v>
          </cell>
          <cell r="J84">
            <v>817.39</v>
          </cell>
          <cell r="K84">
            <v>824.5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100954</v>
          </cell>
          <cell r="V84">
            <v>0</v>
          </cell>
          <cell r="X84">
            <v>0</v>
          </cell>
          <cell r="Z84">
            <v>0</v>
          </cell>
        </row>
        <row r="85">
          <cell r="A85">
            <v>2403</v>
          </cell>
          <cell r="B85" t="str">
            <v xml:space="preserve"> FRANKLIN        </v>
          </cell>
          <cell r="C85" t="str">
            <v xml:space="preserve">COUNTY LINE         </v>
          </cell>
          <cell r="D85">
            <v>480.52</v>
          </cell>
          <cell r="E85">
            <v>490.38</v>
          </cell>
          <cell r="G85">
            <v>0</v>
          </cell>
          <cell r="H85">
            <v>8.0365270329033187</v>
          </cell>
          <cell r="I85">
            <v>487.64</v>
          </cell>
          <cell r="J85">
            <v>486.1</v>
          </cell>
          <cell r="K85">
            <v>491.16</v>
          </cell>
          <cell r="L85">
            <v>0</v>
          </cell>
          <cell r="M85">
            <v>12492.040000000008</v>
          </cell>
          <cell r="N85">
            <v>0</v>
          </cell>
          <cell r="O85">
            <v>1368.5100000000518</v>
          </cell>
          <cell r="P85">
            <v>0</v>
          </cell>
          <cell r="Q85">
            <v>13861</v>
          </cell>
          <cell r="R85">
            <v>13861</v>
          </cell>
          <cell r="S85">
            <v>0</v>
          </cell>
          <cell r="T85">
            <v>13861</v>
          </cell>
          <cell r="U85">
            <v>0</v>
          </cell>
          <cell r="V85">
            <v>13861</v>
          </cell>
          <cell r="X85">
            <v>0</v>
          </cell>
          <cell r="Z85">
            <v>13861</v>
          </cell>
        </row>
        <row r="86">
          <cell r="A86">
            <v>2404</v>
          </cell>
          <cell r="B86" t="str">
            <v xml:space="preserve"> FRANKLIN</v>
          </cell>
          <cell r="C86" t="str">
            <v>OZARK</v>
          </cell>
          <cell r="D86">
            <v>1764.43</v>
          </cell>
          <cell r="E86">
            <v>1724.77</v>
          </cell>
          <cell r="G86">
            <v>139167</v>
          </cell>
          <cell r="H86">
            <v>11.698507030004349</v>
          </cell>
          <cell r="I86">
            <v>1744.42</v>
          </cell>
          <cell r="J86">
            <v>1736.27</v>
          </cell>
          <cell r="K86">
            <v>1724.24</v>
          </cell>
          <cell r="L86">
            <v>0</v>
          </cell>
          <cell r="M86">
            <v>0</v>
          </cell>
          <cell r="N86">
            <v>20176.75</v>
          </cell>
          <cell r="O86">
            <v>0</v>
          </cell>
          <cell r="P86">
            <v>0</v>
          </cell>
          <cell r="Q86">
            <v>20177</v>
          </cell>
          <cell r="R86">
            <v>0</v>
          </cell>
          <cell r="S86">
            <v>0</v>
          </cell>
          <cell r="T86">
            <v>0</v>
          </cell>
          <cell r="U86">
            <v>139167</v>
          </cell>
          <cell r="V86">
            <v>0</v>
          </cell>
          <cell r="X86">
            <v>0</v>
          </cell>
          <cell r="Z86">
            <v>0</v>
          </cell>
        </row>
        <row r="87">
          <cell r="A87">
            <v>2501</v>
          </cell>
          <cell r="B87" t="str">
            <v xml:space="preserve"> FULTON          </v>
          </cell>
          <cell r="C87" t="str">
            <v xml:space="preserve">MAMMOTH SPRING      </v>
          </cell>
          <cell r="D87">
            <v>458.69</v>
          </cell>
          <cell r="E87">
            <v>458.67</v>
          </cell>
          <cell r="G87">
            <v>70</v>
          </cell>
          <cell r="H87">
            <v>1.3323670097115523</v>
          </cell>
          <cell r="I87">
            <v>460</v>
          </cell>
          <cell r="J87">
            <v>455.85</v>
          </cell>
          <cell r="K87">
            <v>454.55</v>
          </cell>
          <cell r="L87">
            <v>0</v>
          </cell>
          <cell r="M87">
            <v>2298.3950000000041</v>
          </cell>
          <cell r="N87">
            <v>0</v>
          </cell>
          <cell r="O87">
            <v>0</v>
          </cell>
          <cell r="P87">
            <v>0</v>
          </cell>
          <cell r="Q87">
            <v>2298</v>
          </cell>
          <cell r="R87">
            <v>2298</v>
          </cell>
          <cell r="S87">
            <v>0</v>
          </cell>
          <cell r="T87">
            <v>2298</v>
          </cell>
          <cell r="U87">
            <v>0</v>
          </cell>
          <cell r="V87">
            <v>2298</v>
          </cell>
          <cell r="X87">
            <v>0</v>
          </cell>
          <cell r="Z87">
            <v>2298</v>
          </cell>
        </row>
        <row r="88">
          <cell r="A88">
            <v>2502</v>
          </cell>
          <cell r="B88" t="str">
            <v xml:space="preserve"> FULTON          </v>
          </cell>
          <cell r="C88" t="str">
            <v xml:space="preserve">SALEM               </v>
          </cell>
          <cell r="D88">
            <v>849.21</v>
          </cell>
          <cell r="E88">
            <v>833.72</v>
          </cell>
          <cell r="G88">
            <v>54354</v>
          </cell>
          <cell r="H88">
            <v>19.419046238585302</v>
          </cell>
          <cell r="I88">
            <v>831.08</v>
          </cell>
          <cell r="J88">
            <v>844.15</v>
          </cell>
          <cell r="K88">
            <v>842.38</v>
          </cell>
          <cell r="L88">
            <v>0</v>
          </cell>
          <cell r="M88">
            <v>0</v>
          </cell>
          <cell r="N88">
            <v>18299.434999999914</v>
          </cell>
          <cell r="O88">
            <v>15193.969999999945</v>
          </cell>
          <cell r="P88">
            <v>0</v>
          </cell>
          <cell r="Q88">
            <v>33493</v>
          </cell>
          <cell r="R88">
            <v>0</v>
          </cell>
          <cell r="S88">
            <v>0</v>
          </cell>
          <cell r="T88">
            <v>0</v>
          </cell>
          <cell r="U88">
            <v>54354</v>
          </cell>
          <cell r="V88">
            <v>0</v>
          </cell>
          <cell r="X88">
            <v>0</v>
          </cell>
          <cell r="Z88">
            <v>0</v>
          </cell>
        </row>
        <row r="89">
          <cell r="A89">
            <v>2503</v>
          </cell>
          <cell r="B89" t="str">
            <v xml:space="preserve"> FULTON          </v>
          </cell>
          <cell r="C89" t="str">
            <v xml:space="preserve">VIOLA               </v>
          </cell>
          <cell r="D89">
            <v>374.44</v>
          </cell>
          <cell r="E89">
            <v>357.67</v>
          </cell>
          <cell r="G89">
            <v>58846</v>
          </cell>
          <cell r="H89">
            <v>54.158573706334252</v>
          </cell>
          <cell r="I89">
            <v>366.43</v>
          </cell>
          <cell r="J89">
            <v>383.22</v>
          </cell>
          <cell r="K89">
            <v>385.36</v>
          </cell>
          <cell r="L89">
            <v>0</v>
          </cell>
          <cell r="M89">
            <v>0</v>
          </cell>
          <cell r="N89">
            <v>44827.47500000002</v>
          </cell>
          <cell r="O89">
            <v>48582.104999999996</v>
          </cell>
          <cell r="P89">
            <v>0</v>
          </cell>
          <cell r="Q89">
            <v>93410</v>
          </cell>
          <cell r="R89">
            <v>93410</v>
          </cell>
          <cell r="S89">
            <v>125506</v>
          </cell>
          <cell r="T89">
            <v>218916</v>
          </cell>
          <cell r="U89">
            <v>0</v>
          </cell>
          <cell r="V89">
            <v>93410</v>
          </cell>
          <cell r="X89">
            <v>0</v>
          </cell>
          <cell r="Z89">
            <v>93410</v>
          </cell>
        </row>
        <row r="90">
          <cell r="A90">
            <v>2601</v>
          </cell>
          <cell r="B90" t="str">
            <v xml:space="preserve"> GARLAND         </v>
          </cell>
          <cell r="C90" t="str">
            <v xml:space="preserve">CUTTER-MORNING STAR </v>
          </cell>
          <cell r="D90">
            <v>624.25</v>
          </cell>
          <cell r="E90">
            <v>661.83</v>
          </cell>
          <cell r="G90">
            <v>0</v>
          </cell>
          <cell r="H90">
            <v>29.561385708073633</v>
          </cell>
          <cell r="I90">
            <v>653.30999999999995</v>
          </cell>
          <cell r="J90">
            <v>629.29</v>
          </cell>
          <cell r="K90">
            <v>618.41999999999996</v>
          </cell>
          <cell r="L90">
            <v>0</v>
          </cell>
          <cell r="M90">
            <v>50985.769999999902</v>
          </cell>
          <cell r="N90">
            <v>0</v>
          </cell>
          <cell r="O90">
            <v>0</v>
          </cell>
          <cell r="P90">
            <v>0</v>
          </cell>
          <cell r="Q90">
            <v>50986</v>
          </cell>
          <cell r="R90">
            <v>50986</v>
          </cell>
          <cell r="S90">
            <v>0</v>
          </cell>
          <cell r="T90">
            <v>50986</v>
          </cell>
          <cell r="U90">
            <v>0</v>
          </cell>
          <cell r="V90">
            <v>50986</v>
          </cell>
          <cell r="X90">
            <v>0</v>
          </cell>
          <cell r="Z90">
            <v>50986</v>
          </cell>
        </row>
        <row r="91">
          <cell r="A91">
            <v>2602</v>
          </cell>
          <cell r="B91" t="str">
            <v xml:space="preserve"> GARLAND         </v>
          </cell>
          <cell r="C91" t="str">
            <v>FOUNTAIN LAKE</v>
          </cell>
          <cell r="D91">
            <v>1372.21</v>
          </cell>
          <cell r="E91">
            <v>1332.76</v>
          </cell>
          <cell r="G91">
            <v>138430</v>
          </cell>
          <cell r="H91">
            <v>0</v>
          </cell>
          <cell r="I91">
            <v>1311.57</v>
          </cell>
          <cell r="J91">
            <v>1311.42</v>
          </cell>
          <cell r="K91">
            <v>1312.15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138430</v>
          </cell>
          <cell r="V91">
            <v>0</v>
          </cell>
          <cell r="X91">
            <v>-386645</v>
          </cell>
          <cell r="Z91">
            <v>0</v>
          </cell>
        </row>
        <row r="92">
          <cell r="A92">
            <v>2603</v>
          </cell>
          <cell r="B92" t="str">
            <v xml:space="preserve"> GARLAND         </v>
          </cell>
          <cell r="C92" t="str">
            <v xml:space="preserve">HOT SPRINGS         </v>
          </cell>
          <cell r="D92">
            <v>3493.11</v>
          </cell>
          <cell r="E92">
            <v>3542.14</v>
          </cell>
          <cell r="G92">
            <v>0</v>
          </cell>
          <cell r="H92">
            <v>225.96144368749094</v>
          </cell>
          <cell r="I92">
            <v>3539.15</v>
          </cell>
          <cell r="J92">
            <v>3619.05</v>
          </cell>
          <cell r="K92">
            <v>3641.32</v>
          </cell>
          <cell r="L92">
            <v>0</v>
          </cell>
          <cell r="M92">
            <v>80777.179999999935</v>
          </cell>
          <cell r="N92">
            <v>134938.59500000055</v>
          </cell>
          <cell r="O92">
            <v>174011.31000000052</v>
          </cell>
          <cell r="P92">
            <v>0</v>
          </cell>
          <cell r="Q92">
            <v>389727</v>
          </cell>
          <cell r="R92">
            <v>389727</v>
          </cell>
          <cell r="S92">
            <v>0</v>
          </cell>
          <cell r="T92">
            <v>389727</v>
          </cell>
          <cell r="U92">
            <v>0</v>
          </cell>
          <cell r="V92">
            <v>389727</v>
          </cell>
          <cell r="X92">
            <v>0</v>
          </cell>
          <cell r="Z92">
            <v>389727</v>
          </cell>
        </row>
        <row r="93">
          <cell r="A93">
            <v>2604</v>
          </cell>
          <cell r="B93" t="str">
            <v xml:space="preserve"> GARLAND         </v>
          </cell>
          <cell r="C93" t="str">
            <v xml:space="preserve">JESSIEVILLE         </v>
          </cell>
          <cell r="D93">
            <v>837.04</v>
          </cell>
          <cell r="E93">
            <v>833.19</v>
          </cell>
          <cell r="G93">
            <v>13510</v>
          </cell>
          <cell r="H93">
            <v>0</v>
          </cell>
          <cell r="I93">
            <v>818.99</v>
          </cell>
          <cell r="J93">
            <v>802.52</v>
          </cell>
          <cell r="K93">
            <v>805.16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13510</v>
          </cell>
          <cell r="V93">
            <v>0</v>
          </cell>
          <cell r="X93">
            <v>0</v>
          </cell>
          <cell r="Z93">
            <v>0</v>
          </cell>
        </row>
        <row r="94">
          <cell r="A94">
            <v>2605</v>
          </cell>
          <cell r="B94" t="str">
            <v xml:space="preserve"> GARLAND         </v>
          </cell>
          <cell r="C94" t="str">
            <v xml:space="preserve">LAKE HAMILTON       </v>
          </cell>
          <cell r="D94">
            <v>4398.6400000000003</v>
          </cell>
          <cell r="E94">
            <v>4349.1400000000003</v>
          </cell>
          <cell r="G94">
            <v>173696</v>
          </cell>
          <cell r="H94">
            <v>0</v>
          </cell>
          <cell r="I94">
            <v>4323.8999999999996</v>
          </cell>
          <cell r="J94">
            <v>4245.46</v>
          </cell>
          <cell r="K94">
            <v>4188.0600000000004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173696</v>
          </cell>
          <cell r="V94">
            <v>0</v>
          </cell>
          <cell r="X94">
            <v>0</v>
          </cell>
          <cell r="Z94">
            <v>0</v>
          </cell>
        </row>
        <row r="95">
          <cell r="A95">
            <v>2606</v>
          </cell>
          <cell r="B95" t="str">
            <v xml:space="preserve"> GARLAND         </v>
          </cell>
          <cell r="C95" t="str">
            <v xml:space="preserve">LAKESIDE       </v>
          </cell>
          <cell r="D95">
            <v>3480.76</v>
          </cell>
          <cell r="E95">
            <v>3451.21</v>
          </cell>
          <cell r="G95">
            <v>103691</v>
          </cell>
          <cell r="H95">
            <v>0</v>
          </cell>
          <cell r="I95">
            <v>3436.54</v>
          </cell>
          <cell r="J95">
            <v>3401.64</v>
          </cell>
          <cell r="K95">
            <v>3390.41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103691</v>
          </cell>
          <cell r="V95">
            <v>0</v>
          </cell>
          <cell r="X95">
            <v>0</v>
          </cell>
          <cell r="Z95">
            <v>0</v>
          </cell>
        </row>
        <row r="96">
          <cell r="A96">
            <v>2607</v>
          </cell>
          <cell r="B96" t="str">
            <v xml:space="preserve"> GARLAND         </v>
          </cell>
          <cell r="C96" t="str">
            <v xml:space="preserve">MOUNTAIN PINE       </v>
          </cell>
          <cell r="D96">
            <v>569.13</v>
          </cell>
          <cell r="E96">
            <v>574.4</v>
          </cell>
          <cell r="G96">
            <v>0</v>
          </cell>
          <cell r="H96">
            <v>80.565879112914914</v>
          </cell>
          <cell r="I96">
            <v>574.15</v>
          </cell>
          <cell r="J96">
            <v>613.67999999999995</v>
          </cell>
          <cell r="K96">
            <v>609.29999999999995</v>
          </cell>
          <cell r="L96">
            <v>0</v>
          </cell>
          <cell r="M96">
            <v>8807.5899999999674</v>
          </cell>
          <cell r="N96">
            <v>68916.759999999951</v>
          </cell>
          <cell r="O96">
            <v>61232.049999999959</v>
          </cell>
          <cell r="P96">
            <v>0</v>
          </cell>
          <cell r="Q96">
            <v>138956</v>
          </cell>
          <cell r="R96">
            <v>138956</v>
          </cell>
          <cell r="S96">
            <v>0</v>
          </cell>
          <cell r="T96">
            <v>138956</v>
          </cell>
          <cell r="U96">
            <v>0</v>
          </cell>
          <cell r="V96">
            <v>138956</v>
          </cell>
          <cell r="X96">
            <v>0</v>
          </cell>
          <cell r="Z96">
            <v>138956</v>
          </cell>
        </row>
        <row r="97">
          <cell r="A97">
            <v>2703</v>
          </cell>
          <cell r="B97" t="str">
            <v xml:space="preserve"> GRANT           </v>
          </cell>
          <cell r="C97" t="str">
            <v xml:space="preserve">POYEN               </v>
          </cell>
          <cell r="D97">
            <v>590.23</v>
          </cell>
          <cell r="E97">
            <v>572.70000000000005</v>
          </cell>
          <cell r="G97">
            <v>61513</v>
          </cell>
          <cell r="H97">
            <v>0</v>
          </cell>
          <cell r="I97">
            <v>563</v>
          </cell>
          <cell r="J97">
            <v>521.53</v>
          </cell>
          <cell r="K97">
            <v>520.77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61513</v>
          </cell>
          <cell r="V97">
            <v>0</v>
          </cell>
          <cell r="X97">
            <v>0</v>
          </cell>
          <cell r="Z97">
            <v>0</v>
          </cell>
        </row>
        <row r="98">
          <cell r="A98">
            <v>2705</v>
          </cell>
          <cell r="B98" t="str">
            <v xml:space="preserve"> GRANT           </v>
          </cell>
          <cell r="C98" t="str">
            <v xml:space="preserve">SHERIDAN            </v>
          </cell>
          <cell r="D98">
            <v>4093.29</v>
          </cell>
          <cell r="E98">
            <v>4158.43</v>
          </cell>
          <cell r="G98">
            <v>0</v>
          </cell>
          <cell r="H98">
            <v>66.94535439918829</v>
          </cell>
          <cell r="I98">
            <v>4159.1000000000004</v>
          </cell>
          <cell r="J98">
            <v>4112.13</v>
          </cell>
          <cell r="K98">
            <v>4083.21</v>
          </cell>
          <cell r="L98">
            <v>0</v>
          </cell>
          <cell r="M98">
            <v>115463.6450000007</v>
          </cell>
          <cell r="N98">
            <v>0</v>
          </cell>
          <cell r="O98">
            <v>0</v>
          </cell>
          <cell r="P98">
            <v>0</v>
          </cell>
          <cell r="Q98">
            <v>115464</v>
          </cell>
          <cell r="R98">
            <v>115464</v>
          </cell>
          <cell r="S98">
            <v>0</v>
          </cell>
          <cell r="T98">
            <v>115464</v>
          </cell>
          <cell r="U98">
            <v>0</v>
          </cell>
          <cell r="V98">
            <v>115464</v>
          </cell>
          <cell r="X98">
            <v>0</v>
          </cell>
          <cell r="Z98">
            <v>115464</v>
          </cell>
        </row>
        <row r="99">
          <cell r="A99">
            <v>2803</v>
          </cell>
          <cell r="B99" t="str">
            <v xml:space="preserve"> GREENE          </v>
          </cell>
          <cell r="C99" t="str">
            <v xml:space="preserve">MARMADUKE           </v>
          </cell>
          <cell r="D99">
            <v>710.66</v>
          </cell>
          <cell r="E99">
            <v>696.48</v>
          </cell>
          <cell r="G99">
            <v>49758</v>
          </cell>
          <cell r="H99">
            <v>0</v>
          </cell>
          <cell r="I99">
            <v>683.89</v>
          </cell>
          <cell r="J99">
            <v>649.16</v>
          </cell>
          <cell r="K99">
            <v>649.85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49758</v>
          </cell>
          <cell r="V99">
            <v>0</v>
          </cell>
          <cell r="X99">
            <v>0</v>
          </cell>
          <cell r="Z99">
            <v>0</v>
          </cell>
        </row>
        <row r="100">
          <cell r="A100">
            <v>2807</v>
          </cell>
          <cell r="B100" t="str">
            <v xml:space="preserve"> GREENE</v>
          </cell>
          <cell r="C100" t="str">
            <v>GREENE COUNTY TECH</v>
          </cell>
          <cell r="D100">
            <v>3584.09</v>
          </cell>
          <cell r="E100">
            <v>3594.2</v>
          </cell>
          <cell r="G100">
            <v>0</v>
          </cell>
          <cell r="H100">
            <v>0</v>
          </cell>
          <cell r="I100">
            <v>3543.51</v>
          </cell>
          <cell r="J100">
            <v>3516.19</v>
          </cell>
          <cell r="K100">
            <v>3505.04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Z100">
            <v>0</v>
          </cell>
        </row>
        <row r="101">
          <cell r="A101">
            <v>2808</v>
          </cell>
          <cell r="B101" t="str">
            <v xml:space="preserve"> GREENE          </v>
          </cell>
          <cell r="C101" t="str">
            <v xml:space="preserve">PARAGOULD      </v>
          </cell>
          <cell r="D101">
            <v>3119.19</v>
          </cell>
          <cell r="E101">
            <v>3096.27</v>
          </cell>
          <cell r="G101">
            <v>80426</v>
          </cell>
          <cell r="H101">
            <v>0</v>
          </cell>
          <cell r="I101">
            <v>3058.6</v>
          </cell>
          <cell r="J101">
            <v>3060.6</v>
          </cell>
          <cell r="K101">
            <v>3043.69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80426</v>
          </cell>
          <cell r="V101">
            <v>0</v>
          </cell>
          <cell r="X101">
            <v>0</v>
          </cell>
          <cell r="Z101">
            <v>0</v>
          </cell>
        </row>
        <row r="102">
          <cell r="A102">
            <v>2901</v>
          </cell>
          <cell r="B102" t="str">
            <v xml:space="preserve"> HEMPSTEAD</v>
          </cell>
          <cell r="C102" t="str">
            <v>BLEVINS</v>
          </cell>
          <cell r="D102">
            <v>496.86</v>
          </cell>
          <cell r="E102">
            <v>490.22</v>
          </cell>
          <cell r="G102">
            <v>23300</v>
          </cell>
          <cell r="H102">
            <v>0</v>
          </cell>
          <cell r="I102">
            <v>480</v>
          </cell>
          <cell r="J102">
            <v>457.85</v>
          </cell>
          <cell r="K102">
            <v>451.44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23300</v>
          </cell>
          <cell r="V102">
            <v>0</v>
          </cell>
          <cell r="X102">
            <v>0</v>
          </cell>
          <cell r="Z102">
            <v>0</v>
          </cell>
        </row>
        <row r="103">
          <cell r="A103">
            <v>2903</v>
          </cell>
          <cell r="B103" t="str">
            <v xml:space="preserve"> HEMPSTEAD       </v>
          </cell>
          <cell r="C103" t="str">
            <v xml:space="preserve">HOPE                </v>
          </cell>
          <cell r="D103">
            <v>2232.9899999999998</v>
          </cell>
          <cell r="E103">
            <v>2250.4</v>
          </cell>
          <cell r="G103">
            <v>0</v>
          </cell>
          <cell r="H103">
            <v>13.559646325554429</v>
          </cell>
          <cell r="I103">
            <v>2206.59</v>
          </cell>
          <cell r="J103">
            <v>2263.73</v>
          </cell>
          <cell r="K103">
            <v>2235.27</v>
          </cell>
          <cell r="L103">
            <v>0</v>
          </cell>
          <cell r="M103">
            <v>0</v>
          </cell>
          <cell r="N103">
            <v>23387.484999999873</v>
          </cell>
          <cell r="O103">
            <v>0</v>
          </cell>
          <cell r="P103">
            <v>0</v>
          </cell>
          <cell r="Q103">
            <v>23387</v>
          </cell>
          <cell r="R103">
            <v>23387</v>
          </cell>
          <cell r="S103">
            <v>0</v>
          </cell>
          <cell r="T103">
            <v>23387</v>
          </cell>
          <cell r="U103">
            <v>0</v>
          </cell>
          <cell r="V103">
            <v>23387</v>
          </cell>
          <cell r="X103">
            <v>0</v>
          </cell>
          <cell r="Z103">
            <v>23387</v>
          </cell>
        </row>
        <row r="104">
          <cell r="A104">
            <v>2906</v>
          </cell>
          <cell r="B104" t="str">
            <v xml:space="preserve"> HEMPSTEAD       </v>
          </cell>
          <cell r="C104" t="str">
            <v xml:space="preserve">SPRING HILL         </v>
          </cell>
          <cell r="D104">
            <v>602.59</v>
          </cell>
          <cell r="E104">
            <v>585.23</v>
          </cell>
          <cell r="G104">
            <v>60916</v>
          </cell>
          <cell r="H104">
            <v>0</v>
          </cell>
          <cell r="I104">
            <v>582.47</v>
          </cell>
          <cell r="J104">
            <v>568.08000000000004</v>
          </cell>
          <cell r="K104">
            <v>567.26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60916</v>
          </cell>
          <cell r="V104">
            <v>0</v>
          </cell>
          <cell r="X104">
            <v>0</v>
          </cell>
          <cell r="Z104">
            <v>0</v>
          </cell>
        </row>
        <row r="105">
          <cell r="A105">
            <v>3001</v>
          </cell>
          <cell r="B105" t="str">
            <v xml:space="preserve"> HOT SPRING      </v>
          </cell>
          <cell r="C105" t="str">
            <v xml:space="preserve">BISMARCK            </v>
          </cell>
          <cell r="D105">
            <v>987.08</v>
          </cell>
          <cell r="E105">
            <v>994.06</v>
          </cell>
          <cell r="G105">
            <v>0</v>
          </cell>
          <cell r="H105">
            <v>11.027105377590955</v>
          </cell>
          <cell r="I105">
            <v>997.92</v>
          </cell>
          <cell r="J105">
            <v>935.64</v>
          </cell>
          <cell r="K105">
            <v>926.19</v>
          </cell>
          <cell r="L105">
            <v>0</v>
          </cell>
          <cell r="M105">
            <v>19018.779999999857</v>
          </cell>
          <cell r="N105">
            <v>0</v>
          </cell>
          <cell r="O105">
            <v>0</v>
          </cell>
          <cell r="P105">
            <v>0</v>
          </cell>
          <cell r="Q105">
            <v>19019</v>
          </cell>
          <cell r="R105">
            <v>19019</v>
          </cell>
          <cell r="S105">
            <v>0</v>
          </cell>
          <cell r="T105">
            <v>19019</v>
          </cell>
          <cell r="U105">
            <v>0</v>
          </cell>
          <cell r="V105">
            <v>19019</v>
          </cell>
          <cell r="X105">
            <v>0</v>
          </cell>
          <cell r="Z105">
            <v>19019</v>
          </cell>
        </row>
        <row r="106">
          <cell r="A106">
            <v>3002</v>
          </cell>
          <cell r="B106" t="str">
            <v xml:space="preserve"> HOT SPRING      </v>
          </cell>
          <cell r="C106" t="str">
            <v xml:space="preserve">GLEN ROSE           </v>
          </cell>
          <cell r="D106">
            <v>1019.95</v>
          </cell>
          <cell r="E106">
            <v>1028.93</v>
          </cell>
          <cell r="G106">
            <v>0</v>
          </cell>
          <cell r="H106">
            <v>11.078127264820989</v>
          </cell>
          <cell r="I106">
            <v>1030.8399999999999</v>
          </cell>
          <cell r="J106">
            <v>1002.16</v>
          </cell>
          <cell r="K106">
            <v>997.34</v>
          </cell>
          <cell r="L106">
            <v>0</v>
          </cell>
          <cell r="M106">
            <v>19106.504999999775</v>
          </cell>
          <cell r="N106">
            <v>0</v>
          </cell>
          <cell r="O106">
            <v>0</v>
          </cell>
          <cell r="P106">
            <v>0</v>
          </cell>
          <cell r="Q106">
            <v>19107</v>
          </cell>
          <cell r="R106">
            <v>19107</v>
          </cell>
          <cell r="S106">
            <v>0</v>
          </cell>
          <cell r="T106">
            <v>19107</v>
          </cell>
          <cell r="U106">
            <v>0</v>
          </cell>
          <cell r="V106">
            <v>19107</v>
          </cell>
          <cell r="X106">
            <v>0</v>
          </cell>
          <cell r="Z106">
            <v>19107</v>
          </cell>
        </row>
        <row r="107">
          <cell r="A107">
            <v>3003</v>
          </cell>
          <cell r="B107" t="str">
            <v xml:space="preserve"> HOT SPRING      </v>
          </cell>
          <cell r="C107" t="str">
            <v xml:space="preserve">MAGNET COVE         </v>
          </cell>
          <cell r="D107">
            <v>735.2</v>
          </cell>
          <cell r="E107">
            <v>736.11</v>
          </cell>
          <cell r="G107">
            <v>0</v>
          </cell>
          <cell r="H107">
            <v>8.5548630236266128</v>
          </cell>
          <cell r="I107">
            <v>738.54</v>
          </cell>
          <cell r="J107">
            <v>741.18</v>
          </cell>
          <cell r="K107">
            <v>726.23</v>
          </cell>
          <cell r="L107">
            <v>0</v>
          </cell>
          <cell r="M107">
            <v>5860.029999999856</v>
          </cell>
          <cell r="N107">
            <v>8895.3149999998877</v>
          </cell>
          <cell r="O107">
            <v>0</v>
          </cell>
          <cell r="P107">
            <v>0</v>
          </cell>
          <cell r="Q107">
            <v>14755</v>
          </cell>
          <cell r="R107">
            <v>14755</v>
          </cell>
          <cell r="S107">
            <v>0</v>
          </cell>
          <cell r="T107">
            <v>14755</v>
          </cell>
          <cell r="U107">
            <v>0</v>
          </cell>
          <cell r="V107">
            <v>14755</v>
          </cell>
          <cell r="X107">
            <v>0</v>
          </cell>
          <cell r="Z107">
            <v>14755</v>
          </cell>
        </row>
        <row r="108">
          <cell r="A108">
            <v>3004</v>
          </cell>
          <cell r="B108" t="str">
            <v xml:space="preserve"> HOT SPRING</v>
          </cell>
          <cell r="C108" t="str">
            <v>MALVERN</v>
          </cell>
          <cell r="D108">
            <v>1944.58</v>
          </cell>
          <cell r="E108">
            <v>1930.05</v>
          </cell>
          <cell r="G108">
            <v>50986</v>
          </cell>
          <cell r="H108">
            <v>0</v>
          </cell>
          <cell r="I108">
            <v>1924.01</v>
          </cell>
          <cell r="J108">
            <v>1899.24</v>
          </cell>
          <cell r="K108">
            <v>1891.32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50986</v>
          </cell>
          <cell r="V108">
            <v>0</v>
          </cell>
          <cell r="X108">
            <v>0</v>
          </cell>
          <cell r="Z108">
            <v>0</v>
          </cell>
        </row>
        <row r="109">
          <cell r="A109">
            <v>3005</v>
          </cell>
          <cell r="B109" t="str">
            <v xml:space="preserve"> HOT SPRING      </v>
          </cell>
          <cell r="C109" t="str">
            <v xml:space="preserve">OUACHITA            </v>
          </cell>
          <cell r="D109">
            <v>490.48</v>
          </cell>
          <cell r="E109">
            <v>516.79999999999995</v>
          </cell>
          <cell r="G109">
            <v>0</v>
          </cell>
          <cell r="H109">
            <v>23.925786345847225</v>
          </cell>
          <cell r="I109">
            <v>514</v>
          </cell>
          <cell r="J109">
            <v>489.58</v>
          </cell>
          <cell r="K109">
            <v>492.05</v>
          </cell>
          <cell r="L109">
            <v>0</v>
          </cell>
          <cell r="M109">
            <v>41265.839999999967</v>
          </cell>
          <cell r="N109">
            <v>0</v>
          </cell>
          <cell r="O109">
            <v>0</v>
          </cell>
          <cell r="P109">
            <v>0</v>
          </cell>
          <cell r="Q109">
            <v>41266</v>
          </cell>
          <cell r="R109">
            <v>41266</v>
          </cell>
          <cell r="S109">
            <v>0</v>
          </cell>
          <cell r="T109">
            <v>41266</v>
          </cell>
          <cell r="U109">
            <v>0</v>
          </cell>
          <cell r="V109">
            <v>41266</v>
          </cell>
          <cell r="X109">
            <v>0</v>
          </cell>
          <cell r="Z109">
            <v>41266</v>
          </cell>
        </row>
        <row r="110">
          <cell r="A110">
            <v>3102</v>
          </cell>
          <cell r="B110" t="str">
            <v xml:space="preserve"> HOWARD          </v>
          </cell>
          <cell r="C110" t="str">
            <v xml:space="preserve">DIERKS              </v>
          </cell>
          <cell r="D110">
            <v>561.39</v>
          </cell>
          <cell r="E110">
            <v>539.23</v>
          </cell>
          <cell r="G110">
            <v>77759</v>
          </cell>
          <cell r="H110">
            <v>0</v>
          </cell>
          <cell r="I110">
            <v>530</v>
          </cell>
          <cell r="J110">
            <v>506.28</v>
          </cell>
          <cell r="K110">
            <v>504.24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77759</v>
          </cell>
          <cell r="V110">
            <v>0</v>
          </cell>
          <cell r="X110">
            <v>0</v>
          </cell>
          <cell r="Z110">
            <v>0</v>
          </cell>
        </row>
        <row r="111">
          <cell r="A111">
            <v>3104</v>
          </cell>
          <cell r="B111" t="str">
            <v xml:space="preserve"> HOWARD</v>
          </cell>
          <cell r="C111" t="str">
            <v>MINERAL SPRINGS</v>
          </cell>
          <cell r="D111">
            <v>407.19</v>
          </cell>
          <cell r="E111">
            <v>411.1</v>
          </cell>
          <cell r="G111">
            <v>0</v>
          </cell>
          <cell r="H111">
            <v>0</v>
          </cell>
          <cell r="I111">
            <v>396.25</v>
          </cell>
          <cell r="J111">
            <v>372.05</v>
          </cell>
          <cell r="K111">
            <v>364.33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144255</v>
          </cell>
          <cell r="T111">
            <v>144255</v>
          </cell>
          <cell r="U111">
            <v>0</v>
          </cell>
          <cell r="V111">
            <v>0</v>
          </cell>
          <cell r="X111">
            <v>-1912376</v>
          </cell>
          <cell r="Z111">
            <v>0</v>
          </cell>
        </row>
        <row r="112">
          <cell r="A112">
            <v>3105</v>
          </cell>
          <cell r="B112" t="str">
            <v xml:space="preserve"> HOWARD          </v>
          </cell>
          <cell r="C112" t="str">
            <v xml:space="preserve">NASHVILLE           </v>
          </cell>
          <cell r="D112">
            <v>1913.52</v>
          </cell>
          <cell r="E112">
            <v>1909.8</v>
          </cell>
          <cell r="G112">
            <v>13053</v>
          </cell>
          <cell r="H112">
            <v>0</v>
          </cell>
          <cell r="I112">
            <v>1904.48</v>
          </cell>
          <cell r="J112">
            <v>1877.38</v>
          </cell>
          <cell r="K112">
            <v>1886.7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13053</v>
          </cell>
          <cell r="V112">
            <v>0</v>
          </cell>
          <cell r="X112">
            <v>0</v>
          </cell>
          <cell r="Z112">
            <v>0</v>
          </cell>
        </row>
        <row r="113">
          <cell r="A113">
            <v>3201</v>
          </cell>
          <cell r="B113" t="str">
            <v xml:space="preserve"> INDEPENDENCE    </v>
          </cell>
          <cell r="C113" t="str">
            <v xml:space="preserve">BATESVILLE          </v>
          </cell>
          <cell r="D113">
            <v>3054.78</v>
          </cell>
          <cell r="E113">
            <v>3137.3</v>
          </cell>
          <cell r="G113">
            <v>0</v>
          </cell>
          <cell r="H113">
            <v>68.837222785910996</v>
          </cell>
          <cell r="I113">
            <v>3122.45</v>
          </cell>
          <cell r="J113">
            <v>3062.34</v>
          </cell>
          <cell r="K113">
            <v>3080.2</v>
          </cell>
          <cell r="L113">
            <v>0</v>
          </cell>
          <cell r="M113">
            <v>118727.01499999933</v>
          </cell>
          <cell r="N113">
            <v>0</v>
          </cell>
          <cell r="O113">
            <v>0</v>
          </cell>
          <cell r="P113">
            <v>0</v>
          </cell>
          <cell r="Q113">
            <v>118727</v>
          </cell>
          <cell r="R113">
            <v>118727</v>
          </cell>
          <cell r="S113">
            <v>0</v>
          </cell>
          <cell r="T113">
            <v>118727</v>
          </cell>
          <cell r="U113">
            <v>0</v>
          </cell>
          <cell r="V113">
            <v>118727</v>
          </cell>
          <cell r="X113">
            <v>0</v>
          </cell>
          <cell r="Z113">
            <v>118727</v>
          </cell>
        </row>
        <row r="114">
          <cell r="A114">
            <v>3209</v>
          </cell>
          <cell r="B114" t="str">
            <v xml:space="preserve"> INDEPENDENCE    </v>
          </cell>
          <cell r="C114" t="str">
            <v>SOUTHSIDE</v>
          </cell>
          <cell r="D114">
            <v>1968.78</v>
          </cell>
          <cell r="E114">
            <v>1998.08</v>
          </cell>
          <cell r="G114">
            <v>0</v>
          </cell>
          <cell r="H114">
            <v>36.600666763299031</v>
          </cell>
          <cell r="I114">
            <v>2004.76</v>
          </cell>
          <cell r="J114">
            <v>1974.07</v>
          </cell>
          <cell r="K114">
            <v>1962.46</v>
          </cell>
          <cell r="L114">
            <v>0</v>
          </cell>
          <cell r="M114">
            <v>63126.910000000033</v>
          </cell>
          <cell r="N114">
            <v>0</v>
          </cell>
          <cell r="O114">
            <v>0</v>
          </cell>
          <cell r="P114">
            <v>0</v>
          </cell>
          <cell r="Q114">
            <v>63127</v>
          </cell>
          <cell r="R114">
            <v>63127</v>
          </cell>
          <cell r="S114">
            <v>0</v>
          </cell>
          <cell r="T114">
            <v>63127</v>
          </cell>
          <cell r="U114">
            <v>0</v>
          </cell>
          <cell r="V114">
            <v>63127</v>
          </cell>
          <cell r="X114">
            <v>0</v>
          </cell>
          <cell r="Z114">
            <v>63127</v>
          </cell>
        </row>
        <row r="115">
          <cell r="A115">
            <v>3211</v>
          </cell>
          <cell r="B115" t="str">
            <v xml:space="preserve"> INDEPENDENCE    </v>
          </cell>
          <cell r="C115" t="str">
            <v xml:space="preserve">MIDLAND             </v>
          </cell>
          <cell r="D115">
            <v>502.81</v>
          </cell>
          <cell r="E115">
            <v>484.9</v>
          </cell>
          <cell r="G115">
            <v>62846</v>
          </cell>
          <cell r="H115">
            <v>0</v>
          </cell>
          <cell r="I115">
            <v>471.25</v>
          </cell>
          <cell r="J115">
            <v>435.1</v>
          </cell>
          <cell r="K115">
            <v>436.96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62846</v>
          </cell>
          <cell r="V115">
            <v>0</v>
          </cell>
          <cell r="X115">
            <v>0</v>
          </cell>
          <cell r="Z115">
            <v>0</v>
          </cell>
        </row>
        <row r="116">
          <cell r="A116">
            <v>3212</v>
          </cell>
          <cell r="B116" t="str">
            <v xml:space="preserve"> INDEPENDENCE</v>
          </cell>
          <cell r="C116" t="str">
            <v>CEDAR RIDGE</v>
          </cell>
          <cell r="D116">
            <v>722.24</v>
          </cell>
          <cell r="E116">
            <v>701.2</v>
          </cell>
          <cell r="G116">
            <v>73829</v>
          </cell>
          <cell r="H116">
            <v>0</v>
          </cell>
          <cell r="I116">
            <v>708.52</v>
          </cell>
          <cell r="J116">
            <v>679.52</v>
          </cell>
          <cell r="K116">
            <v>678.96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73829</v>
          </cell>
          <cell r="V116">
            <v>0</v>
          </cell>
          <cell r="X116">
            <v>0</v>
          </cell>
          <cell r="Z116">
            <v>0</v>
          </cell>
        </row>
        <row r="117">
          <cell r="A117">
            <v>3301</v>
          </cell>
          <cell r="B117" t="str">
            <v xml:space="preserve"> IZARD           </v>
          </cell>
          <cell r="C117" t="str">
            <v xml:space="preserve">CALICO ROCK         </v>
          </cell>
          <cell r="D117">
            <v>371.64</v>
          </cell>
          <cell r="E117">
            <v>367.16</v>
          </cell>
          <cell r="G117">
            <v>15720</v>
          </cell>
          <cell r="H117">
            <v>0</v>
          </cell>
          <cell r="I117">
            <v>365.16</v>
          </cell>
          <cell r="J117">
            <v>365.17</v>
          </cell>
          <cell r="K117">
            <v>366.94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128836</v>
          </cell>
          <cell r="T117">
            <v>128836</v>
          </cell>
          <cell r="U117">
            <v>0</v>
          </cell>
          <cell r="V117">
            <v>0</v>
          </cell>
          <cell r="X117">
            <v>0</v>
          </cell>
          <cell r="Z117">
            <v>0</v>
          </cell>
        </row>
        <row r="118">
          <cell r="A118">
            <v>3302</v>
          </cell>
          <cell r="B118" t="str">
            <v xml:space="preserve"> IZARD</v>
          </cell>
          <cell r="C118" t="str">
            <v>MELBOURNE</v>
          </cell>
          <cell r="D118">
            <v>848.32</v>
          </cell>
          <cell r="E118">
            <v>840.85</v>
          </cell>
          <cell r="G118">
            <v>26212</v>
          </cell>
          <cell r="H118">
            <v>0</v>
          </cell>
          <cell r="I118">
            <v>836.07</v>
          </cell>
          <cell r="J118">
            <v>819.42</v>
          </cell>
          <cell r="K118">
            <v>812.3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26212</v>
          </cell>
          <cell r="V118">
            <v>0</v>
          </cell>
          <cell r="X118">
            <v>0</v>
          </cell>
          <cell r="Z118">
            <v>0</v>
          </cell>
        </row>
        <row r="119">
          <cell r="A119">
            <v>3306</v>
          </cell>
          <cell r="B119" t="str">
            <v xml:space="preserve"> IZARD           </v>
          </cell>
          <cell r="C119" t="str">
            <v>IZARD COUNTY CONSOLIDATED</v>
          </cell>
          <cell r="D119">
            <v>504.36</v>
          </cell>
          <cell r="E119">
            <v>528.52</v>
          </cell>
          <cell r="G119">
            <v>0</v>
          </cell>
          <cell r="H119">
            <v>98.428757790984207</v>
          </cell>
          <cell r="I119">
            <v>531.98</v>
          </cell>
          <cell r="J119">
            <v>556.70000000000005</v>
          </cell>
          <cell r="K119">
            <v>569.48</v>
          </cell>
          <cell r="L119">
            <v>0</v>
          </cell>
          <cell r="M119">
            <v>48459.290000000008</v>
          </cell>
          <cell r="N119">
            <v>49441.810000000114</v>
          </cell>
          <cell r="O119">
            <v>71864.320000000065</v>
          </cell>
          <cell r="P119">
            <v>0</v>
          </cell>
          <cell r="Q119">
            <v>169765</v>
          </cell>
          <cell r="R119">
            <v>169765</v>
          </cell>
          <cell r="S119">
            <v>0</v>
          </cell>
          <cell r="T119">
            <v>169765</v>
          </cell>
          <cell r="U119">
            <v>0</v>
          </cell>
          <cell r="V119">
            <v>169765</v>
          </cell>
          <cell r="X119">
            <v>0</v>
          </cell>
          <cell r="Z119">
            <v>169765</v>
          </cell>
        </row>
        <row r="120">
          <cell r="A120">
            <v>3403</v>
          </cell>
          <cell r="B120" t="str">
            <v xml:space="preserve"> JACKSON         </v>
          </cell>
          <cell r="C120" t="str">
            <v xml:space="preserve">NEWPORT             </v>
          </cell>
          <cell r="D120">
            <v>1119.75</v>
          </cell>
          <cell r="E120">
            <v>1125.95</v>
          </cell>
          <cell r="G120">
            <v>0</v>
          </cell>
          <cell r="H120">
            <v>4.7914190462385857</v>
          </cell>
          <cell r="I120">
            <v>1124.46</v>
          </cell>
          <cell r="J120">
            <v>1073.06</v>
          </cell>
          <cell r="K120">
            <v>1064.75</v>
          </cell>
          <cell r="L120">
            <v>0</v>
          </cell>
          <cell r="M120">
            <v>8263.6950000000634</v>
          </cell>
          <cell r="N120">
            <v>0</v>
          </cell>
          <cell r="O120">
            <v>0</v>
          </cell>
          <cell r="P120">
            <v>0</v>
          </cell>
          <cell r="Q120">
            <v>8264</v>
          </cell>
          <cell r="R120">
            <v>8264</v>
          </cell>
          <cell r="S120">
            <v>0</v>
          </cell>
          <cell r="T120">
            <v>8264</v>
          </cell>
          <cell r="U120">
            <v>0</v>
          </cell>
          <cell r="V120">
            <v>8264</v>
          </cell>
          <cell r="X120">
            <v>0</v>
          </cell>
          <cell r="Z120">
            <v>8264</v>
          </cell>
        </row>
        <row r="121">
          <cell r="A121">
            <v>3405</v>
          </cell>
          <cell r="B121" t="str">
            <v xml:space="preserve"> JACKSON</v>
          </cell>
          <cell r="C121" t="str">
            <v>JACKSON COUNTY</v>
          </cell>
          <cell r="D121">
            <v>872.89</v>
          </cell>
          <cell r="E121">
            <v>852.84</v>
          </cell>
          <cell r="G121">
            <v>70355</v>
          </cell>
          <cell r="H121">
            <v>0</v>
          </cell>
          <cell r="I121">
            <v>848.39</v>
          </cell>
          <cell r="J121">
            <v>843.55</v>
          </cell>
          <cell r="K121">
            <v>833.97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70355</v>
          </cell>
          <cell r="V121">
            <v>0</v>
          </cell>
          <cell r="X121">
            <v>0</v>
          </cell>
          <cell r="Z121">
            <v>0</v>
          </cell>
        </row>
        <row r="122">
          <cell r="A122">
            <v>3502</v>
          </cell>
          <cell r="B122" t="str">
            <v xml:space="preserve"> JEFFERSON       </v>
          </cell>
          <cell r="C122" t="str">
            <v>DOLLARWAY</v>
          </cell>
          <cell r="D122">
            <v>936.36</v>
          </cell>
          <cell r="E122">
            <v>927.2</v>
          </cell>
          <cell r="G122">
            <v>32142</v>
          </cell>
          <cell r="H122">
            <v>0</v>
          </cell>
          <cell r="I122">
            <v>924.89</v>
          </cell>
          <cell r="J122">
            <v>918.35</v>
          </cell>
          <cell r="K122">
            <v>902.91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32142</v>
          </cell>
          <cell r="V122">
            <v>0</v>
          </cell>
          <cell r="X122">
            <v>0</v>
          </cell>
          <cell r="Z122">
            <v>0</v>
          </cell>
        </row>
        <row r="123">
          <cell r="A123">
            <v>3505</v>
          </cell>
          <cell r="B123" t="str">
            <v xml:space="preserve"> JEFFERSON       </v>
          </cell>
          <cell r="C123" t="str">
            <v xml:space="preserve">PINE BLUFF          </v>
          </cell>
          <cell r="D123">
            <v>3150.87</v>
          </cell>
          <cell r="E123">
            <v>2896.66</v>
          </cell>
          <cell r="G123">
            <v>892023</v>
          </cell>
          <cell r="H123">
            <v>0</v>
          </cell>
          <cell r="I123">
            <v>2871.25</v>
          </cell>
          <cell r="J123">
            <v>2774.34</v>
          </cell>
          <cell r="K123">
            <v>2771.63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892023</v>
          </cell>
          <cell r="V123">
            <v>0</v>
          </cell>
          <cell r="X123">
            <v>0</v>
          </cell>
          <cell r="Z123">
            <v>0</v>
          </cell>
        </row>
        <row r="124">
          <cell r="A124">
            <v>3509</v>
          </cell>
          <cell r="B124" t="str">
            <v xml:space="preserve"> JEFFERSON       </v>
          </cell>
          <cell r="C124" t="str">
            <v xml:space="preserve">WATSON CHAPEL       </v>
          </cell>
          <cell r="D124">
            <v>2446.42</v>
          </cell>
          <cell r="E124">
            <v>2213.88</v>
          </cell>
          <cell r="G124">
            <v>815983</v>
          </cell>
          <cell r="H124">
            <v>0</v>
          </cell>
          <cell r="I124">
            <v>2213.23</v>
          </cell>
          <cell r="J124">
            <v>2143.19</v>
          </cell>
          <cell r="K124">
            <v>2144.2199999999998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815983</v>
          </cell>
          <cell r="V124">
            <v>0</v>
          </cell>
          <cell r="X124">
            <v>0</v>
          </cell>
          <cell r="Z124">
            <v>0</v>
          </cell>
        </row>
        <row r="125">
          <cell r="A125">
            <v>3510</v>
          </cell>
          <cell r="B125" t="str">
            <v xml:space="preserve"> JEFFERSON       </v>
          </cell>
          <cell r="C125" t="str">
            <v xml:space="preserve">WHITE HALL          </v>
          </cell>
          <cell r="D125">
            <v>2949.99</v>
          </cell>
          <cell r="E125">
            <v>2976.19</v>
          </cell>
          <cell r="G125">
            <v>0</v>
          </cell>
          <cell r="H125">
            <v>17.903464270184084</v>
          </cell>
          <cell r="I125">
            <v>2967.59</v>
          </cell>
          <cell r="J125">
            <v>2905.85</v>
          </cell>
          <cell r="K125">
            <v>2884.1</v>
          </cell>
          <cell r="L125">
            <v>0</v>
          </cell>
          <cell r="M125">
            <v>30879.200000000637</v>
          </cell>
          <cell r="N125">
            <v>0</v>
          </cell>
          <cell r="O125">
            <v>0</v>
          </cell>
          <cell r="P125">
            <v>0</v>
          </cell>
          <cell r="Q125">
            <v>30879</v>
          </cell>
          <cell r="R125">
            <v>30879</v>
          </cell>
          <cell r="S125">
            <v>0</v>
          </cell>
          <cell r="T125">
            <v>30879</v>
          </cell>
          <cell r="U125">
            <v>0</v>
          </cell>
          <cell r="V125">
            <v>30879</v>
          </cell>
          <cell r="X125">
            <v>0</v>
          </cell>
          <cell r="Z125">
            <v>30879</v>
          </cell>
        </row>
        <row r="126">
          <cell r="A126">
            <v>3601</v>
          </cell>
          <cell r="B126" t="str">
            <v xml:space="preserve"> JOHNSON         </v>
          </cell>
          <cell r="C126" t="str">
            <v xml:space="preserve">CLARKSVILLE         </v>
          </cell>
          <cell r="D126">
            <v>2539.02</v>
          </cell>
          <cell r="E126">
            <v>2537.2600000000002</v>
          </cell>
          <cell r="G126">
            <v>6176</v>
          </cell>
          <cell r="H126">
            <v>0</v>
          </cell>
          <cell r="I126">
            <v>2514.6</v>
          </cell>
          <cell r="J126">
            <v>2430.33</v>
          </cell>
          <cell r="K126">
            <v>2443.59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6176</v>
          </cell>
          <cell r="V126">
            <v>0</v>
          </cell>
          <cell r="X126">
            <v>0</v>
          </cell>
          <cell r="Z126">
            <v>0</v>
          </cell>
        </row>
        <row r="127">
          <cell r="A127">
            <v>3604</v>
          </cell>
          <cell r="B127" t="str">
            <v xml:space="preserve"> JOHNSON         </v>
          </cell>
          <cell r="C127" t="str">
            <v xml:space="preserve">LAMAR               </v>
          </cell>
          <cell r="D127">
            <v>1338.5</v>
          </cell>
          <cell r="E127">
            <v>1336.3</v>
          </cell>
          <cell r="G127">
            <v>7720</v>
          </cell>
          <cell r="H127">
            <v>0</v>
          </cell>
          <cell r="I127">
            <v>1337.78</v>
          </cell>
          <cell r="J127">
            <v>1302.18</v>
          </cell>
          <cell r="K127">
            <v>1304.74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7720</v>
          </cell>
          <cell r="V127">
            <v>0</v>
          </cell>
          <cell r="X127">
            <v>0</v>
          </cell>
          <cell r="Z127">
            <v>0</v>
          </cell>
        </row>
        <row r="128">
          <cell r="A128">
            <v>3606</v>
          </cell>
          <cell r="B128" t="str">
            <v xml:space="preserve"> JOHNSON         </v>
          </cell>
          <cell r="C128" t="str">
            <v xml:space="preserve">WESTSIDE   </v>
          </cell>
          <cell r="D128">
            <v>635.47</v>
          </cell>
          <cell r="E128">
            <v>612.73</v>
          </cell>
          <cell r="G128">
            <v>79795</v>
          </cell>
          <cell r="H128">
            <v>0</v>
          </cell>
          <cell r="I128">
            <v>599</v>
          </cell>
          <cell r="J128">
            <v>587.95000000000005</v>
          </cell>
          <cell r="K128">
            <v>586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79795</v>
          </cell>
          <cell r="V128">
            <v>0</v>
          </cell>
          <cell r="X128">
            <v>0</v>
          </cell>
          <cell r="Z128">
            <v>0</v>
          </cell>
        </row>
        <row r="129">
          <cell r="A129">
            <v>3704</v>
          </cell>
          <cell r="B129" t="str">
            <v xml:space="preserve"> LAFAYETTE       </v>
          </cell>
          <cell r="C129" t="str">
            <v>LAFAYETTE COUNTY</v>
          </cell>
          <cell r="D129">
            <v>540.54999999999995</v>
          </cell>
          <cell r="E129">
            <v>515.75</v>
          </cell>
          <cell r="G129">
            <v>87023</v>
          </cell>
          <cell r="H129">
            <v>0</v>
          </cell>
          <cell r="I129">
            <v>511.98</v>
          </cell>
          <cell r="J129">
            <v>508.28</v>
          </cell>
          <cell r="K129">
            <v>507.58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87023</v>
          </cell>
          <cell r="V129">
            <v>0</v>
          </cell>
          <cell r="X129">
            <v>0</v>
          </cell>
          <cell r="Z129">
            <v>0</v>
          </cell>
        </row>
        <row r="130">
          <cell r="A130">
            <v>3804</v>
          </cell>
          <cell r="B130" t="str">
            <v xml:space="preserve"> LAWRENCE        </v>
          </cell>
          <cell r="C130" t="str">
            <v xml:space="preserve">HOXIE               </v>
          </cell>
          <cell r="D130">
            <v>819.07</v>
          </cell>
          <cell r="E130">
            <v>802.33</v>
          </cell>
          <cell r="G130">
            <v>58741</v>
          </cell>
          <cell r="H130">
            <v>22.023481664009278</v>
          </cell>
          <cell r="I130">
            <v>811.35</v>
          </cell>
          <cell r="J130">
            <v>823.98</v>
          </cell>
          <cell r="K130">
            <v>800.72</v>
          </cell>
          <cell r="L130">
            <v>0</v>
          </cell>
          <cell r="M130">
            <v>0</v>
          </cell>
          <cell r="N130">
            <v>37984.924999999959</v>
          </cell>
          <cell r="O130">
            <v>0</v>
          </cell>
          <cell r="P130">
            <v>0</v>
          </cell>
          <cell r="Q130">
            <v>37985</v>
          </cell>
          <cell r="R130">
            <v>0</v>
          </cell>
          <cell r="S130">
            <v>0</v>
          </cell>
          <cell r="T130">
            <v>0</v>
          </cell>
          <cell r="U130">
            <v>58741</v>
          </cell>
          <cell r="V130">
            <v>0</v>
          </cell>
          <cell r="X130">
            <v>0</v>
          </cell>
          <cell r="Z130">
            <v>0</v>
          </cell>
        </row>
        <row r="131">
          <cell r="A131">
            <v>3806</v>
          </cell>
          <cell r="B131" t="str">
            <v xml:space="preserve"> LAWRENCE        </v>
          </cell>
          <cell r="C131" t="str">
            <v xml:space="preserve">SLOAN-HENDRIX       </v>
          </cell>
          <cell r="D131">
            <v>709.35</v>
          </cell>
          <cell r="E131">
            <v>686.71</v>
          </cell>
          <cell r="G131">
            <v>79444</v>
          </cell>
          <cell r="H131">
            <v>24.688795477605449</v>
          </cell>
          <cell r="I131">
            <v>685.16</v>
          </cell>
          <cell r="J131">
            <v>697.16</v>
          </cell>
          <cell r="K131">
            <v>700.53</v>
          </cell>
          <cell r="L131">
            <v>0</v>
          </cell>
          <cell r="M131">
            <v>0</v>
          </cell>
          <cell r="N131">
            <v>18334.524999999881</v>
          </cell>
          <cell r="O131">
            <v>24247.18999999989</v>
          </cell>
          <cell r="P131">
            <v>0</v>
          </cell>
          <cell r="Q131">
            <v>42582</v>
          </cell>
          <cell r="R131">
            <v>0</v>
          </cell>
          <cell r="S131">
            <v>0</v>
          </cell>
          <cell r="T131">
            <v>0</v>
          </cell>
          <cell r="U131">
            <v>79444</v>
          </cell>
          <cell r="V131">
            <v>0</v>
          </cell>
          <cell r="X131">
            <v>0</v>
          </cell>
          <cell r="Z131">
            <v>0</v>
          </cell>
        </row>
        <row r="132">
          <cell r="A132">
            <v>3809</v>
          </cell>
          <cell r="B132" t="str">
            <v xml:space="preserve"> LAWRENCE</v>
          </cell>
          <cell r="C132" t="str">
            <v>HILLCREST</v>
          </cell>
          <cell r="D132">
            <v>412.94</v>
          </cell>
          <cell r="E132">
            <v>421.65</v>
          </cell>
          <cell r="G132">
            <v>0</v>
          </cell>
          <cell r="H132">
            <v>3.7843165676184953</v>
          </cell>
          <cell r="I132">
            <v>416.66</v>
          </cell>
          <cell r="J132">
            <v>410.68</v>
          </cell>
          <cell r="K132">
            <v>411.23</v>
          </cell>
          <cell r="L132">
            <v>0</v>
          </cell>
          <cell r="M132">
            <v>6526.740000000048</v>
          </cell>
          <cell r="N132">
            <v>0</v>
          </cell>
          <cell r="O132">
            <v>0</v>
          </cell>
          <cell r="P132">
            <v>0</v>
          </cell>
          <cell r="Q132">
            <v>6527</v>
          </cell>
          <cell r="R132">
            <v>6527</v>
          </cell>
          <cell r="S132">
            <v>864279</v>
          </cell>
          <cell r="T132">
            <v>870806</v>
          </cell>
          <cell r="U132">
            <v>0</v>
          </cell>
          <cell r="V132">
            <v>6527</v>
          </cell>
          <cell r="X132">
            <v>0</v>
          </cell>
          <cell r="Z132">
            <v>6527</v>
          </cell>
        </row>
        <row r="133">
          <cell r="A133">
            <v>3810</v>
          </cell>
          <cell r="B133" t="str">
            <v xml:space="preserve"> LAWRENCE        </v>
          </cell>
          <cell r="C133" t="str">
            <v>LAWRENCE COUNTY</v>
          </cell>
          <cell r="D133">
            <v>887.35</v>
          </cell>
          <cell r="E133">
            <v>940.95</v>
          </cell>
          <cell r="G133">
            <v>0</v>
          </cell>
          <cell r="H133">
            <v>49.377011161037835</v>
          </cell>
          <cell r="I133">
            <v>935.89</v>
          </cell>
          <cell r="J133">
            <v>916.28</v>
          </cell>
          <cell r="K133">
            <v>926.15</v>
          </cell>
          <cell r="L133">
            <v>0</v>
          </cell>
          <cell r="M133">
            <v>85163.429999999935</v>
          </cell>
          <cell r="N133">
            <v>0</v>
          </cell>
          <cell r="O133">
            <v>0</v>
          </cell>
          <cell r="P133">
            <v>0</v>
          </cell>
          <cell r="Q133">
            <v>85163</v>
          </cell>
          <cell r="R133">
            <v>85163</v>
          </cell>
          <cell r="S133">
            <v>0</v>
          </cell>
          <cell r="T133">
            <v>85163</v>
          </cell>
          <cell r="U133">
            <v>0</v>
          </cell>
          <cell r="V133">
            <v>85163</v>
          </cell>
          <cell r="X133">
            <v>0</v>
          </cell>
          <cell r="Z133">
            <v>85163</v>
          </cell>
        </row>
        <row r="134">
          <cell r="A134">
            <v>3904</v>
          </cell>
          <cell r="B134" t="str">
            <v xml:space="preserve"> LEE             </v>
          </cell>
          <cell r="C134" t="str">
            <v xml:space="preserve">LEE COUNTY          </v>
          </cell>
          <cell r="D134">
            <v>655.8</v>
          </cell>
          <cell r="E134">
            <v>619.65</v>
          </cell>
          <cell r="G134">
            <v>126850</v>
          </cell>
          <cell r="H134">
            <v>0</v>
          </cell>
          <cell r="I134">
            <v>627.53</v>
          </cell>
          <cell r="J134">
            <v>606.61</v>
          </cell>
          <cell r="K134">
            <v>617.22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126850</v>
          </cell>
          <cell r="V134">
            <v>0</v>
          </cell>
          <cell r="X134">
            <v>0</v>
          </cell>
          <cell r="Z134">
            <v>0</v>
          </cell>
        </row>
        <row r="135">
          <cell r="A135">
            <v>4003</v>
          </cell>
          <cell r="B135" t="str">
            <v xml:space="preserve"> LINCOLN</v>
          </cell>
          <cell r="C135" t="str">
            <v>STAR CITY</v>
          </cell>
          <cell r="D135">
            <v>1481.03</v>
          </cell>
          <cell r="E135">
            <v>1451.67</v>
          </cell>
          <cell r="G135">
            <v>103024</v>
          </cell>
          <cell r="H135">
            <v>0</v>
          </cell>
          <cell r="I135">
            <v>1450.79</v>
          </cell>
          <cell r="J135">
            <v>1377.83</v>
          </cell>
          <cell r="K135">
            <v>1386.8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103024</v>
          </cell>
          <cell r="V135">
            <v>0</v>
          </cell>
          <cell r="X135">
            <v>0</v>
          </cell>
          <cell r="Z135">
            <v>0</v>
          </cell>
        </row>
        <row r="136">
          <cell r="A136">
            <v>4101</v>
          </cell>
          <cell r="B136" t="str">
            <v xml:space="preserve"> LITTLE RIVER    </v>
          </cell>
          <cell r="C136" t="str">
            <v xml:space="preserve">ASHDOWN             </v>
          </cell>
          <cell r="D136">
            <v>1397.2</v>
          </cell>
          <cell r="E136">
            <v>1395.11</v>
          </cell>
          <cell r="G136">
            <v>7334</v>
          </cell>
          <cell r="H136">
            <v>0</v>
          </cell>
          <cell r="I136">
            <v>1376.64</v>
          </cell>
          <cell r="J136">
            <v>1343.1</v>
          </cell>
          <cell r="K136">
            <v>1334.75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7334</v>
          </cell>
          <cell r="V136">
            <v>0</v>
          </cell>
          <cell r="X136">
            <v>0</v>
          </cell>
          <cell r="Z136">
            <v>0</v>
          </cell>
        </row>
        <row r="137">
          <cell r="A137">
            <v>4102</v>
          </cell>
          <cell r="B137" t="str">
            <v xml:space="preserve"> LITTLE RIVER    </v>
          </cell>
          <cell r="C137" t="str">
            <v xml:space="preserve">FOREMAN             </v>
          </cell>
          <cell r="D137">
            <v>517.94000000000005</v>
          </cell>
          <cell r="E137">
            <v>506.89</v>
          </cell>
          <cell r="G137">
            <v>38774</v>
          </cell>
          <cell r="H137">
            <v>56.762429337585161</v>
          </cell>
          <cell r="I137">
            <v>522.24</v>
          </cell>
          <cell r="J137">
            <v>531.17999999999995</v>
          </cell>
          <cell r="K137">
            <v>534.1</v>
          </cell>
          <cell r="L137">
            <v>0</v>
          </cell>
          <cell r="M137">
            <v>7544.3499999999203</v>
          </cell>
          <cell r="N137">
            <v>42616.804999999935</v>
          </cell>
          <cell r="O137">
            <v>47739.945000000065</v>
          </cell>
          <cell r="P137">
            <v>0</v>
          </cell>
          <cell r="Q137">
            <v>97901</v>
          </cell>
          <cell r="R137">
            <v>97901</v>
          </cell>
          <cell r="S137">
            <v>0</v>
          </cell>
          <cell r="T137">
            <v>97901</v>
          </cell>
          <cell r="U137">
            <v>0</v>
          </cell>
          <cell r="V137">
            <v>97901</v>
          </cell>
          <cell r="X137">
            <v>0</v>
          </cell>
          <cell r="Z137">
            <v>97901</v>
          </cell>
        </row>
        <row r="138">
          <cell r="A138">
            <v>4201</v>
          </cell>
          <cell r="B138" t="str">
            <v xml:space="preserve"> LOGAN           </v>
          </cell>
          <cell r="C138" t="str">
            <v xml:space="preserve">BOONEVILLE          </v>
          </cell>
          <cell r="D138">
            <v>1185.1400000000001</v>
          </cell>
          <cell r="E138">
            <v>1165.6199999999999</v>
          </cell>
          <cell r="G138">
            <v>68496</v>
          </cell>
          <cell r="H138">
            <v>0</v>
          </cell>
          <cell r="I138">
            <v>1158.83</v>
          </cell>
          <cell r="J138">
            <v>1151.33</v>
          </cell>
          <cell r="K138">
            <v>1152.49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68496</v>
          </cell>
          <cell r="V138">
            <v>0</v>
          </cell>
          <cell r="X138">
            <v>0</v>
          </cell>
          <cell r="Z138">
            <v>0</v>
          </cell>
        </row>
        <row r="139">
          <cell r="A139">
            <v>4202</v>
          </cell>
          <cell r="B139" t="str">
            <v xml:space="preserve"> LOGAN           </v>
          </cell>
          <cell r="C139" t="str">
            <v xml:space="preserve">MAGAZINE            </v>
          </cell>
          <cell r="D139">
            <v>513.24</v>
          </cell>
          <cell r="E139">
            <v>508.37</v>
          </cell>
          <cell r="G139">
            <v>17089</v>
          </cell>
          <cell r="H139">
            <v>18.483258443252645</v>
          </cell>
          <cell r="I139">
            <v>511.4</v>
          </cell>
          <cell r="J139">
            <v>519.75</v>
          </cell>
          <cell r="K139">
            <v>515.16</v>
          </cell>
          <cell r="L139">
            <v>0</v>
          </cell>
          <cell r="M139">
            <v>0</v>
          </cell>
          <cell r="N139">
            <v>19966.209999999992</v>
          </cell>
          <cell r="O139">
            <v>11913.054999999937</v>
          </cell>
          <cell r="P139">
            <v>0</v>
          </cell>
          <cell r="Q139">
            <v>31879</v>
          </cell>
          <cell r="R139">
            <v>31879</v>
          </cell>
          <cell r="S139">
            <v>0</v>
          </cell>
          <cell r="T139">
            <v>31879</v>
          </cell>
          <cell r="U139">
            <v>0</v>
          </cell>
          <cell r="V139">
            <v>31879</v>
          </cell>
          <cell r="X139">
            <v>0</v>
          </cell>
          <cell r="Z139">
            <v>31879</v>
          </cell>
        </row>
        <row r="140">
          <cell r="A140">
            <v>4203</v>
          </cell>
          <cell r="B140" t="str">
            <v xml:space="preserve"> LOGAN           </v>
          </cell>
          <cell r="C140" t="str">
            <v xml:space="preserve">PARIS               </v>
          </cell>
          <cell r="D140">
            <v>1022.1</v>
          </cell>
          <cell r="E140">
            <v>1003.72</v>
          </cell>
          <cell r="G140">
            <v>64495</v>
          </cell>
          <cell r="H140">
            <v>0</v>
          </cell>
          <cell r="I140">
            <v>1006.4</v>
          </cell>
          <cell r="J140">
            <v>993.64</v>
          </cell>
          <cell r="K140">
            <v>993.44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64495</v>
          </cell>
          <cell r="V140">
            <v>0</v>
          </cell>
          <cell r="X140">
            <v>0</v>
          </cell>
          <cell r="Z140">
            <v>0</v>
          </cell>
        </row>
        <row r="141">
          <cell r="A141">
            <v>4204</v>
          </cell>
          <cell r="B141" t="str">
            <v xml:space="preserve"> LOGAN           </v>
          </cell>
          <cell r="C141" t="str">
            <v xml:space="preserve">SCRANTON            </v>
          </cell>
          <cell r="D141">
            <v>426.36</v>
          </cell>
          <cell r="E141">
            <v>449.14</v>
          </cell>
          <cell r="G141">
            <v>0</v>
          </cell>
          <cell r="H141">
            <v>15.940281200173938</v>
          </cell>
          <cell r="I141">
            <v>442.03</v>
          </cell>
          <cell r="J141">
            <v>448.73</v>
          </cell>
          <cell r="K141">
            <v>448.64</v>
          </cell>
          <cell r="L141">
            <v>0</v>
          </cell>
          <cell r="M141">
            <v>27493.014999999927</v>
          </cell>
          <cell r="N141">
            <v>0</v>
          </cell>
          <cell r="O141">
            <v>0</v>
          </cell>
          <cell r="P141">
            <v>0</v>
          </cell>
          <cell r="Q141">
            <v>27493</v>
          </cell>
          <cell r="R141">
            <v>27493</v>
          </cell>
          <cell r="S141">
            <v>0</v>
          </cell>
          <cell r="T141">
            <v>27493</v>
          </cell>
          <cell r="U141">
            <v>0</v>
          </cell>
          <cell r="V141">
            <v>27493</v>
          </cell>
          <cell r="X141">
            <v>0</v>
          </cell>
          <cell r="Z141">
            <v>27493</v>
          </cell>
        </row>
        <row r="142">
          <cell r="A142">
            <v>4301</v>
          </cell>
          <cell r="B142" t="str">
            <v xml:space="preserve"> LONOKE          </v>
          </cell>
          <cell r="C142" t="str">
            <v xml:space="preserve">LONOKE              </v>
          </cell>
          <cell r="D142">
            <v>1720.59</v>
          </cell>
          <cell r="E142">
            <v>1652.6</v>
          </cell>
          <cell r="G142">
            <v>238577</v>
          </cell>
          <cell r="H142">
            <v>0</v>
          </cell>
          <cell r="I142">
            <v>1627.91</v>
          </cell>
          <cell r="J142">
            <v>1581.35</v>
          </cell>
          <cell r="K142">
            <v>1572.07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238577</v>
          </cell>
          <cell r="V142">
            <v>0</v>
          </cell>
          <cell r="X142">
            <v>0</v>
          </cell>
          <cell r="Z142">
            <v>0</v>
          </cell>
        </row>
        <row r="143">
          <cell r="A143">
            <v>4302</v>
          </cell>
          <cell r="B143" t="str">
            <v xml:space="preserve"> LONOKE          </v>
          </cell>
          <cell r="C143" t="str">
            <v xml:space="preserve">ENGLAND             </v>
          </cell>
          <cell r="D143">
            <v>662.32</v>
          </cell>
          <cell r="E143">
            <v>622.12</v>
          </cell>
          <cell r="G143">
            <v>141062</v>
          </cell>
          <cell r="H143">
            <v>0</v>
          </cell>
          <cell r="I143">
            <v>630</v>
          </cell>
          <cell r="J143">
            <v>615.5</v>
          </cell>
          <cell r="K143">
            <v>619.63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141062</v>
          </cell>
          <cell r="V143">
            <v>0</v>
          </cell>
          <cell r="X143">
            <v>0</v>
          </cell>
          <cell r="Z143">
            <v>0</v>
          </cell>
        </row>
        <row r="144">
          <cell r="A144">
            <v>4303</v>
          </cell>
          <cell r="B144" t="str">
            <v xml:space="preserve"> LONOKE          </v>
          </cell>
          <cell r="C144" t="str">
            <v xml:space="preserve">CARLISLE            </v>
          </cell>
          <cell r="D144">
            <v>624.05999999999995</v>
          </cell>
          <cell r="E144">
            <v>625.54</v>
          </cell>
          <cell r="G144">
            <v>0</v>
          </cell>
          <cell r="H144">
            <v>2.7569212929410059</v>
          </cell>
          <cell r="I144">
            <v>626.77</v>
          </cell>
          <cell r="J144">
            <v>616.52</v>
          </cell>
          <cell r="K144">
            <v>616.04999999999995</v>
          </cell>
          <cell r="L144">
            <v>0</v>
          </cell>
          <cell r="M144">
            <v>4754.6950000000634</v>
          </cell>
          <cell r="N144">
            <v>0</v>
          </cell>
          <cell r="O144">
            <v>0</v>
          </cell>
          <cell r="P144">
            <v>0</v>
          </cell>
          <cell r="Q144">
            <v>4755</v>
          </cell>
          <cell r="R144">
            <v>4755</v>
          </cell>
          <cell r="S144">
            <v>0</v>
          </cell>
          <cell r="T144">
            <v>4755</v>
          </cell>
          <cell r="U144">
            <v>0</v>
          </cell>
          <cell r="V144">
            <v>4755</v>
          </cell>
          <cell r="X144">
            <v>0</v>
          </cell>
          <cell r="Z144">
            <v>4755</v>
          </cell>
        </row>
        <row r="145">
          <cell r="A145">
            <v>4304</v>
          </cell>
          <cell r="B145" t="str">
            <v xml:space="preserve"> LONOKE          </v>
          </cell>
          <cell r="C145" t="str">
            <v xml:space="preserve">CABOT               </v>
          </cell>
          <cell r="D145">
            <v>10277.77</v>
          </cell>
          <cell r="E145">
            <v>10332.92</v>
          </cell>
          <cell r="G145">
            <v>0</v>
          </cell>
          <cell r="H145">
            <v>0</v>
          </cell>
          <cell r="I145">
            <v>10254.07</v>
          </cell>
          <cell r="J145">
            <v>10122.709999999999</v>
          </cell>
          <cell r="K145">
            <v>10076.08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X145">
            <v>0</v>
          </cell>
          <cell r="Z145">
            <v>0</v>
          </cell>
        </row>
        <row r="146">
          <cell r="A146">
            <v>4401</v>
          </cell>
          <cell r="B146" t="str">
            <v xml:space="preserve"> MADISON</v>
          </cell>
          <cell r="C146" t="str">
            <v>HUNTSVILLE</v>
          </cell>
          <cell r="D146">
            <v>2206.54</v>
          </cell>
          <cell r="E146">
            <v>2223.75</v>
          </cell>
          <cell r="G146">
            <v>0</v>
          </cell>
          <cell r="H146">
            <v>19.439339034642703</v>
          </cell>
          <cell r="I146">
            <v>2225.65</v>
          </cell>
          <cell r="J146">
            <v>2179.9299999999998</v>
          </cell>
          <cell r="K146">
            <v>2177.38</v>
          </cell>
          <cell r="L146">
            <v>0</v>
          </cell>
          <cell r="M146">
            <v>33528.495000000221</v>
          </cell>
          <cell r="N146">
            <v>0</v>
          </cell>
          <cell r="O146">
            <v>0</v>
          </cell>
          <cell r="P146">
            <v>0</v>
          </cell>
          <cell r="Q146">
            <v>33528</v>
          </cell>
          <cell r="R146">
            <v>33528</v>
          </cell>
          <cell r="S146">
            <v>430707</v>
          </cell>
          <cell r="T146">
            <v>464235</v>
          </cell>
          <cell r="U146">
            <v>0</v>
          </cell>
          <cell r="V146">
            <v>33528</v>
          </cell>
          <cell r="X146">
            <v>0</v>
          </cell>
          <cell r="Z146">
            <v>33528</v>
          </cell>
        </row>
        <row r="147">
          <cell r="A147">
            <v>4501</v>
          </cell>
          <cell r="B147" t="str">
            <v xml:space="preserve"> MARION          </v>
          </cell>
          <cell r="C147" t="str">
            <v xml:space="preserve">FLIPPIN             </v>
          </cell>
          <cell r="D147">
            <v>858.89</v>
          </cell>
          <cell r="E147">
            <v>838.62</v>
          </cell>
          <cell r="G147">
            <v>71127</v>
          </cell>
          <cell r="H147">
            <v>22.24728221481374</v>
          </cell>
          <cell r="I147">
            <v>839.15</v>
          </cell>
          <cell r="J147">
            <v>840.73</v>
          </cell>
          <cell r="K147">
            <v>858.38</v>
          </cell>
          <cell r="L147">
            <v>0</v>
          </cell>
          <cell r="M147">
            <v>0</v>
          </cell>
          <cell r="N147">
            <v>3701.995000000024</v>
          </cell>
          <cell r="O147">
            <v>34668.919999999984</v>
          </cell>
          <cell r="P147">
            <v>0</v>
          </cell>
          <cell r="Q147">
            <v>38371</v>
          </cell>
          <cell r="R147">
            <v>0</v>
          </cell>
          <cell r="S147">
            <v>0</v>
          </cell>
          <cell r="T147">
            <v>0</v>
          </cell>
          <cell r="U147">
            <v>71127</v>
          </cell>
          <cell r="V147">
            <v>0</v>
          </cell>
          <cell r="X147">
            <v>0</v>
          </cell>
          <cell r="Z147">
            <v>0</v>
          </cell>
        </row>
        <row r="148">
          <cell r="A148">
            <v>4502</v>
          </cell>
          <cell r="B148" t="str">
            <v xml:space="preserve"> MARION          </v>
          </cell>
          <cell r="C148" t="str">
            <v>YELLVILLE-SUMMIT</v>
          </cell>
          <cell r="D148">
            <v>791.28</v>
          </cell>
          <cell r="E148">
            <v>838.35</v>
          </cell>
          <cell r="G148">
            <v>0</v>
          </cell>
          <cell r="H148">
            <v>99.954776054500655</v>
          </cell>
          <cell r="I148">
            <v>826.24</v>
          </cell>
          <cell r="J148">
            <v>873.63</v>
          </cell>
          <cell r="K148">
            <v>866.37</v>
          </cell>
          <cell r="L148">
            <v>0</v>
          </cell>
          <cell r="M148">
            <v>61337.320000000065</v>
          </cell>
          <cell r="N148">
            <v>61898.759999999951</v>
          </cell>
          <cell r="O148">
            <v>49161.089999999967</v>
          </cell>
          <cell r="P148">
            <v>0</v>
          </cell>
          <cell r="Q148">
            <v>172397</v>
          </cell>
          <cell r="R148">
            <v>172397</v>
          </cell>
          <cell r="S148">
            <v>0</v>
          </cell>
          <cell r="T148">
            <v>172397</v>
          </cell>
          <cell r="U148">
            <v>0</v>
          </cell>
          <cell r="V148">
            <v>172397</v>
          </cell>
          <cell r="X148">
            <v>0</v>
          </cell>
          <cell r="Z148">
            <v>172397</v>
          </cell>
        </row>
        <row r="149">
          <cell r="A149">
            <v>4602</v>
          </cell>
          <cell r="B149" t="str">
            <v xml:space="preserve"> MILLER          </v>
          </cell>
          <cell r="C149" t="str">
            <v xml:space="preserve">GENOA CENTRAL       </v>
          </cell>
          <cell r="D149">
            <v>1171.81</v>
          </cell>
          <cell r="E149">
            <v>1167.9000000000001</v>
          </cell>
          <cell r="G149">
            <v>13720</v>
          </cell>
          <cell r="H149">
            <v>8.3107696767647479</v>
          </cell>
          <cell r="I149">
            <v>1173.3699999999999</v>
          </cell>
          <cell r="J149">
            <v>1174.51</v>
          </cell>
          <cell r="K149">
            <v>1161.08</v>
          </cell>
          <cell r="L149">
            <v>0</v>
          </cell>
          <cell r="M149">
            <v>2737.019999999904</v>
          </cell>
          <cell r="N149">
            <v>11597.244999999824</v>
          </cell>
          <cell r="O149">
            <v>0</v>
          </cell>
          <cell r="P149">
            <v>0</v>
          </cell>
          <cell r="Q149">
            <v>14334</v>
          </cell>
          <cell r="R149">
            <v>14334</v>
          </cell>
          <cell r="S149">
            <v>0</v>
          </cell>
          <cell r="T149">
            <v>14334</v>
          </cell>
          <cell r="U149">
            <v>0</v>
          </cell>
          <cell r="V149">
            <v>14334</v>
          </cell>
          <cell r="X149">
            <v>0</v>
          </cell>
          <cell r="Z149">
            <v>14334</v>
          </cell>
        </row>
        <row r="150">
          <cell r="A150">
            <v>4603</v>
          </cell>
          <cell r="B150" t="str">
            <v xml:space="preserve"> MILLER</v>
          </cell>
          <cell r="C150" t="str">
            <v>FOUKE</v>
          </cell>
          <cell r="D150">
            <v>1081.47</v>
          </cell>
          <cell r="E150">
            <v>1064.23</v>
          </cell>
          <cell r="G150">
            <v>60495</v>
          </cell>
          <cell r="H150">
            <v>0</v>
          </cell>
          <cell r="I150">
            <v>1055.5899999999999</v>
          </cell>
          <cell r="J150">
            <v>1060.4100000000001</v>
          </cell>
          <cell r="K150">
            <v>1038.73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60495</v>
          </cell>
          <cell r="V150">
            <v>0</v>
          </cell>
          <cell r="X150">
            <v>0</v>
          </cell>
          <cell r="Z150">
            <v>0</v>
          </cell>
        </row>
        <row r="151">
          <cell r="A151">
            <v>4605</v>
          </cell>
          <cell r="B151" t="str">
            <v xml:space="preserve"> MILLER          </v>
          </cell>
          <cell r="C151" t="str">
            <v xml:space="preserve">TEXARKANA           </v>
          </cell>
          <cell r="D151">
            <v>3888.09</v>
          </cell>
          <cell r="E151">
            <v>3840.35</v>
          </cell>
          <cell r="G151">
            <v>167520</v>
          </cell>
          <cell r="H151">
            <v>99.99536164661545</v>
          </cell>
          <cell r="I151">
            <v>3815.43</v>
          </cell>
          <cell r="J151">
            <v>3870.6</v>
          </cell>
          <cell r="K151">
            <v>3908.4</v>
          </cell>
          <cell r="L151">
            <v>0</v>
          </cell>
          <cell r="M151">
            <v>0</v>
          </cell>
          <cell r="N151">
            <v>53073.625</v>
          </cell>
          <cell r="O151">
            <v>119393.72500000033</v>
          </cell>
          <cell r="P151">
            <v>0</v>
          </cell>
          <cell r="Q151">
            <v>172467</v>
          </cell>
          <cell r="R151">
            <v>172467</v>
          </cell>
          <cell r="S151">
            <v>0</v>
          </cell>
          <cell r="T151">
            <v>172467</v>
          </cell>
          <cell r="U151">
            <v>0</v>
          </cell>
          <cell r="V151">
            <v>172467</v>
          </cell>
          <cell r="X151">
            <v>0</v>
          </cell>
          <cell r="Z151">
            <v>172467</v>
          </cell>
        </row>
        <row r="152">
          <cell r="A152">
            <v>4701</v>
          </cell>
          <cell r="B152" t="str">
            <v xml:space="preserve"> MISSISSIPPI     </v>
          </cell>
          <cell r="C152" t="str">
            <v xml:space="preserve">ARMOREL             </v>
          </cell>
          <cell r="D152">
            <v>411.93</v>
          </cell>
          <cell r="E152">
            <v>414.24</v>
          </cell>
          <cell r="G152">
            <v>0</v>
          </cell>
          <cell r="H152">
            <v>0</v>
          </cell>
          <cell r="I152">
            <v>407.78</v>
          </cell>
          <cell r="J152">
            <v>403.68</v>
          </cell>
          <cell r="K152">
            <v>398.58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X152">
            <v>-1399397</v>
          </cell>
          <cell r="Z152">
            <v>0</v>
          </cell>
        </row>
        <row r="153">
          <cell r="A153">
            <v>4702</v>
          </cell>
          <cell r="B153" t="str">
            <v xml:space="preserve"> MISSISSIPPI     </v>
          </cell>
          <cell r="C153" t="str">
            <v xml:space="preserve">BLYTHEVILLE         </v>
          </cell>
          <cell r="D153">
            <v>2008.93</v>
          </cell>
          <cell r="E153">
            <v>1842.17</v>
          </cell>
          <cell r="G153">
            <v>585161</v>
          </cell>
          <cell r="H153">
            <v>0</v>
          </cell>
          <cell r="I153">
            <v>1826.73</v>
          </cell>
          <cell r="J153">
            <v>1711.38</v>
          </cell>
          <cell r="K153">
            <v>1721.42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585161</v>
          </cell>
          <cell r="V153">
            <v>0</v>
          </cell>
          <cell r="X153">
            <v>0</v>
          </cell>
          <cell r="Z153">
            <v>0</v>
          </cell>
        </row>
        <row r="154">
          <cell r="A154">
            <v>4706</v>
          </cell>
          <cell r="B154" t="str">
            <v xml:space="preserve"> MISSISSIPPI     </v>
          </cell>
          <cell r="C154" t="str">
            <v>RIVERCREST</v>
          </cell>
          <cell r="D154">
            <v>1139.22</v>
          </cell>
          <cell r="E154">
            <v>1104.48</v>
          </cell>
          <cell r="G154">
            <v>121903</v>
          </cell>
          <cell r="H154">
            <v>0</v>
          </cell>
          <cell r="I154">
            <v>1091.3399999999999</v>
          </cell>
          <cell r="J154">
            <v>1081.52</v>
          </cell>
          <cell r="K154">
            <v>1068.0999999999999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121903</v>
          </cell>
          <cell r="V154">
            <v>0</v>
          </cell>
          <cell r="X154">
            <v>0</v>
          </cell>
          <cell r="Z154">
            <v>0</v>
          </cell>
        </row>
        <row r="155">
          <cell r="A155">
            <v>4708</v>
          </cell>
          <cell r="B155" t="str">
            <v xml:space="preserve"> MISSISSIPPI     </v>
          </cell>
          <cell r="C155" t="str">
            <v xml:space="preserve">GOSNELL             </v>
          </cell>
          <cell r="D155">
            <v>1260.8399999999999</v>
          </cell>
          <cell r="E155">
            <v>1220.03</v>
          </cell>
          <cell r="G155">
            <v>143202</v>
          </cell>
          <cell r="H155">
            <v>0</v>
          </cell>
          <cell r="I155">
            <v>1225.44</v>
          </cell>
          <cell r="J155">
            <v>1202.93</v>
          </cell>
          <cell r="K155">
            <v>1196.55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143202</v>
          </cell>
          <cell r="V155">
            <v>0</v>
          </cell>
          <cell r="X155">
            <v>0</v>
          </cell>
          <cell r="Z155">
            <v>0</v>
          </cell>
        </row>
        <row r="156">
          <cell r="A156">
            <v>4712</v>
          </cell>
          <cell r="B156" t="str">
            <v xml:space="preserve"> MISSISSIPPI     </v>
          </cell>
          <cell r="C156" t="str">
            <v xml:space="preserve">MANILA              </v>
          </cell>
          <cell r="D156">
            <v>1054.24</v>
          </cell>
          <cell r="E156">
            <v>1049.9100000000001</v>
          </cell>
          <cell r="G156">
            <v>15194</v>
          </cell>
          <cell r="H156">
            <v>0</v>
          </cell>
          <cell r="I156">
            <v>1043.21</v>
          </cell>
          <cell r="J156">
            <v>992.08</v>
          </cell>
          <cell r="K156">
            <v>1006.82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15194</v>
          </cell>
          <cell r="V156">
            <v>0</v>
          </cell>
          <cell r="X156">
            <v>0</v>
          </cell>
          <cell r="Z156">
            <v>0</v>
          </cell>
        </row>
        <row r="157">
          <cell r="A157">
            <v>4713</v>
          </cell>
          <cell r="B157" t="str">
            <v xml:space="preserve"> MISSISSIPPI     </v>
          </cell>
          <cell r="C157" t="str">
            <v xml:space="preserve">OSCEOLA             </v>
          </cell>
          <cell r="D157">
            <v>1074.48</v>
          </cell>
          <cell r="E157">
            <v>1063.77</v>
          </cell>
          <cell r="G157">
            <v>37581</v>
          </cell>
          <cell r="H157">
            <v>0</v>
          </cell>
          <cell r="I157">
            <v>1073.28</v>
          </cell>
          <cell r="J157">
            <v>1033.4000000000001</v>
          </cell>
          <cell r="K157">
            <v>1040.5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37581</v>
          </cell>
          <cell r="V157">
            <v>0</v>
          </cell>
          <cell r="X157">
            <v>0</v>
          </cell>
          <cell r="Z157">
            <v>0</v>
          </cell>
        </row>
        <row r="158">
          <cell r="A158">
            <v>4801</v>
          </cell>
          <cell r="B158" t="str">
            <v xml:space="preserve"> MONROE          </v>
          </cell>
          <cell r="C158" t="str">
            <v xml:space="preserve">BRINKLEY            </v>
          </cell>
          <cell r="D158">
            <v>467.14</v>
          </cell>
          <cell r="E158">
            <v>462.1</v>
          </cell>
          <cell r="G158">
            <v>17685</v>
          </cell>
          <cell r="H158">
            <v>0</v>
          </cell>
          <cell r="I158">
            <v>444.28</v>
          </cell>
          <cell r="J158">
            <v>417.71</v>
          </cell>
          <cell r="K158">
            <v>427.15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162151</v>
          </cell>
          <cell r="T158">
            <v>162151</v>
          </cell>
          <cell r="U158">
            <v>0</v>
          </cell>
          <cell r="V158">
            <v>0</v>
          </cell>
          <cell r="X158">
            <v>0</v>
          </cell>
          <cell r="Z158">
            <v>0</v>
          </cell>
        </row>
        <row r="159">
          <cell r="A159">
            <v>4802</v>
          </cell>
          <cell r="B159" t="str">
            <v xml:space="preserve"> MONROE</v>
          </cell>
          <cell r="C159" t="str">
            <v xml:space="preserve">CLARENDON </v>
          </cell>
          <cell r="D159">
            <v>441.62</v>
          </cell>
          <cell r="E159">
            <v>419.68</v>
          </cell>
          <cell r="G159">
            <v>76987</v>
          </cell>
          <cell r="H159">
            <v>65.226264676040003</v>
          </cell>
          <cell r="I159">
            <v>449</v>
          </cell>
          <cell r="J159">
            <v>443.4</v>
          </cell>
          <cell r="K159">
            <v>452.7</v>
          </cell>
          <cell r="L159">
            <v>0</v>
          </cell>
          <cell r="M159">
            <v>12948.209999999992</v>
          </cell>
          <cell r="N159">
            <v>41616.739999999947</v>
          </cell>
          <cell r="O159">
            <v>57933.589999999967</v>
          </cell>
          <cell r="P159">
            <v>0</v>
          </cell>
          <cell r="Q159">
            <v>112499</v>
          </cell>
          <cell r="R159">
            <v>112499</v>
          </cell>
          <cell r="S159">
            <v>147266</v>
          </cell>
          <cell r="T159">
            <v>259765</v>
          </cell>
          <cell r="U159">
            <v>0</v>
          </cell>
          <cell r="V159">
            <v>112499</v>
          </cell>
          <cell r="X159">
            <v>0</v>
          </cell>
          <cell r="Z159">
            <v>112499</v>
          </cell>
        </row>
        <row r="160">
          <cell r="A160">
            <v>4901</v>
          </cell>
          <cell r="B160" t="str">
            <v xml:space="preserve"> MONTGOMERY      </v>
          </cell>
          <cell r="C160" t="str">
            <v xml:space="preserve">CADDO HILLS         </v>
          </cell>
          <cell r="D160">
            <v>553.9</v>
          </cell>
          <cell r="E160">
            <v>552.41999999999996</v>
          </cell>
          <cell r="G160">
            <v>5193</v>
          </cell>
          <cell r="H160">
            <v>0</v>
          </cell>
          <cell r="I160">
            <v>551</v>
          </cell>
          <cell r="J160">
            <v>549.30999999999995</v>
          </cell>
          <cell r="K160">
            <v>544.04999999999995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5193</v>
          </cell>
          <cell r="V160">
            <v>0</v>
          </cell>
          <cell r="X160">
            <v>0</v>
          </cell>
          <cell r="Z160">
            <v>0</v>
          </cell>
        </row>
        <row r="161">
          <cell r="A161">
            <v>4902</v>
          </cell>
          <cell r="B161" t="str">
            <v xml:space="preserve"> MONTGOMERY      </v>
          </cell>
          <cell r="C161" t="str">
            <v xml:space="preserve">MOUNT IDA           </v>
          </cell>
          <cell r="D161">
            <v>449.4</v>
          </cell>
          <cell r="E161">
            <v>439.83</v>
          </cell>
          <cell r="G161">
            <v>33581</v>
          </cell>
          <cell r="H161">
            <v>1.1392955500797217</v>
          </cell>
          <cell r="I161">
            <v>440.16</v>
          </cell>
          <cell r="J161">
            <v>437.33</v>
          </cell>
          <cell r="K161">
            <v>440.95</v>
          </cell>
          <cell r="L161">
            <v>0</v>
          </cell>
          <cell r="M161">
            <v>0</v>
          </cell>
          <cell r="N161">
            <v>0</v>
          </cell>
          <cell r="O161">
            <v>1965.0400000000079</v>
          </cell>
          <cell r="P161">
            <v>0</v>
          </cell>
          <cell r="Q161">
            <v>1965</v>
          </cell>
          <cell r="R161">
            <v>0</v>
          </cell>
          <cell r="S161">
            <v>154336</v>
          </cell>
          <cell r="T161">
            <v>156301</v>
          </cell>
          <cell r="U161">
            <v>0</v>
          </cell>
          <cell r="V161">
            <v>1965</v>
          </cell>
          <cell r="X161">
            <v>0</v>
          </cell>
          <cell r="Z161">
            <v>1965</v>
          </cell>
        </row>
        <row r="162">
          <cell r="A162">
            <v>5006</v>
          </cell>
          <cell r="B162" t="str">
            <v xml:space="preserve"> NEVADA          </v>
          </cell>
          <cell r="C162" t="str">
            <v xml:space="preserve">PRESCOTT            </v>
          </cell>
          <cell r="D162">
            <v>972.16</v>
          </cell>
          <cell r="E162">
            <v>909.53</v>
          </cell>
          <cell r="G162">
            <v>219769</v>
          </cell>
          <cell r="H162">
            <v>5.9104218002609077</v>
          </cell>
          <cell r="I162">
            <v>902</v>
          </cell>
          <cell r="J162">
            <v>913.13</v>
          </cell>
          <cell r="K162">
            <v>911.74</v>
          </cell>
          <cell r="L162">
            <v>0</v>
          </cell>
          <cell r="M162">
            <v>0</v>
          </cell>
          <cell r="N162">
            <v>6316.2000000000398</v>
          </cell>
          <cell r="O162">
            <v>3877.4450000000638</v>
          </cell>
          <cell r="P162">
            <v>0</v>
          </cell>
          <cell r="Q162">
            <v>10194</v>
          </cell>
          <cell r="R162">
            <v>0</v>
          </cell>
          <cell r="S162">
            <v>0</v>
          </cell>
          <cell r="T162">
            <v>0</v>
          </cell>
          <cell r="U162">
            <v>219769</v>
          </cell>
          <cell r="V162">
            <v>0</v>
          </cell>
          <cell r="X162">
            <v>0</v>
          </cell>
          <cell r="Z162">
            <v>0</v>
          </cell>
        </row>
        <row r="163">
          <cell r="A163">
            <v>5008</v>
          </cell>
          <cell r="B163" t="str">
            <v xml:space="preserve"> NEVADA          </v>
          </cell>
          <cell r="C163" t="str">
            <v>NEVADA</v>
          </cell>
          <cell r="D163">
            <v>392.77</v>
          </cell>
          <cell r="E163">
            <v>391.13</v>
          </cell>
          <cell r="G163">
            <v>5755</v>
          </cell>
          <cell r="H163">
            <v>0</v>
          </cell>
          <cell r="I163">
            <v>392.67</v>
          </cell>
          <cell r="J163">
            <v>387.44</v>
          </cell>
          <cell r="K163">
            <v>388.94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137248</v>
          </cell>
          <cell r="T163">
            <v>137248</v>
          </cell>
          <cell r="U163">
            <v>0</v>
          </cell>
          <cell r="V163">
            <v>0</v>
          </cell>
          <cell r="X163">
            <v>0</v>
          </cell>
          <cell r="Z163">
            <v>0</v>
          </cell>
        </row>
        <row r="164">
          <cell r="A164">
            <v>5102</v>
          </cell>
          <cell r="B164" t="str">
            <v xml:space="preserve"> NEWTON</v>
          </cell>
          <cell r="C164" t="str">
            <v>JASPER</v>
          </cell>
          <cell r="D164">
            <v>845.99</v>
          </cell>
          <cell r="E164">
            <v>833.27</v>
          </cell>
          <cell r="G164">
            <v>44634</v>
          </cell>
          <cell r="H164">
            <v>0</v>
          </cell>
          <cell r="I164">
            <v>815.32</v>
          </cell>
          <cell r="J164">
            <v>744.03</v>
          </cell>
          <cell r="K164">
            <v>736.78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1149634</v>
          </cell>
          <cell r="T164">
            <v>1149634</v>
          </cell>
          <cell r="U164">
            <v>0</v>
          </cell>
          <cell r="V164">
            <v>0</v>
          </cell>
          <cell r="X164">
            <v>0</v>
          </cell>
          <cell r="Z164">
            <v>0</v>
          </cell>
        </row>
        <row r="165">
          <cell r="A165">
            <v>5106</v>
          </cell>
          <cell r="B165" t="str">
            <v xml:space="preserve"> NEWTON</v>
          </cell>
          <cell r="C165" t="str">
            <v>DEER/MT. JUDEA</v>
          </cell>
          <cell r="D165">
            <v>375.42</v>
          </cell>
          <cell r="E165">
            <v>407.53</v>
          </cell>
          <cell r="G165">
            <v>0</v>
          </cell>
          <cell r="H165">
            <v>40.242353964342655</v>
          </cell>
          <cell r="I165">
            <v>414.98</v>
          </cell>
          <cell r="J165">
            <v>403.53</v>
          </cell>
          <cell r="K165">
            <v>393.18</v>
          </cell>
          <cell r="L165">
            <v>0</v>
          </cell>
          <cell r="M165">
            <v>69408.02</v>
          </cell>
          <cell r="N165">
            <v>0</v>
          </cell>
          <cell r="O165">
            <v>0</v>
          </cell>
          <cell r="P165">
            <v>0</v>
          </cell>
          <cell r="Q165">
            <v>69408</v>
          </cell>
          <cell r="R165">
            <v>69408</v>
          </cell>
          <cell r="S165">
            <v>844460</v>
          </cell>
          <cell r="T165">
            <v>913868</v>
          </cell>
          <cell r="U165">
            <v>0</v>
          </cell>
          <cell r="V165">
            <v>69408</v>
          </cell>
          <cell r="X165">
            <v>0</v>
          </cell>
          <cell r="Z165">
            <v>69408</v>
          </cell>
        </row>
        <row r="166">
          <cell r="A166">
            <v>5201</v>
          </cell>
          <cell r="B166" t="str">
            <v xml:space="preserve"> OUACHITA        </v>
          </cell>
          <cell r="C166" t="str">
            <v xml:space="preserve">BEARDEN             </v>
          </cell>
          <cell r="D166">
            <v>480.48</v>
          </cell>
          <cell r="E166">
            <v>487.98</v>
          </cell>
          <cell r="G166">
            <v>0</v>
          </cell>
          <cell r="H166">
            <v>2.9401362516306713</v>
          </cell>
          <cell r="I166">
            <v>482.7</v>
          </cell>
          <cell r="J166">
            <v>487.24</v>
          </cell>
          <cell r="K166">
            <v>488.65</v>
          </cell>
          <cell r="L166">
            <v>0</v>
          </cell>
          <cell r="M166">
            <v>3894.9899999999479</v>
          </cell>
          <cell r="N166">
            <v>0</v>
          </cell>
          <cell r="O166">
            <v>1175.5149999999282</v>
          </cell>
          <cell r="P166">
            <v>0</v>
          </cell>
          <cell r="Q166">
            <v>5071</v>
          </cell>
          <cell r="R166">
            <v>5071</v>
          </cell>
          <cell r="S166">
            <v>171232</v>
          </cell>
          <cell r="T166">
            <v>176303</v>
          </cell>
          <cell r="U166">
            <v>0</v>
          </cell>
          <cell r="V166">
            <v>5071</v>
          </cell>
          <cell r="X166">
            <v>0</v>
          </cell>
          <cell r="Z166">
            <v>5071</v>
          </cell>
        </row>
        <row r="167">
          <cell r="A167">
            <v>5204</v>
          </cell>
          <cell r="B167" t="str">
            <v xml:space="preserve"> OUACHITA        </v>
          </cell>
          <cell r="C167" t="str">
            <v xml:space="preserve">CAMDEN-FAIRVIEW         </v>
          </cell>
          <cell r="D167">
            <v>2353.1</v>
          </cell>
          <cell r="E167">
            <v>2278.39</v>
          </cell>
          <cell r="G167">
            <v>262157</v>
          </cell>
          <cell r="H167">
            <v>0</v>
          </cell>
          <cell r="I167">
            <v>2255.83</v>
          </cell>
          <cell r="J167">
            <v>2228.9299999999998</v>
          </cell>
          <cell r="K167">
            <v>2222.8000000000002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262157</v>
          </cell>
          <cell r="V167">
            <v>0</v>
          </cell>
          <cell r="X167">
            <v>0</v>
          </cell>
          <cell r="Z167">
            <v>0</v>
          </cell>
        </row>
        <row r="168">
          <cell r="A168">
            <v>5205</v>
          </cell>
          <cell r="B168" t="str">
            <v xml:space="preserve"> OUACHITA        </v>
          </cell>
          <cell r="C168" t="str">
            <v>HARMONY GROVE</v>
          </cell>
          <cell r="D168">
            <v>931.18</v>
          </cell>
          <cell r="E168">
            <v>935.89</v>
          </cell>
          <cell r="G168">
            <v>0</v>
          </cell>
          <cell r="H168">
            <v>7.1308885345702278</v>
          </cell>
          <cell r="I168">
            <v>938.19</v>
          </cell>
          <cell r="J168">
            <v>897.7</v>
          </cell>
          <cell r="K168">
            <v>896.89</v>
          </cell>
          <cell r="L168">
            <v>0</v>
          </cell>
          <cell r="M168">
            <v>12299.045000000184</v>
          </cell>
          <cell r="N168">
            <v>0</v>
          </cell>
          <cell r="O168">
            <v>0</v>
          </cell>
          <cell r="P168">
            <v>0</v>
          </cell>
          <cell r="Q168">
            <v>12299</v>
          </cell>
          <cell r="R168">
            <v>12299</v>
          </cell>
          <cell r="S168">
            <v>352667</v>
          </cell>
          <cell r="T168">
            <v>364966</v>
          </cell>
          <cell r="U168">
            <v>0</v>
          </cell>
          <cell r="V168">
            <v>12299</v>
          </cell>
          <cell r="X168">
            <v>0</v>
          </cell>
          <cell r="Z168">
            <v>12299</v>
          </cell>
        </row>
        <row r="169">
          <cell r="A169">
            <v>5301</v>
          </cell>
          <cell r="B169" t="str">
            <v xml:space="preserve"> PERRY           </v>
          </cell>
          <cell r="C169" t="str">
            <v xml:space="preserve">EAST END            </v>
          </cell>
          <cell r="D169">
            <v>652.29999999999995</v>
          </cell>
          <cell r="E169">
            <v>616.39</v>
          </cell>
          <cell r="G169">
            <v>126008</v>
          </cell>
          <cell r="H169">
            <v>0</v>
          </cell>
          <cell r="I169">
            <v>600.89</v>
          </cell>
          <cell r="J169">
            <v>611.54</v>
          </cell>
          <cell r="K169">
            <v>615.24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126008</v>
          </cell>
          <cell r="V169">
            <v>0</v>
          </cell>
          <cell r="X169">
            <v>0</v>
          </cell>
          <cell r="Z169">
            <v>0</v>
          </cell>
        </row>
        <row r="170">
          <cell r="A170">
            <v>5303</v>
          </cell>
          <cell r="B170" t="str">
            <v xml:space="preserve"> PERRY           </v>
          </cell>
          <cell r="C170" t="str">
            <v xml:space="preserve">PERRYVILLE          </v>
          </cell>
          <cell r="D170">
            <v>907.67</v>
          </cell>
          <cell r="E170">
            <v>907.69</v>
          </cell>
          <cell r="G170">
            <v>0</v>
          </cell>
          <cell r="H170">
            <v>0</v>
          </cell>
          <cell r="I170">
            <v>900</v>
          </cell>
          <cell r="J170">
            <v>883.41</v>
          </cell>
          <cell r="K170">
            <v>893.66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Z170">
            <v>0</v>
          </cell>
        </row>
        <row r="171">
          <cell r="A171">
            <v>5401</v>
          </cell>
          <cell r="B171" t="str">
            <v xml:space="preserve"> PHILLIPS        </v>
          </cell>
          <cell r="C171" t="str">
            <v>BARTON</v>
          </cell>
          <cell r="D171">
            <v>722.74</v>
          </cell>
          <cell r="E171">
            <v>710.58</v>
          </cell>
          <cell r="G171">
            <v>42669</v>
          </cell>
          <cell r="H171">
            <v>0</v>
          </cell>
          <cell r="I171">
            <v>692.05</v>
          </cell>
          <cell r="J171">
            <v>695.17</v>
          </cell>
          <cell r="K171">
            <v>689.53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42669</v>
          </cell>
          <cell r="V171">
            <v>0</v>
          </cell>
          <cell r="X171">
            <v>0</v>
          </cell>
          <cell r="Z171">
            <v>0</v>
          </cell>
        </row>
        <row r="172">
          <cell r="A172">
            <v>5403</v>
          </cell>
          <cell r="B172" t="str">
            <v xml:space="preserve"> PHILLIPS        </v>
          </cell>
          <cell r="C172" t="str">
            <v xml:space="preserve">HELENA-W HELENA     </v>
          </cell>
          <cell r="D172">
            <v>1246.2</v>
          </cell>
          <cell r="E172">
            <v>1199.49</v>
          </cell>
          <cell r="G172">
            <v>163905</v>
          </cell>
          <cell r="H172">
            <v>0</v>
          </cell>
          <cell r="I172">
            <v>1210</v>
          </cell>
          <cell r="J172">
            <v>1144.48</v>
          </cell>
          <cell r="K172">
            <v>1153.43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163905</v>
          </cell>
          <cell r="V172">
            <v>0</v>
          </cell>
          <cell r="X172">
            <v>0</v>
          </cell>
          <cell r="Z172">
            <v>0</v>
          </cell>
        </row>
        <row r="173">
          <cell r="A173">
            <v>5404</v>
          </cell>
          <cell r="B173" t="str">
            <v xml:space="preserve"> PHILLIPS        </v>
          </cell>
          <cell r="C173" t="str">
            <v xml:space="preserve">MARVELL             </v>
          </cell>
          <cell r="D173">
            <v>356.19</v>
          </cell>
          <cell r="E173">
            <v>336.93</v>
          </cell>
          <cell r="G173">
            <v>67583</v>
          </cell>
          <cell r="H173">
            <v>0</v>
          </cell>
          <cell r="I173">
            <v>328.33</v>
          </cell>
          <cell r="J173">
            <v>323.88</v>
          </cell>
          <cell r="K173">
            <v>325.60000000000002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118229</v>
          </cell>
          <cell r="T173">
            <v>118229</v>
          </cell>
          <cell r="U173">
            <v>0</v>
          </cell>
          <cell r="V173">
            <v>0</v>
          </cell>
          <cell r="X173">
            <v>0</v>
          </cell>
          <cell r="Z173">
            <v>0</v>
          </cell>
        </row>
        <row r="174">
          <cell r="A174">
            <v>5502</v>
          </cell>
          <cell r="B174" t="str">
            <v xml:space="preserve"> PIKE            </v>
          </cell>
          <cell r="C174" t="str">
            <v>CENTERPOINT</v>
          </cell>
          <cell r="D174">
            <v>969.44</v>
          </cell>
          <cell r="E174">
            <v>986.3</v>
          </cell>
          <cell r="G174">
            <v>0</v>
          </cell>
          <cell r="H174">
            <v>6.2664154225250037</v>
          </cell>
          <cell r="I174">
            <v>975.6</v>
          </cell>
          <cell r="J174">
            <v>974.57</v>
          </cell>
          <cell r="K174">
            <v>967.11</v>
          </cell>
          <cell r="L174">
            <v>0</v>
          </cell>
          <cell r="M174">
            <v>10807.719999999945</v>
          </cell>
          <cell r="N174">
            <v>0</v>
          </cell>
          <cell r="O174">
            <v>0</v>
          </cell>
          <cell r="P174">
            <v>0</v>
          </cell>
          <cell r="Q174">
            <v>10808</v>
          </cell>
          <cell r="R174">
            <v>10808</v>
          </cell>
          <cell r="S174">
            <v>0</v>
          </cell>
          <cell r="T174">
            <v>10808</v>
          </cell>
          <cell r="U174">
            <v>0</v>
          </cell>
          <cell r="V174">
            <v>10808</v>
          </cell>
          <cell r="X174">
            <v>0</v>
          </cell>
          <cell r="Z174">
            <v>10808</v>
          </cell>
        </row>
        <row r="175">
          <cell r="A175">
            <v>5503</v>
          </cell>
          <cell r="B175" t="str">
            <v xml:space="preserve"> PIKE            </v>
          </cell>
          <cell r="C175" t="str">
            <v xml:space="preserve">KIRBY               </v>
          </cell>
          <cell r="D175">
            <v>359.21</v>
          </cell>
          <cell r="E175">
            <v>386.69</v>
          </cell>
          <cell r="G175">
            <v>0</v>
          </cell>
          <cell r="H175">
            <v>70.820698651978546</v>
          </cell>
          <cell r="I175">
            <v>392.33</v>
          </cell>
          <cell r="J175">
            <v>407</v>
          </cell>
          <cell r="K175">
            <v>402.88</v>
          </cell>
          <cell r="L175">
            <v>0</v>
          </cell>
          <cell r="M175">
            <v>58109.040000000008</v>
          </cell>
          <cell r="N175">
            <v>35633.895000000004</v>
          </cell>
          <cell r="O175">
            <v>28405.354999999996</v>
          </cell>
          <cell r="P175">
            <v>0</v>
          </cell>
          <cell r="Q175">
            <v>122148</v>
          </cell>
          <cell r="R175">
            <v>122148</v>
          </cell>
          <cell r="S175">
            <v>135690</v>
          </cell>
          <cell r="T175">
            <v>257838</v>
          </cell>
          <cell r="U175">
            <v>0</v>
          </cell>
          <cell r="V175">
            <v>122148</v>
          </cell>
          <cell r="X175">
            <v>0</v>
          </cell>
          <cell r="Z175">
            <v>122148</v>
          </cell>
        </row>
        <row r="176">
          <cell r="A176">
            <v>5504</v>
          </cell>
          <cell r="B176" t="str">
            <v xml:space="preserve"> PIKE            </v>
          </cell>
          <cell r="C176" t="str">
            <v>SOUTH PIKE COUNTY</v>
          </cell>
          <cell r="D176">
            <v>678.69</v>
          </cell>
          <cell r="E176">
            <v>689.04</v>
          </cell>
          <cell r="G176">
            <v>0</v>
          </cell>
          <cell r="H176">
            <v>53.283664299173793</v>
          </cell>
          <cell r="I176">
            <v>693.19</v>
          </cell>
          <cell r="J176">
            <v>703.68</v>
          </cell>
          <cell r="K176">
            <v>712.28</v>
          </cell>
          <cell r="L176">
            <v>0</v>
          </cell>
          <cell r="M176">
            <v>25440.25</v>
          </cell>
          <cell r="N176">
            <v>25685.879999999976</v>
          </cell>
          <cell r="O176">
            <v>40774.580000000016</v>
          </cell>
          <cell r="P176">
            <v>0</v>
          </cell>
          <cell r="Q176">
            <v>91901</v>
          </cell>
          <cell r="R176">
            <v>91901</v>
          </cell>
          <cell r="S176">
            <v>0</v>
          </cell>
          <cell r="T176">
            <v>91901</v>
          </cell>
          <cell r="U176">
            <v>0</v>
          </cell>
          <cell r="V176">
            <v>91901</v>
          </cell>
          <cell r="X176">
            <v>0</v>
          </cell>
          <cell r="Z176">
            <v>91901</v>
          </cell>
        </row>
        <row r="177">
          <cell r="A177">
            <v>5602</v>
          </cell>
          <cell r="B177" t="str">
            <v xml:space="preserve"> POINSETT        </v>
          </cell>
          <cell r="C177" t="str">
            <v xml:space="preserve">HARRISBURG    </v>
          </cell>
          <cell r="D177">
            <v>1179.23</v>
          </cell>
          <cell r="E177">
            <v>1126.8399999999999</v>
          </cell>
          <cell r="G177">
            <v>183837</v>
          </cell>
          <cell r="H177">
            <v>0</v>
          </cell>
          <cell r="I177">
            <v>1112.43</v>
          </cell>
          <cell r="J177">
            <v>1095.73</v>
          </cell>
          <cell r="K177">
            <v>1088.17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183837</v>
          </cell>
          <cell r="V177">
            <v>0</v>
          </cell>
          <cell r="X177">
            <v>0</v>
          </cell>
          <cell r="Z177">
            <v>0</v>
          </cell>
        </row>
        <row r="178">
          <cell r="A178">
            <v>5604</v>
          </cell>
          <cell r="B178" t="str">
            <v xml:space="preserve"> POINSETT        </v>
          </cell>
          <cell r="C178" t="str">
            <v xml:space="preserve">MARKED TREE         </v>
          </cell>
          <cell r="D178">
            <v>473.81</v>
          </cell>
          <cell r="E178">
            <v>464.78</v>
          </cell>
          <cell r="G178">
            <v>31686</v>
          </cell>
          <cell r="H178">
            <v>6.5406580663864329</v>
          </cell>
          <cell r="I178">
            <v>450</v>
          </cell>
          <cell r="J178">
            <v>464.84</v>
          </cell>
          <cell r="K178">
            <v>471.15</v>
          </cell>
          <cell r="L178">
            <v>0</v>
          </cell>
          <cell r="M178">
            <v>0</v>
          </cell>
          <cell r="N178">
            <v>105.27000000000399</v>
          </cell>
          <cell r="O178">
            <v>11176.165000000008</v>
          </cell>
          <cell r="P178">
            <v>0</v>
          </cell>
          <cell r="Q178">
            <v>11281</v>
          </cell>
          <cell r="R178">
            <v>0</v>
          </cell>
          <cell r="S178">
            <v>0</v>
          </cell>
          <cell r="T178">
            <v>0</v>
          </cell>
          <cell r="U178">
            <v>31686</v>
          </cell>
          <cell r="V178">
            <v>0</v>
          </cell>
          <cell r="X178">
            <v>0</v>
          </cell>
          <cell r="Z178">
            <v>0</v>
          </cell>
        </row>
        <row r="179">
          <cell r="A179">
            <v>5605</v>
          </cell>
          <cell r="B179" t="str">
            <v xml:space="preserve"> POINSETT        </v>
          </cell>
          <cell r="C179" t="str">
            <v xml:space="preserve">TRUMANN             </v>
          </cell>
          <cell r="D179">
            <v>1475.2</v>
          </cell>
          <cell r="E179">
            <v>1469.13</v>
          </cell>
          <cell r="G179">
            <v>21300</v>
          </cell>
          <cell r="H179">
            <v>18.839252065516742</v>
          </cell>
          <cell r="I179">
            <v>1484.12</v>
          </cell>
          <cell r="J179">
            <v>1471.28</v>
          </cell>
          <cell r="K179">
            <v>1476.58</v>
          </cell>
          <cell r="L179">
            <v>0</v>
          </cell>
          <cell r="M179">
            <v>15650.139999999728</v>
          </cell>
          <cell r="N179">
            <v>3772.1749999997605</v>
          </cell>
          <cell r="O179">
            <v>13071.024999999681</v>
          </cell>
          <cell r="P179">
            <v>0</v>
          </cell>
          <cell r="Q179">
            <v>32493</v>
          </cell>
          <cell r="R179">
            <v>32493</v>
          </cell>
          <cell r="S179">
            <v>0</v>
          </cell>
          <cell r="T179">
            <v>32493</v>
          </cell>
          <cell r="U179">
            <v>0</v>
          </cell>
          <cell r="V179">
            <v>32493</v>
          </cell>
          <cell r="X179">
            <v>0</v>
          </cell>
          <cell r="Z179">
            <v>32493</v>
          </cell>
        </row>
        <row r="180">
          <cell r="A180">
            <v>5608</v>
          </cell>
          <cell r="B180" t="str">
            <v xml:space="preserve"> POINSETT        </v>
          </cell>
          <cell r="C180" t="str">
            <v xml:space="preserve">EAST POINSETT COUNTY     </v>
          </cell>
          <cell r="D180">
            <v>669.46</v>
          </cell>
          <cell r="E180">
            <v>652.28</v>
          </cell>
          <cell r="G180">
            <v>60285</v>
          </cell>
          <cell r="H180">
            <v>0</v>
          </cell>
          <cell r="I180">
            <v>638.16</v>
          </cell>
          <cell r="J180">
            <v>584.91</v>
          </cell>
          <cell r="K180">
            <v>578.13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60285</v>
          </cell>
          <cell r="V180">
            <v>0</v>
          </cell>
          <cell r="X180">
            <v>0</v>
          </cell>
          <cell r="Z180">
            <v>0</v>
          </cell>
        </row>
        <row r="181">
          <cell r="A181">
            <v>5703</v>
          </cell>
          <cell r="B181" t="str">
            <v xml:space="preserve"> POLK            </v>
          </cell>
          <cell r="C181" t="str">
            <v>MENA</v>
          </cell>
          <cell r="D181">
            <v>1708.8</v>
          </cell>
          <cell r="E181">
            <v>1730.49</v>
          </cell>
          <cell r="G181">
            <v>0</v>
          </cell>
          <cell r="H181">
            <v>14.312798956370488</v>
          </cell>
          <cell r="I181">
            <v>1722.87</v>
          </cell>
          <cell r="J181">
            <v>1726.37</v>
          </cell>
          <cell r="K181">
            <v>1719.33</v>
          </cell>
          <cell r="L181">
            <v>0</v>
          </cell>
          <cell r="M181">
            <v>24685.81499999989</v>
          </cell>
          <cell r="N181">
            <v>0</v>
          </cell>
          <cell r="O181">
            <v>0</v>
          </cell>
          <cell r="P181">
            <v>0</v>
          </cell>
          <cell r="Q181">
            <v>24686</v>
          </cell>
          <cell r="R181">
            <v>24686</v>
          </cell>
          <cell r="S181">
            <v>0</v>
          </cell>
          <cell r="T181">
            <v>24686</v>
          </cell>
          <cell r="U181">
            <v>0</v>
          </cell>
          <cell r="V181">
            <v>24686</v>
          </cell>
          <cell r="X181">
            <v>0</v>
          </cell>
          <cell r="Z181">
            <v>24686</v>
          </cell>
        </row>
        <row r="182">
          <cell r="A182">
            <v>5706</v>
          </cell>
          <cell r="B182" t="str">
            <v xml:space="preserve"> POLK            </v>
          </cell>
          <cell r="C182" t="str">
            <v>OUACHITA RIVER</v>
          </cell>
          <cell r="D182">
            <v>735.92</v>
          </cell>
          <cell r="E182">
            <v>723.92</v>
          </cell>
          <cell r="G182">
            <v>42108</v>
          </cell>
          <cell r="H182">
            <v>0</v>
          </cell>
          <cell r="I182">
            <v>707.36</v>
          </cell>
          <cell r="J182">
            <v>714.58</v>
          </cell>
          <cell r="K182">
            <v>712.5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377468</v>
          </cell>
          <cell r="T182">
            <v>377468</v>
          </cell>
          <cell r="U182">
            <v>0</v>
          </cell>
          <cell r="V182">
            <v>0</v>
          </cell>
          <cell r="X182">
            <v>0</v>
          </cell>
          <cell r="Z182">
            <v>0</v>
          </cell>
        </row>
        <row r="183">
          <cell r="A183">
            <v>5707</v>
          </cell>
          <cell r="B183" t="str">
            <v xml:space="preserve"> POLK            </v>
          </cell>
          <cell r="C183" t="str">
            <v>COSSATOT RIVER</v>
          </cell>
          <cell r="D183">
            <v>987.56</v>
          </cell>
          <cell r="E183">
            <v>962.15</v>
          </cell>
          <cell r="G183">
            <v>89164</v>
          </cell>
          <cell r="H183">
            <v>0</v>
          </cell>
          <cell r="I183">
            <v>951.32</v>
          </cell>
          <cell r="J183">
            <v>904.45</v>
          </cell>
          <cell r="K183">
            <v>889.39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346610</v>
          </cell>
          <cell r="T183">
            <v>346610</v>
          </cell>
          <cell r="U183">
            <v>0</v>
          </cell>
          <cell r="V183">
            <v>0</v>
          </cell>
          <cell r="X183">
            <v>0</v>
          </cell>
          <cell r="Z183">
            <v>0</v>
          </cell>
        </row>
        <row r="184">
          <cell r="A184">
            <v>5801</v>
          </cell>
          <cell r="B184" t="str">
            <v xml:space="preserve"> POPE            </v>
          </cell>
          <cell r="C184" t="str">
            <v xml:space="preserve">ATKINS              </v>
          </cell>
          <cell r="D184">
            <v>944.58</v>
          </cell>
          <cell r="E184">
            <v>948.4</v>
          </cell>
          <cell r="G184">
            <v>0</v>
          </cell>
          <cell r="H184">
            <v>2.5226844470213075</v>
          </cell>
          <cell r="I184">
            <v>947.06</v>
          </cell>
          <cell r="J184">
            <v>937.18</v>
          </cell>
          <cell r="K184">
            <v>917.66</v>
          </cell>
          <cell r="L184">
            <v>0</v>
          </cell>
          <cell r="M184">
            <v>4351.1599999998325</v>
          </cell>
          <cell r="N184">
            <v>0</v>
          </cell>
          <cell r="O184">
            <v>0</v>
          </cell>
          <cell r="P184">
            <v>0</v>
          </cell>
          <cell r="Q184">
            <v>4351</v>
          </cell>
          <cell r="R184">
            <v>4351</v>
          </cell>
          <cell r="S184">
            <v>0</v>
          </cell>
          <cell r="T184">
            <v>4351</v>
          </cell>
          <cell r="U184">
            <v>0</v>
          </cell>
          <cell r="V184">
            <v>4351</v>
          </cell>
          <cell r="X184">
            <v>0</v>
          </cell>
          <cell r="Z184">
            <v>4351</v>
          </cell>
        </row>
        <row r="185">
          <cell r="A185">
            <v>5802</v>
          </cell>
          <cell r="B185" t="str">
            <v xml:space="preserve"> POPE            </v>
          </cell>
          <cell r="C185" t="str">
            <v xml:space="preserve">DOVER               </v>
          </cell>
          <cell r="D185">
            <v>1345.7</v>
          </cell>
          <cell r="E185">
            <v>1291.68</v>
          </cell>
          <cell r="G185">
            <v>189556</v>
          </cell>
          <cell r="H185">
            <v>0</v>
          </cell>
          <cell r="I185">
            <v>1272.1400000000001</v>
          </cell>
          <cell r="J185">
            <v>1216.21</v>
          </cell>
          <cell r="K185">
            <v>1213.33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189556</v>
          </cell>
          <cell r="V185">
            <v>0</v>
          </cell>
          <cell r="X185">
            <v>0</v>
          </cell>
          <cell r="Z185">
            <v>0</v>
          </cell>
        </row>
        <row r="186">
          <cell r="A186">
            <v>5803</v>
          </cell>
          <cell r="B186" t="str">
            <v xml:space="preserve"> POPE            </v>
          </cell>
          <cell r="C186" t="str">
            <v xml:space="preserve">HECTOR              </v>
          </cell>
          <cell r="D186">
            <v>578.19000000000005</v>
          </cell>
          <cell r="E186">
            <v>608.75</v>
          </cell>
          <cell r="G186">
            <v>0</v>
          </cell>
          <cell r="H186">
            <v>53.61936512538049</v>
          </cell>
          <cell r="I186">
            <v>606.54999999999995</v>
          </cell>
          <cell r="J186">
            <v>623</v>
          </cell>
          <cell r="K186">
            <v>618.85</v>
          </cell>
          <cell r="L186">
            <v>0</v>
          </cell>
          <cell r="M186">
            <v>49757.619999999828</v>
          </cell>
          <cell r="N186">
            <v>25001.625</v>
          </cell>
          <cell r="O186">
            <v>17720.450000000041</v>
          </cell>
          <cell r="P186">
            <v>0</v>
          </cell>
          <cell r="Q186">
            <v>92480</v>
          </cell>
          <cell r="R186">
            <v>92480</v>
          </cell>
          <cell r="S186">
            <v>0</v>
          </cell>
          <cell r="T186">
            <v>92480</v>
          </cell>
          <cell r="U186">
            <v>0</v>
          </cell>
          <cell r="V186">
            <v>92480</v>
          </cell>
          <cell r="X186">
            <v>0</v>
          </cell>
          <cell r="Z186">
            <v>92480</v>
          </cell>
        </row>
        <row r="187">
          <cell r="A187">
            <v>5804</v>
          </cell>
          <cell r="B187" t="str">
            <v xml:space="preserve"> POPE            </v>
          </cell>
          <cell r="C187" t="str">
            <v xml:space="preserve">POTTSVILLE          </v>
          </cell>
          <cell r="D187">
            <v>1711.39</v>
          </cell>
          <cell r="E187">
            <v>1724.02</v>
          </cell>
          <cell r="G187">
            <v>0</v>
          </cell>
          <cell r="H187">
            <v>89.589215828380929</v>
          </cell>
          <cell r="I187">
            <v>1711.19</v>
          </cell>
          <cell r="J187">
            <v>1761.56</v>
          </cell>
          <cell r="K187">
            <v>1774.55</v>
          </cell>
          <cell r="L187">
            <v>0</v>
          </cell>
          <cell r="M187">
            <v>0</v>
          </cell>
          <cell r="N187">
            <v>65863.929999999935</v>
          </cell>
          <cell r="O187">
            <v>88654.884999999951</v>
          </cell>
          <cell r="P187">
            <v>0</v>
          </cell>
          <cell r="Q187">
            <v>154519</v>
          </cell>
          <cell r="R187">
            <v>154519</v>
          </cell>
          <cell r="S187">
            <v>0</v>
          </cell>
          <cell r="T187">
            <v>154519</v>
          </cell>
          <cell r="U187">
            <v>0</v>
          </cell>
          <cell r="V187">
            <v>154519</v>
          </cell>
          <cell r="X187">
            <v>0</v>
          </cell>
          <cell r="Z187">
            <v>154519</v>
          </cell>
        </row>
        <row r="188">
          <cell r="A188">
            <v>5805</v>
          </cell>
          <cell r="B188" t="str">
            <v xml:space="preserve"> POPE            </v>
          </cell>
          <cell r="C188" t="str">
            <v xml:space="preserve">RUSSELLVILLE        </v>
          </cell>
          <cell r="D188">
            <v>5193.83</v>
          </cell>
          <cell r="E188">
            <v>5214.37</v>
          </cell>
          <cell r="G188">
            <v>0</v>
          </cell>
          <cell r="H188">
            <v>14.505870416002319</v>
          </cell>
          <cell r="I188">
            <v>5205.12</v>
          </cell>
          <cell r="J188">
            <v>5217.34</v>
          </cell>
          <cell r="K188">
            <v>5164.72</v>
          </cell>
          <cell r="L188">
            <v>0</v>
          </cell>
          <cell r="M188">
            <v>19808.304999999935</v>
          </cell>
          <cell r="N188">
            <v>5210.8650000004473</v>
          </cell>
          <cell r="O188">
            <v>0</v>
          </cell>
          <cell r="P188">
            <v>0</v>
          </cell>
          <cell r="Q188">
            <v>25019</v>
          </cell>
          <cell r="R188">
            <v>25019</v>
          </cell>
          <cell r="S188">
            <v>0</v>
          </cell>
          <cell r="T188">
            <v>25019</v>
          </cell>
          <cell r="U188">
            <v>0</v>
          </cell>
          <cell r="V188">
            <v>25019</v>
          </cell>
          <cell r="X188">
            <v>0</v>
          </cell>
          <cell r="Z188">
            <v>25019</v>
          </cell>
        </row>
        <row r="189">
          <cell r="A189">
            <v>5901</v>
          </cell>
          <cell r="B189" t="str">
            <v xml:space="preserve"> PRAIRIE         </v>
          </cell>
          <cell r="C189" t="str">
            <v xml:space="preserve">DES ARC             </v>
          </cell>
          <cell r="D189">
            <v>552.6</v>
          </cell>
          <cell r="E189">
            <v>549.89</v>
          </cell>
          <cell r="G189">
            <v>9509</v>
          </cell>
          <cell r="H189">
            <v>13.132917814175968</v>
          </cell>
          <cell r="I189">
            <v>545.25</v>
          </cell>
          <cell r="J189">
            <v>560.66</v>
          </cell>
          <cell r="K189">
            <v>552.03</v>
          </cell>
          <cell r="L189">
            <v>0</v>
          </cell>
          <cell r="M189">
            <v>0</v>
          </cell>
          <cell r="N189">
            <v>18895.964999999967</v>
          </cell>
          <cell r="O189">
            <v>3754.629999999976</v>
          </cell>
          <cell r="P189">
            <v>0</v>
          </cell>
          <cell r="Q189">
            <v>22651</v>
          </cell>
          <cell r="R189">
            <v>22651</v>
          </cell>
          <cell r="S189">
            <v>0</v>
          </cell>
          <cell r="T189">
            <v>22651</v>
          </cell>
          <cell r="U189">
            <v>0</v>
          </cell>
          <cell r="V189">
            <v>22651</v>
          </cell>
          <cell r="X189">
            <v>0</v>
          </cell>
          <cell r="Z189">
            <v>22651</v>
          </cell>
        </row>
        <row r="190">
          <cell r="A190">
            <v>5903</v>
          </cell>
          <cell r="B190" t="str">
            <v xml:space="preserve"> PRAIRIE         </v>
          </cell>
          <cell r="C190" t="str">
            <v xml:space="preserve">HAZEN               </v>
          </cell>
          <cell r="D190">
            <v>572.26</v>
          </cell>
          <cell r="E190">
            <v>561.79</v>
          </cell>
          <cell r="G190">
            <v>36739</v>
          </cell>
          <cell r="H190">
            <v>0</v>
          </cell>
          <cell r="I190">
            <v>554.37</v>
          </cell>
          <cell r="J190">
            <v>524.63</v>
          </cell>
          <cell r="K190">
            <v>522.63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36739</v>
          </cell>
          <cell r="V190">
            <v>0</v>
          </cell>
          <cell r="X190">
            <v>0</v>
          </cell>
          <cell r="Z190">
            <v>0</v>
          </cell>
        </row>
        <row r="191">
          <cell r="A191">
            <v>6001</v>
          </cell>
          <cell r="B191" t="str">
            <v xml:space="preserve"> PULASKI         </v>
          </cell>
          <cell r="C191" t="str">
            <v xml:space="preserve">LITTLE ROCK         </v>
          </cell>
          <cell r="D191">
            <v>21480.7</v>
          </cell>
          <cell r="E191">
            <v>21308.59</v>
          </cell>
          <cell r="G191">
            <v>603934</v>
          </cell>
          <cell r="H191">
            <v>0</v>
          </cell>
          <cell r="I191">
            <v>21222.97</v>
          </cell>
          <cell r="J191">
            <v>20499.54</v>
          </cell>
          <cell r="K191">
            <v>20570.3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603934</v>
          </cell>
          <cell r="V191">
            <v>0</v>
          </cell>
          <cell r="X191">
            <v>0</v>
          </cell>
          <cell r="Z191">
            <v>0</v>
          </cell>
        </row>
        <row r="192">
          <cell r="A192">
            <v>6002</v>
          </cell>
          <cell r="B192" t="str">
            <v xml:space="preserve"> PULASKI         </v>
          </cell>
          <cell r="C192" t="str">
            <v xml:space="preserve">NORTH LITTLE ROCK       </v>
          </cell>
          <cell r="D192">
            <v>8086.1</v>
          </cell>
          <cell r="E192">
            <v>8017.32</v>
          </cell>
          <cell r="G192">
            <v>241349</v>
          </cell>
          <cell r="H192">
            <v>0</v>
          </cell>
          <cell r="I192">
            <v>7997.52</v>
          </cell>
          <cell r="J192">
            <v>7586.86</v>
          </cell>
          <cell r="K192">
            <v>7546.7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241349</v>
          </cell>
          <cell r="V192">
            <v>0</v>
          </cell>
          <cell r="X192">
            <v>0</v>
          </cell>
          <cell r="Z192">
            <v>0</v>
          </cell>
        </row>
        <row r="193">
          <cell r="A193">
            <v>6003</v>
          </cell>
          <cell r="B193" t="str">
            <v xml:space="preserve"> PULASKI         </v>
          </cell>
          <cell r="C193" t="str">
            <v xml:space="preserve">PULASKI COUNTY      </v>
          </cell>
          <cell r="D193">
            <v>11754.84</v>
          </cell>
          <cell r="E193">
            <v>11734.44</v>
          </cell>
          <cell r="G193">
            <v>71584</v>
          </cell>
          <cell r="H193">
            <v>0</v>
          </cell>
          <cell r="I193">
            <v>11679.79</v>
          </cell>
          <cell r="J193">
            <v>11397.47</v>
          </cell>
          <cell r="K193">
            <v>11370.85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71584</v>
          </cell>
          <cell r="V193">
            <v>0</v>
          </cell>
          <cell r="X193">
            <v>0</v>
          </cell>
          <cell r="Z193">
            <v>0</v>
          </cell>
        </row>
        <row r="194">
          <cell r="A194">
            <v>6004</v>
          </cell>
          <cell r="B194" t="str">
            <v>PULASKI</v>
          </cell>
          <cell r="C194" t="str">
            <v>JACKSONVILLE NORTH PULASKI</v>
          </cell>
          <cell r="D194">
            <v>3909.47</v>
          </cell>
          <cell r="E194">
            <v>3952.82</v>
          </cell>
          <cell r="G194">
            <v>0</v>
          </cell>
          <cell r="H194">
            <v>83.821423394694889</v>
          </cell>
          <cell r="I194">
            <v>3991.87</v>
          </cell>
          <cell r="J194">
            <v>3759.06</v>
          </cell>
          <cell r="K194">
            <v>3725.03</v>
          </cell>
          <cell r="L194">
            <v>0</v>
          </cell>
          <cell r="M194">
            <v>144570.80000000016</v>
          </cell>
          <cell r="N194">
            <v>0</v>
          </cell>
          <cell r="O194">
            <v>0</v>
          </cell>
          <cell r="P194">
            <v>0</v>
          </cell>
          <cell r="Q194">
            <v>144571</v>
          </cell>
          <cell r="R194">
            <v>144571</v>
          </cell>
          <cell r="S194">
            <v>0</v>
          </cell>
          <cell r="T194">
            <v>144571</v>
          </cell>
          <cell r="U194">
            <v>0</v>
          </cell>
          <cell r="V194">
            <v>144571</v>
          </cell>
          <cell r="X194">
            <v>0</v>
          </cell>
          <cell r="Z194">
            <v>144571</v>
          </cell>
        </row>
        <row r="195">
          <cell r="A195">
            <v>6102</v>
          </cell>
          <cell r="B195" t="str">
            <v xml:space="preserve"> RANDOLPH        </v>
          </cell>
          <cell r="C195" t="str">
            <v xml:space="preserve">MAYNARD             </v>
          </cell>
          <cell r="D195">
            <v>469.35</v>
          </cell>
          <cell r="E195">
            <v>500.34</v>
          </cell>
          <cell r="G195">
            <v>0</v>
          </cell>
          <cell r="H195">
            <v>29.774749963762865</v>
          </cell>
          <cell r="I195">
            <v>498.62</v>
          </cell>
          <cell r="J195">
            <v>495.43</v>
          </cell>
          <cell r="K195">
            <v>489.83</v>
          </cell>
          <cell r="L195">
            <v>0</v>
          </cell>
          <cell r="M195">
            <v>51354.214999999967</v>
          </cell>
          <cell r="N195">
            <v>0</v>
          </cell>
          <cell r="O195">
            <v>0</v>
          </cell>
          <cell r="P195">
            <v>0</v>
          </cell>
          <cell r="Q195">
            <v>51354</v>
          </cell>
          <cell r="R195">
            <v>51354</v>
          </cell>
          <cell r="S195">
            <v>0</v>
          </cell>
          <cell r="T195">
            <v>51354</v>
          </cell>
          <cell r="U195">
            <v>0</v>
          </cell>
          <cell r="V195">
            <v>51354</v>
          </cell>
          <cell r="X195">
            <v>0</v>
          </cell>
          <cell r="Z195">
            <v>51354</v>
          </cell>
        </row>
        <row r="196">
          <cell r="A196">
            <v>6103</v>
          </cell>
          <cell r="B196" t="str">
            <v xml:space="preserve"> RANDOLPH        </v>
          </cell>
          <cell r="C196" t="str">
            <v xml:space="preserve">POCAHONTAS          </v>
          </cell>
          <cell r="D196">
            <v>2048.85</v>
          </cell>
          <cell r="E196">
            <v>2054.0300000000002</v>
          </cell>
          <cell r="G196">
            <v>0</v>
          </cell>
          <cell r="H196">
            <v>0</v>
          </cell>
          <cell r="I196">
            <v>2040.1</v>
          </cell>
          <cell r="J196">
            <v>1920.53</v>
          </cell>
          <cell r="K196">
            <v>1925.74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Z196">
            <v>0</v>
          </cell>
        </row>
        <row r="197">
          <cell r="A197">
            <v>6201</v>
          </cell>
          <cell r="B197" t="str">
            <v xml:space="preserve"> ST FRANCIS      </v>
          </cell>
          <cell r="C197" t="str">
            <v xml:space="preserve">FORREST CITY        </v>
          </cell>
          <cell r="D197">
            <v>2167.73</v>
          </cell>
          <cell r="E197">
            <v>2088.16</v>
          </cell>
          <cell r="G197">
            <v>279211</v>
          </cell>
          <cell r="H197">
            <v>0.83432381504565878</v>
          </cell>
          <cell r="I197">
            <v>2060.66</v>
          </cell>
          <cell r="J197">
            <v>2088.98</v>
          </cell>
          <cell r="K197">
            <v>2055.14</v>
          </cell>
          <cell r="L197">
            <v>0</v>
          </cell>
          <cell r="M197">
            <v>0</v>
          </cell>
          <cell r="N197">
            <v>1438.6900000002872</v>
          </cell>
          <cell r="O197">
            <v>0</v>
          </cell>
          <cell r="P197">
            <v>0</v>
          </cell>
          <cell r="Q197">
            <v>1439</v>
          </cell>
          <cell r="R197">
            <v>0</v>
          </cell>
          <cell r="S197">
            <v>0</v>
          </cell>
          <cell r="T197">
            <v>0</v>
          </cell>
          <cell r="U197">
            <v>279211</v>
          </cell>
          <cell r="V197">
            <v>0</v>
          </cell>
          <cell r="X197">
            <v>0</v>
          </cell>
          <cell r="Z197">
            <v>0</v>
          </cell>
        </row>
        <row r="198">
          <cell r="A198">
            <v>6205</v>
          </cell>
          <cell r="B198" t="str">
            <v xml:space="preserve"> ST FRANCIS      </v>
          </cell>
          <cell r="C198" t="str">
            <v xml:space="preserve">PALESTINE-WHEATLEY     </v>
          </cell>
          <cell r="D198">
            <v>804.84</v>
          </cell>
          <cell r="E198">
            <v>789.48</v>
          </cell>
          <cell r="G198">
            <v>53898</v>
          </cell>
          <cell r="H198">
            <v>0</v>
          </cell>
          <cell r="I198">
            <v>778.03</v>
          </cell>
          <cell r="J198">
            <v>785.16</v>
          </cell>
          <cell r="K198">
            <v>774.75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53898</v>
          </cell>
          <cell r="V198">
            <v>0</v>
          </cell>
          <cell r="X198">
            <v>0</v>
          </cell>
          <cell r="Z198">
            <v>0</v>
          </cell>
        </row>
        <row r="199">
          <cell r="A199">
            <v>6301</v>
          </cell>
          <cell r="B199" t="str">
            <v xml:space="preserve"> SALINE          </v>
          </cell>
          <cell r="C199" t="str">
            <v xml:space="preserve">BAUXITE             </v>
          </cell>
          <cell r="D199">
            <v>1700.88</v>
          </cell>
          <cell r="E199">
            <v>1647.93</v>
          </cell>
          <cell r="G199">
            <v>185802</v>
          </cell>
          <cell r="H199">
            <v>0</v>
          </cell>
          <cell r="I199">
            <v>1635.07</v>
          </cell>
          <cell r="J199">
            <v>1590.01</v>
          </cell>
          <cell r="K199">
            <v>1579.73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185802</v>
          </cell>
          <cell r="V199">
            <v>0</v>
          </cell>
          <cell r="X199">
            <v>0</v>
          </cell>
          <cell r="Z199">
            <v>0</v>
          </cell>
        </row>
        <row r="200">
          <cell r="A200">
            <v>6302</v>
          </cell>
          <cell r="B200" t="str">
            <v xml:space="preserve"> SALINE          </v>
          </cell>
          <cell r="C200" t="str">
            <v xml:space="preserve">BENTON              </v>
          </cell>
          <cell r="D200">
            <v>5539.85</v>
          </cell>
          <cell r="E200">
            <v>5549.08</v>
          </cell>
          <cell r="G200">
            <v>0</v>
          </cell>
          <cell r="H200">
            <v>0</v>
          </cell>
          <cell r="I200">
            <v>5538.91</v>
          </cell>
          <cell r="J200">
            <v>5420.14</v>
          </cell>
          <cell r="K200">
            <v>5415.8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Z200">
            <v>0</v>
          </cell>
        </row>
        <row r="201">
          <cell r="A201">
            <v>6303</v>
          </cell>
          <cell r="B201" t="str">
            <v xml:space="preserve"> SALINE          </v>
          </cell>
          <cell r="C201" t="str">
            <v>BRYANT</v>
          </cell>
          <cell r="D201">
            <v>9110.4</v>
          </cell>
          <cell r="E201">
            <v>9291.92</v>
          </cell>
          <cell r="G201">
            <v>0</v>
          </cell>
          <cell r="H201">
            <v>241.71850992897521</v>
          </cell>
          <cell r="I201">
            <v>9348.02</v>
          </cell>
          <cell r="J201">
            <v>9206.67</v>
          </cell>
          <cell r="K201">
            <v>9193.89</v>
          </cell>
          <cell r="L201">
            <v>0</v>
          </cell>
          <cell r="M201">
            <v>416904.29000000138</v>
          </cell>
          <cell r="N201">
            <v>0</v>
          </cell>
          <cell r="O201">
            <v>0</v>
          </cell>
          <cell r="P201">
            <v>0</v>
          </cell>
          <cell r="Q201">
            <v>416904</v>
          </cell>
          <cell r="R201">
            <v>416904</v>
          </cell>
          <cell r="S201">
            <v>0</v>
          </cell>
          <cell r="T201">
            <v>416904</v>
          </cell>
          <cell r="U201">
            <v>0</v>
          </cell>
          <cell r="V201">
            <v>416904</v>
          </cell>
          <cell r="X201">
            <v>0</v>
          </cell>
          <cell r="Z201">
            <v>416904</v>
          </cell>
        </row>
        <row r="202">
          <cell r="A202">
            <v>6304</v>
          </cell>
          <cell r="B202" t="str">
            <v xml:space="preserve"> SALINE          </v>
          </cell>
          <cell r="C202" t="str">
            <v xml:space="preserve">HARMONY GROVE   </v>
          </cell>
          <cell r="D202">
            <v>1227.25</v>
          </cell>
          <cell r="E202">
            <v>1205.71</v>
          </cell>
          <cell r="G202">
            <v>75584</v>
          </cell>
          <cell r="H202">
            <v>31.667198144658645</v>
          </cell>
          <cell r="I202">
            <v>1196.58</v>
          </cell>
          <cell r="J202">
            <v>1218.1600000000001</v>
          </cell>
          <cell r="K202">
            <v>1224.3900000000001</v>
          </cell>
          <cell r="L202">
            <v>0</v>
          </cell>
          <cell r="M202">
            <v>0</v>
          </cell>
          <cell r="N202">
            <v>21843.525000000081</v>
          </cell>
          <cell r="O202">
            <v>32774.060000000114</v>
          </cell>
          <cell r="P202">
            <v>0</v>
          </cell>
          <cell r="Q202">
            <v>54618</v>
          </cell>
          <cell r="R202">
            <v>0</v>
          </cell>
          <cell r="S202">
            <v>0</v>
          </cell>
          <cell r="T202">
            <v>0</v>
          </cell>
          <cell r="U202">
            <v>75584</v>
          </cell>
          <cell r="V202">
            <v>0</v>
          </cell>
          <cell r="X202">
            <v>0</v>
          </cell>
          <cell r="Z202">
            <v>0</v>
          </cell>
        </row>
        <row r="203">
          <cell r="A203">
            <v>6401</v>
          </cell>
          <cell r="B203" t="str">
            <v xml:space="preserve"> SCOTT           </v>
          </cell>
          <cell r="C203" t="str">
            <v xml:space="preserve">WALDRON             </v>
          </cell>
          <cell r="D203">
            <v>1423.88</v>
          </cell>
          <cell r="E203">
            <v>1392.4</v>
          </cell>
          <cell r="G203">
            <v>110463</v>
          </cell>
          <cell r="H203">
            <v>9.5318162052471376</v>
          </cell>
          <cell r="I203">
            <v>1369.96</v>
          </cell>
          <cell r="J203">
            <v>1393.85</v>
          </cell>
          <cell r="K203">
            <v>1400.32</v>
          </cell>
          <cell r="L203">
            <v>0</v>
          </cell>
          <cell r="M203">
            <v>0</v>
          </cell>
          <cell r="N203">
            <v>2544.0249999996809</v>
          </cell>
          <cell r="O203">
            <v>13895.639999999728</v>
          </cell>
          <cell r="P203">
            <v>0</v>
          </cell>
          <cell r="Q203">
            <v>16440</v>
          </cell>
          <cell r="R203">
            <v>0</v>
          </cell>
          <cell r="S203">
            <v>0</v>
          </cell>
          <cell r="T203">
            <v>0</v>
          </cell>
          <cell r="U203">
            <v>110463</v>
          </cell>
          <cell r="V203">
            <v>0</v>
          </cell>
          <cell r="X203">
            <v>0</v>
          </cell>
          <cell r="Z203">
            <v>0</v>
          </cell>
        </row>
        <row r="204">
          <cell r="A204">
            <v>6502</v>
          </cell>
          <cell r="B204" t="str">
            <v xml:space="preserve"> SEARCY</v>
          </cell>
          <cell r="C204" t="str">
            <v>SEARCY COUNTY</v>
          </cell>
          <cell r="D204">
            <v>802.5</v>
          </cell>
          <cell r="E204">
            <v>781.18</v>
          </cell>
          <cell r="G204">
            <v>74812</v>
          </cell>
          <cell r="H204">
            <v>0</v>
          </cell>
          <cell r="I204">
            <v>783.15</v>
          </cell>
          <cell r="J204">
            <v>733.66</v>
          </cell>
          <cell r="K204">
            <v>720.13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397477</v>
          </cell>
          <cell r="T204">
            <v>397477</v>
          </cell>
          <cell r="U204">
            <v>0</v>
          </cell>
          <cell r="V204">
            <v>0</v>
          </cell>
          <cell r="X204">
            <v>0</v>
          </cell>
          <cell r="Z204">
            <v>0</v>
          </cell>
        </row>
        <row r="205">
          <cell r="A205">
            <v>6505</v>
          </cell>
          <cell r="B205" t="str">
            <v xml:space="preserve"> SEARCY</v>
          </cell>
          <cell r="C205" t="str">
            <v>OZARK MOUNTAIN</v>
          </cell>
          <cell r="D205">
            <v>608.15</v>
          </cell>
          <cell r="E205">
            <v>626.29999999999995</v>
          </cell>
          <cell r="G205">
            <v>0</v>
          </cell>
          <cell r="H205">
            <v>253.77301058124365</v>
          </cell>
          <cell r="I205">
            <v>660.65</v>
          </cell>
          <cell r="J205">
            <v>729.94</v>
          </cell>
          <cell r="K205">
            <v>719.63</v>
          </cell>
          <cell r="L205">
            <v>0</v>
          </cell>
          <cell r="M205">
            <v>92111.25</v>
          </cell>
          <cell r="N205">
            <v>181836.38000000018</v>
          </cell>
          <cell r="O205">
            <v>163747.48500000007</v>
          </cell>
          <cell r="P205">
            <v>0</v>
          </cell>
          <cell r="Q205">
            <v>437695</v>
          </cell>
          <cell r="R205">
            <v>437695</v>
          </cell>
          <cell r="S205">
            <v>520446</v>
          </cell>
          <cell r="T205">
            <v>958141</v>
          </cell>
          <cell r="U205">
            <v>0</v>
          </cell>
          <cell r="V205">
            <v>437695</v>
          </cell>
          <cell r="X205">
            <v>0</v>
          </cell>
          <cell r="Z205">
            <v>379796.5</v>
          </cell>
        </row>
        <row r="206">
          <cell r="A206">
            <v>6601</v>
          </cell>
          <cell r="B206" t="str">
            <v xml:space="preserve"> SEBASTIAN       </v>
          </cell>
          <cell r="C206" t="str">
            <v xml:space="preserve">FORT SMITH          </v>
          </cell>
          <cell r="D206">
            <v>14039.58</v>
          </cell>
          <cell r="E206">
            <v>14091.82</v>
          </cell>
          <cell r="G206">
            <v>0</v>
          </cell>
          <cell r="H206">
            <v>43.609218727351788</v>
          </cell>
          <cell r="I206">
            <v>14082.45</v>
          </cell>
          <cell r="J206">
            <v>13845.92</v>
          </cell>
          <cell r="K206">
            <v>13742.26</v>
          </cell>
          <cell r="L206">
            <v>0</v>
          </cell>
          <cell r="M206">
            <v>75215.415000001405</v>
          </cell>
          <cell r="N206">
            <v>0</v>
          </cell>
          <cell r="O206">
            <v>0</v>
          </cell>
          <cell r="P206">
            <v>0</v>
          </cell>
          <cell r="Q206">
            <v>75215</v>
          </cell>
          <cell r="R206">
            <v>75215</v>
          </cell>
          <cell r="S206">
            <v>0</v>
          </cell>
          <cell r="T206">
            <v>75215</v>
          </cell>
          <cell r="U206">
            <v>0</v>
          </cell>
          <cell r="V206">
            <v>75215</v>
          </cell>
          <cell r="X206">
            <v>0</v>
          </cell>
          <cell r="Z206">
            <v>75215</v>
          </cell>
        </row>
        <row r="207">
          <cell r="A207">
            <v>6602</v>
          </cell>
          <cell r="B207" t="str">
            <v xml:space="preserve"> SEBASTIAN       </v>
          </cell>
          <cell r="C207" t="str">
            <v xml:space="preserve">GREENWOOD           </v>
          </cell>
          <cell r="D207">
            <v>3759.52</v>
          </cell>
          <cell r="E207">
            <v>3734.74</v>
          </cell>
          <cell r="G207">
            <v>86953</v>
          </cell>
          <cell r="H207">
            <v>0</v>
          </cell>
          <cell r="I207">
            <v>3731.55</v>
          </cell>
          <cell r="J207">
            <v>3715.65</v>
          </cell>
          <cell r="K207">
            <v>3724.53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86953</v>
          </cell>
          <cell r="V207">
            <v>0</v>
          </cell>
          <cell r="X207">
            <v>0</v>
          </cell>
          <cell r="Z207">
            <v>0</v>
          </cell>
        </row>
        <row r="208">
          <cell r="A208">
            <v>6603</v>
          </cell>
          <cell r="B208" t="str">
            <v xml:space="preserve"> SEBASTIAN       </v>
          </cell>
          <cell r="C208" t="str">
            <v xml:space="preserve">HACKETT             </v>
          </cell>
          <cell r="D208">
            <v>756.61</v>
          </cell>
          <cell r="E208">
            <v>736.97</v>
          </cell>
          <cell r="G208">
            <v>68917</v>
          </cell>
          <cell r="H208">
            <v>0</v>
          </cell>
          <cell r="I208">
            <v>734.89</v>
          </cell>
          <cell r="J208">
            <v>727.68</v>
          </cell>
          <cell r="K208">
            <v>729.88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68917</v>
          </cell>
          <cell r="V208">
            <v>0</v>
          </cell>
          <cell r="X208">
            <v>0</v>
          </cell>
          <cell r="Z208">
            <v>0</v>
          </cell>
        </row>
        <row r="209">
          <cell r="A209">
            <v>6605</v>
          </cell>
          <cell r="B209" t="str">
            <v xml:space="preserve"> SEBASTIAN       </v>
          </cell>
          <cell r="C209" t="str">
            <v xml:space="preserve">LAVACA              </v>
          </cell>
          <cell r="D209">
            <v>812</v>
          </cell>
          <cell r="E209">
            <v>814.78</v>
          </cell>
          <cell r="G209">
            <v>0</v>
          </cell>
          <cell r="H209">
            <v>0</v>
          </cell>
          <cell r="I209">
            <v>810.02</v>
          </cell>
          <cell r="J209">
            <v>791.04</v>
          </cell>
          <cell r="K209">
            <v>783.44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X209">
            <v>0</v>
          </cell>
          <cell r="Z209">
            <v>0</v>
          </cell>
        </row>
        <row r="210">
          <cell r="A210">
            <v>6606</v>
          </cell>
          <cell r="B210" t="str">
            <v xml:space="preserve"> SEBASTIAN       </v>
          </cell>
          <cell r="C210" t="str">
            <v xml:space="preserve">MANSFIELD           </v>
          </cell>
          <cell r="D210">
            <v>769.51</v>
          </cell>
          <cell r="E210">
            <v>748.41</v>
          </cell>
          <cell r="G210">
            <v>74040</v>
          </cell>
          <cell r="H210">
            <v>0</v>
          </cell>
          <cell r="I210">
            <v>726.12</v>
          </cell>
          <cell r="J210">
            <v>718.08</v>
          </cell>
          <cell r="K210">
            <v>711.8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74040</v>
          </cell>
          <cell r="V210">
            <v>0</v>
          </cell>
          <cell r="X210">
            <v>0</v>
          </cell>
          <cell r="Z210">
            <v>0</v>
          </cell>
        </row>
        <row r="211">
          <cell r="A211">
            <v>6701</v>
          </cell>
          <cell r="B211" t="str">
            <v xml:space="preserve"> SEVIER          </v>
          </cell>
          <cell r="C211" t="str">
            <v xml:space="preserve">DEQUEEN             </v>
          </cell>
          <cell r="D211">
            <v>2390.4699999999998</v>
          </cell>
          <cell r="E211">
            <v>2352.02</v>
          </cell>
          <cell r="G211">
            <v>134921</v>
          </cell>
          <cell r="H211">
            <v>0</v>
          </cell>
          <cell r="I211">
            <v>2326.5100000000002</v>
          </cell>
          <cell r="J211">
            <v>2288.98</v>
          </cell>
          <cell r="K211">
            <v>2294.9499999999998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134921</v>
          </cell>
          <cell r="V211">
            <v>0</v>
          </cell>
          <cell r="X211">
            <v>0</v>
          </cell>
          <cell r="Z211">
            <v>0</v>
          </cell>
        </row>
        <row r="212">
          <cell r="A212">
            <v>6703</v>
          </cell>
          <cell r="B212" t="str">
            <v xml:space="preserve"> SEVIER          </v>
          </cell>
          <cell r="C212" t="str">
            <v xml:space="preserve">HORATIO             </v>
          </cell>
          <cell r="D212">
            <v>847.37</v>
          </cell>
          <cell r="E212">
            <v>812.57</v>
          </cell>
          <cell r="G212">
            <v>122113</v>
          </cell>
          <cell r="H212">
            <v>0</v>
          </cell>
          <cell r="I212">
            <v>798.8</v>
          </cell>
          <cell r="J212">
            <v>775.55</v>
          </cell>
          <cell r="K212">
            <v>760.71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122113</v>
          </cell>
          <cell r="V212">
            <v>0</v>
          </cell>
          <cell r="X212">
            <v>0</v>
          </cell>
          <cell r="Z212">
            <v>0</v>
          </cell>
        </row>
        <row r="213">
          <cell r="A213">
            <v>6802</v>
          </cell>
          <cell r="B213" t="str">
            <v xml:space="preserve"> SHARP</v>
          </cell>
          <cell r="C213" t="str">
            <v>CAVE CITY</v>
          </cell>
          <cell r="D213">
            <v>1195.92</v>
          </cell>
          <cell r="E213">
            <v>1166.8900000000001</v>
          </cell>
          <cell r="G213">
            <v>101866</v>
          </cell>
          <cell r="H213">
            <v>0</v>
          </cell>
          <cell r="I213">
            <v>1168.78</v>
          </cell>
          <cell r="J213">
            <v>1159.5999999999999</v>
          </cell>
          <cell r="K213">
            <v>1149.33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101866</v>
          </cell>
          <cell r="V213">
            <v>0</v>
          </cell>
          <cell r="X213">
            <v>0</v>
          </cell>
          <cell r="Z213">
            <v>0</v>
          </cell>
        </row>
        <row r="214">
          <cell r="A214">
            <v>6804</v>
          </cell>
          <cell r="B214" t="str">
            <v xml:space="preserve"> SHARP           </v>
          </cell>
          <cell r="C214" t="str">
            <v xml:space="preserve">HIGHLAND            </v>
          </cell>
          <cell r="D214">
            <v>1619.12</v>
          </cell>
          <cell r="E214">
            <v>1600.95</v>
          </cell>
          <cell r="G214">
            <v>63759</v>
          </cell>
          <cell r="H214">
            <v>0</v>
          </cell>
          <cell r="I214">
            <v>1604.41</v>
          </cell>
          <cell r="J214">
            <v>1582.73</v>
          </cell>
          <cell r="K214">
            <v>1581.39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63759</v>
          </cell>
          <cell r="V214">
            <v>0</v>
          </cell>
          <cell r="X214">
            <v>0</v>
          </cell>
          <cell r="Z214">
            <v>0</v>
          </cell>
        </row>
        <row r="215">
          <cell r="A215">
            <v>6901</v>
          </cell>
          <cell r="B215" t="str">
            <v xml:space="preserve"> STONE</v>
          </cell>
          <cell r="C215" t="str">
            <v xml:space="preserve">MOUNTAIN VIEW </v>
          </cell>
          <cell r="D215">
            <v>1600.08</v>
          </cell>
          <cell r="E215">
            <v>1565.75</v>
          </cell>
          <cell r="G215">
            <v>120464</v>
          </cell>
          <cell r="H215">
            <v>0</v>
          </cell>
          <cell r="I215">
            <v>1574.73</v>
          </cell>
          <cell r="J215">
            <v>1544.39</v>
          </cell>
          <cell r="K215">
            <v>1528.78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545353</v>
          </cell>
          <cell r="T215">
            <v>545353</v>
          </cell>
          <cell r="U215">
            <v>0</v>
          </cell>
          <cell r="V215">
            <v>0</v>
          </cell>
          <cell r="X215">
            <v>0</v>
          </cell>
          <cell r="Z215">
            <v>0</v>
          </cell>
        </row>
        <row r="216">
          <cell r="A216">
            <v>7001</v>
          </cell>
          <cell r="B216" t="str">
            <v xml:space="preserve"> UNION           </v>
          </cell>
          <cell r="C216" t="str">
            <v>EL DORADO</v>
          </cell>
          <cell r="D216">
            <v>4257.4399999999996</v>
          </cell>
          <cell r="E216">
            <v>4184.71</v>
          </cell>
          <cell r="G216">
            <v>255210</v>
          </cell>
          <cell r="H216">
            <v>0</v>
          </cell>
          <cell r="I216">
            <v>4155.6899999999996</v>
          </cell>
          <cell r="J216">
            <v>4116.9399999999996</v>
          </cell>
          <cell r="K216">
            <v>4122.45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255210</v>
          </cell>
          <cell r="V216">
            <v>0</v>
          </cell>
          <cell r="X216">
            <v>0</v>
          </cell>
          <cell r="Z216">
            <v>0</v>
          </cell>
        </row>
        <row r="217">
          <cell r="A217">
            <v>7003</v>
          </cell>
          <cell r="B217" t="str">
            <v xml:space="preserve"> UNION           </v>
          </cell>
          <cell r="C217" t="str">
            <v xml:space="preserve">JUNCTION CITY       </v>
          </cell>
          <cell r="D217">
            <v>486.65</v>
          </cell>
          <cell r="E217">
            <v>501.51</v>
          </cell>
          <cell r="G217">
            <v>0</v>
          </cell>
          <cell r="H217">
            <v>8.0365270329033187</v>
          </cell>
          <cell r="I217">
            <v>494.55</v>
          </cell>
          <cell r="J217">
            <v>471.57</v>
          </cell>
          <cell r="K217">
            <v>480.29</v>
          </cell>
          <cell r="L217">
            <v>0</v>
          </cell>
          <cell r="M217">
            <v>13860.550000000059</v>
          </cell>
          <cell r="N217">
            <v>0</v>
          </cell>
          <cell r="O217">
            <v>0</v>
          </cell>
          <cell r="P217">
            <v>0</v>
          </cell>
          <cell r="Q217">
            <v>13861</v>
          </cell>
          <cell r="R217">
            <v>13861</v>
          </cell>
          <cell r="S217">
            <v>0</v>
          </cell>
          <cell r="T217">
            <v>13861</v>
          </cell>
          <cell r="U217">
            <v>0</v>
          </cell>
          <cell r="V217">
            <v>13861</v>
          </cell>
          <cell r="X217">
            <v>0</v>
          </cell>
          <cell r="Z217">
            <v>13861</v>
          </cell>
        </row>
        <row r="218">
          <cell r="A218">
            <v>7007</v>
          </cell>
          <cell r="B218" t="str">
            <v xml:space="preserve"> UNION           </v>
          </cell>
          <cell r="C218" t="str">
            <v xml:space="preserve">PARKERS CHAPEL      </v>
          </cell>
          <cell r="D218">
            <v>773.39</v>
          </cell>
          <cell r="E218">
            <v>798.63</v>
          </cell>
          <cell r="G218">
            <v>0</v>
          </cell>
          <cell r="H218">
            <v>29.052906218292506</v>
          </cell>
          <cell r="I218">
            <v>801.95</v>
          </cell>
          <cell r="J218">
            <v>773.4</v>
          </cell>
          <cell r="K218">
            <v>767.55</v>
          </cell>
          <cell r="L218">
            <v>0</v>
          </cell>
          <cell r="M218">
            <v>50108.520000000106</v>
          </cell>
          <cell r="N218">
            <v>0</v>
          </cell>
          <cell r="O218">
            <v>0</v>
          </cell>
          <cell r="P218">
            <v>0</v>
          </cell>
          <cell r="Q218">
            <v>50109</v>
          </cell>
          <cell r="R218">
            <v>50109</v>
          </cell>
          <cell r="S218">
            <v>0</v>
          </cell>
          <cell r="T218">
            <v>50109</v>
          </cell>
          <cell r="U218">
            <v>0</v>
          </cell>
          <cell r="V218">
            <v>50109</v>
          </cell>
          <cell r="X218">
            <v>0</v>
          </cell>
          <cell r="Z218">
            <v>50109</v>
          </cell>
        </row>
        <row r="219">
          <cell r="A219">
            <v>7008</v>
          </cell>
          <cell r="B219" t="str">
            <v xml:space="preserve"> UNION           </v>
          </cell>
          <cell r="C219" t="str">
            <v>SMACKOVER-NORPHLET</v>
          </cell>
          <cell r="D219">
            <v>1108.6600000000001</v>
          </cell>
          <cell r="E219">
            <v>1057.1199999999999</v>
          </cell>
          <cell r="G219">
            <v>180854</v>
          </cell>
          <cell r="H219">
            <v>0</v>
          </cell>
          <cell r="I219">
            <v>1048.6199999999999</v>
          </cell>
          <cell r="J219">
            <v>1029.46</v>
          </cell>
          <cell r="K219">
            <v>1023.39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180854</v>
          </cell>
          <cell r="V219">
            <v>0</v>
          </cell>
          <cell r="X219">
            <v>0</v>
          </cell>
          <cell r="Z219">
            <v>0</v>
          </cell>
        </row>
        <row r="220">
          <cell r="A220">
            <v>7009</v>
          </cell>
          <cell r="B220" t="str">
            <v xml:space="preserve"> UNION           </v>
          </cell>
          <cell r="C220" t="str">
            <v>STRONG-HUTTIG</v>
          </cell>
          <cell r="D220">
            <v>284.05</v>
          </cell>
          <cell r="E220">
            <v>292.51</v>
          </cell>
          <cell r="G220">
            <v>0</v>
          </cell>
          <cell r="H220">
            <v>12.43078707058994</v>
          </cell>
          <cell r="I220">
            <v>296.27</v>
          </cell>
          <cell r="J220">
            <v>271.87</v>
          </cell>
          <cell r="K220">
            <v>287.39</v>
          </cell>
          <cell r="L220">
            <v>0</v>
          </cell>
          <cell r="M220">
            <v>21439.989999999947</v>
          </cell>
          <cell r="N220">
            <v>0</v>
          </cell>
          <cell r="O220">
            <v>0</v>
          </cell>
          <cell r="P220">
            <v>0</v>
          </cell>
          <cell r="Q220">
            <v>21440</v>
          </cell>
          <cell r="R220">
            <v>21440</v>
          </cell>
          <cell r="S220">
            <v>102642</v>
          </cell>
          <cell r="T220">
            <v>124082</v>
          </cell>
          <cell r="U220">
            <v>0</v>
          </cell>
          <cell r="V220">
            <v>21440</v>
          </cell>
          <cell r="X220">
            <v>0</v>
          </cell>
          <cell r="Z220">
            <v>21440</v>
          </cell>
        </row>
        <row r="221">
          <cell r="A221">
            <v>7102</v>
          </cell>
          <cell r="B221" t="str">
            <v xml:space="preserve"> VAN BUREN       </v>
          </cell>
          <cell r="C221" t="str">
            <v>CLINTON</v>
          </cell>
          <cell r="D221">
            <v>1255.8599999999999</v>
          </cell>
          <cell r="E221">
            <v>1262.67</v>
          </cell>
          <cell r="G221">
            <v>0</v>
          </cell>
          <cell r="H221">
            <v>3.3871575590665315</v>
          </cell>
          <cell r="I221">
            <v>1259.19</v>
          </cell>
          <cell r="J221">
            <v>1235.6500000000001</v>
          </cell>
          <cell r="K221">
            <v>1224.69</v>
          </cell>
          <cell r="L221">
            <v>0</v>
          </cell>
          <cell r="M221">
            <v>5842.4850000002716</v>
          </cell>
          <cell r="N221">
            <v>0</v>
          </cell>
          <cell r="O221">
            <v>0</v>
          </cell>
          <cell r="P221">
            <v>0</v>
          </cell>
          <cell r="Q221">
            <v>5842</v>
          </cell>
          <cell r="R221">
            <v>5842</v>
          </cell>
          <cell r="S221">
            <v>0</v>
          </cell>
          <cell r="T221">
            <v>5842</v>
          </cell>
          <cell r="U221">
            <v>0</v>
          </cell>
          <cell r="V221">
            <v>5842</v>
          </cell>
          <cell r="X221">
            <v>0</v>
          </cell>
          <cell r="Z221">
            <v>5842</v>
          </cell>
        </row>
        <row r="222">
          <cell r="A222">
            <v>7104</v>
          </cell>
          <cell r="B222" t="str">
            <v xml:space="preserve"> VAN BUREN       </v>
          </cell>
          <cell r="C222" t="str">
            <v xml:space="preserve">SHIRLEY             </v>
          </cell>
          <cell r="D222">
            <v>352.88</v>
          </cell>
          <cell r="E222">
            <v>340.95</v>
          </cell>
          <cell r="G222">
            <v>41862</v>
          </cell>
          <cell r="H222">
            <v>0</v>
          </cell>
          <cell r="I222">
            <v>330.45</v>
          </cell>
          <cell r="J222">
            <v>324.22000000000003</v>
          </cell>
          <cell r="K222">
            <v>326.05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41862</v>
          </cell>
          <cell r="V222">
            <v>0</v>
          </cell>
          <cell r="X222">
            <v>0</v>
          </cell>
          <cell r="Z222">
            <v>0</v>
          </cell>
        </row>
        <row r="223">
          <cell r="A223">
            <v>7105</v>
          </cell>
          <cell r="B223" t="str">
            <v xml:space="preserve"> VAN BUREN       </v>
          </cell>
          <cell r="C223" t="str">
            <v xml:space="preserve">SOUTH SIDE </v>
          </cell>
          <cell r="D223">
            <v>530.63</v>
          </cell>
          <cell r="E223">
            <v>504.62</v>
          </cell>
          <cell r="G223">
            <v>91269</v>
          </cell>
          <cell r="H223">
            <v>0</v>
          </cell>
          <cell r="I223">
            <v>508.62</v>
          </cell>
          <cell r="J223">
            <v>491.98</v>
          </cell>
          <cell r="K223">
            <v>495.91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91269</v>
          </cell>
          <cell r="V223">
            <v>0</v>
          </cell>
          <cell r="X223">
            <v>0</v>
          </cell>
          <cell r="Z223">
            <v>0</v>
          </cell>
        </row>
        <row r="224">
          <cell r="A224">
            <v>7201</v>
          </cell>
          <cell r="B224" t="str">
            <v xml:space="preserve"> WASHINGTON      </v>
          </cell>
          <cell r="C224" t="str">
            <v xml:space="preserve">ELKINS              </v>
          </cell>
          <cell r="D224">
            <v>1255.49</v>
          </cell>
          <cell r="E224">
            <v>1241.48</v>
          </cell>
          <cell r="G224">
            <v>49161</v>
          </cell>
          <cell r="H224">
            <v>67.758805624003472</v>
          </cell>
          <cell r="I224">
            <v>1239.71</v>
          </cell>
          <cell r="J224">
            <v>1277.03</v>
          </cell>
          <cell r="K224">
            <v>1272.54</v>
          </cell>
          <cell r="L224">
            <v>0</v>
          </cell>
          <cell r="M224">
            <v>0</v>
          </cell>
          <cell r="N224">
            <v>62372.474999999919</v>
          </cell>
          <cell r="O224">
            <v>54494.769999999902</v>
          </cell>
          <cell r="P224">
            <v>0</v>
          </cell>
          <cell r="Q224">
            <v>116867</v>
          </cell>
          <cell r="R224">
            <v>116867</v>
          </cell>
          <cell r="S224">
            <v>0</v>
          </cell>
          <cell r="T224">
            <v>116867</v>
          </cell>
          <cell r="U224">
            <v>0</v>
          </cell>
          <cell r="V224">
            <v>116867</v>
          </cell>
          <cell r="X224">
            <v>0</v>
          </cell>
          <cell r="Z224">
            <v>116867</v>
          </cell>
        </row>
        <row r="225">
          <cell r="A225">
            <v>7202</v>
          </cell>
          <cell r="B225" t="str">
            <v xml:space="preserve"> WASHINGTON      </v>
          </cell>
          <cell r="C225" t="str">
            <v xml:space="preserve">FARMINGTON          </v>
          </cell>
          <cell r="D225">
            <v>2498.9499999999998</v>
          </cell>
          <cell r="E225">
            <v>2543.9699999999998</v>
          </cell>
          <cell r="G225">
            <v>0</v>
          </cell>
          <cell r="H225">
            <v>91.450934918104068</v>
          </cell>
          <cell r="I225">
            <v>2539.5300000000002</v>
          </cell>
          <cell r="J225">
            <v>2560.13</v>
          </cell>
          <cell r="K225">
            <v>2577.13</v>
          </cell>
          <cell r="L225">
            <v>0</v>
          </cell>
          <cell r="M225">
            <v>71197.61000000067</v>
          </cell>
          <cell r="N225">
            <v>28352.720000000543</v>
          </cell>
          <cell r="O225">
            <v>58179.22000000054</v>
          </cell>
          <cell r="P225">
            <v>0</v>
          </cell>
          <cell r="Q225">
            <v>157730</v>
          </cell>
          <cell r="R225">
            <v>157730</v>
          </cell>
          <cell r="S225">
            <v>0</v>
          </cell>
          <cell r="T225">
            <v>157730</v>
          </cell>
          <cell r="U225">
            <v>0</v>
          </cell>
          <cell r="V225">
            <v>157730</v>
          </cell>
          <cell r="X225">
            <v>0</v>
          </cell>
          <cell r="Z225">
            <v>157730</v>
          </cell>
        </row>
        <row r="226">
          <cell r="A226">
            <v>7203</v>
          </cell>
          <cell r="B226" t="str">
            <v xml:space="preserve"> WASHINGTON      </v>
          </cell>
          <cell r="C226" t="str">
            <v xml:space="preserve">FAYETTEVILLE        </v>
          </cell>
          <cell r="D226">
            <v>10206.299999999999</v>
          </cell>
          <cell r="E226">
            <v>10379.799999999999</v>
          </cell>
          <cell r="G226">
            <v>0</v>
          </cell>
          <cell r="H226">
            <v>61.451804609363677</v>
          </cell>
          <cell r="I226">
            <v>10266.709999999999</v>
          </cell>
          <cell r="J226">
            <v>10092.5</v>
          </cell>
          <cell r="K226">
            <v>10059.69</v>
          </cell>
          <cell r="L226">
            <v>0</v>
          </cell>
          <cell r="M226">
            <v>105989.34499999974</v>
          </cell>
          <cell r="N226">
            <v>0</v>
          </cell>
          <cell r="O226">
            <v>0</v>
          </cell>
          <cell r="P226">
            <v>0</v>
          </cell>
          <cell r="Q226">
            <v>105989</v>
          </cell>
          <cell r="R226">
            <v>105989</v>
          </cell>
          <cell r="S226">
            <v>0</v>
          </cell>
          <cell r="T226">
            <v>105989</v>
          </cell>
          <cell r="U226">
            <v>0</v>
          </cell>
          <cell r="V226">
            <v>105989</v>
          </cell>
          <cell r="X226">
            <v>0</v>
          </cell>
          <cell r="Z226">
            <v>105989</v>
          </cell>
        </row>
        <row r="227">
          <cell r="A227">
            <v>7204</v>
          </cell>
          <cell r="B227" t="str">
            <v xml:space="preserve"> WASHINGTON      </v>
          </cell>
          <cell r="C227" t="str">
            <v>GREENLAND</v>
          </cell>
          <cell r="D227">
            <v>769.51</v>
          </cell>
          <cell r="E227">
            <v>751.06</v>
          </cell>
          <cell r="G227">
            <v>64741</v>
          </cell>
          <cell r="H227">
            <v>0</v>
          </cell>
          <cell r="I227">
            <v>754.05</v>
          </cell>
          <cell r="J227">
            <v>733</v>
          </cell>
          <cell r="K227">
            <v>728.71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64741</v>
          </cell>
          <cell r="V227">
            <v>0</v>
          </cell>
          <cell r="X227">
            <v>0</v>
          </cell>
          <cell r="Z227">
            <v>0</v>
          </cell>
        </row>
        <row r="228">
          <cell r="A228">
            <v>7205</v>
          </cell>
          <cell r="B228" t="str">
            <v xml:space="preserve"> WASHINGTON      </v>
          </cell>
          <cell r="C228" t="str">
            <v xml:space="preserve">LINCOLN CONSOLIDATED          </v>
          </cell>
          <cell r="D228">
            <v>1127.6600000000001</v>
          </cell>
          <cell r="E228">
            <v>1047.8</v>
          </cell>
          <cell r="G228">
            <v>280229</v>
          </cell>
          <cell r="H228">
            <v>0</v>
          </cell>
          <cell r="I228">
            <v>1039.29</v>
          </cell>
          <cell r="J228">
            <v>1009.48</v>
          </cell>
          <cell r="K228">
            <v>1005.03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280229</v>
          </cell>
          <cell r="V228">
            <v>0</v>
          </cell>
          <cell r="X228">
            <v>0</v>
          </cell>
          <cell r="Z228">
            <v>0</v>
          </cell>
        </row>
        <row r="229">
          <cell r="A229">
            <v>7206</v>
          </cell>
          <cell r="B229" t="str">
            <v xml:space="preserve"> WASHINGTON      </v>
          </cell>
          <cell r="C229" t="str">
            <v xml:space="preserve">PRAIRIE GROVE       </v>
          </cell>
          <cell r="D229">
            <v>1998.48</v>
          </cell>
          <cell r="E229">
            <v>2013.23</v>
          </cell>
          <cell r="G229">
            <v>0</v>
          </cell>
          <cell r="H229">
            <v>44.138570807363386</v>
          </cell>
          <cell r="I229">
            <v>2008.36</v>
          </cell>
          <cell r="J229">
            <v>2040.46</v>
          </cell>
          <cell r="K229">
            <v>2019.51</v>
          </cell>
          <cell r="L229">
            <v>0</v>
          </cell>
          <cell r="M229">
            <v>17334.459999999792</v>
          </cell>
          <cell r="N229">
            <v>47775.035000000033</v>
          </cell>
          <cell r="O229">
            <v>11018.259999999953</v>
          </cell>
          <cell r="P229">
            <v>0</v>
          </cell>
          <cell r="Q229">
            <v>76128</v>
          </cell>
          <cell r="R229">
            <v>76128</v>
          </cell>
          <cell r="S229">
            <v>0</v>
          </cell>
          <cell r="T229">
            <v>76128</v>
          </cell>
          <cell r="U229">
            <v>0</v>
          </cell>
          <cell r="V229">
            <v>76128</v>
          </cell>
          <cell r="X229">
            <v>0</v>
          </cell>
          <cell r="Z229">
            <v>76128</v>
          </cell>
        </row>
        <row r="230">
          <cell r="A230">
            <v>7207</v>
          </cell>
          <cell r="B230" t="str">
            <v xml:space="preserve"> WASHINGTON      </v>
          </cell>
          <cell r="C230" t="str">
            <v xml:space="preserve">SPRINGDALE          </v>
          </cell>
          <cell r="D230">
            <v>21877.89</v>
          </cell>
          <cell r="E230">
            <v>22107.58</v>
          </cell>
          <cell r="G230">
            <v>0</v>
          </cell>
          <cell r="H230">
            <v>225.08653428033048</v>
          </cell>
          <cell r="I230">
            <v>22099.16</v>
          </cell>
          <cell r="J230">
            <v>21851.919999999998</v>
          </cell>
          <cell r="K230">
            <v>21803.439999999999</v>
          </cell>
          <cell r="L230">
            <v>0</v>
          </cell>
          <cell r="M230">
            <v>388218.21500000078</v>
          </cell>
          <cell r="N230">
            <v>0</v>
          </cell>
          <cell r="O230">
            <v>0</v>
          </cell>
          <cell r="P230">
            <v>0</v>
          </cell>
          <cell r="Q230">
            <v>388218</v>
          </cell>
          <cell r="R230">
            <v>388218</v>
          </cell>
          <cell r="S230">
            <v>0</v>
          </cell>
          <cell r="T230">
            <v>388218</v>
          </cell>
          <cell r="U230">
            <v>0</v>
          </cell>
          <cell r="V230">
            <v>388218</v>
          </cell>
          <cell r="X230">
            <v>0</v>
          </cell>
          <cell r="Z230">
            <v>388218</v>
          </cell>
        </row>
        <row r="231">
          <cell r="A231">
            <v>7208</v>
          </cell>
          <cell r="B231" t="str">
            <v xml:space="preserve"> WASHINGTON      </v>
          </cell>
          <cell r="C231" t="str">
            <v xml:space="preserve">WEST FORK           </v>
          </cell>
          <cell r="D231">
            <v>962.37</v>
          </cell>
          <cell r="E231">
            <v>972.2</v>
          </cell>
          <cell r="G231">
            <v>0</v>
          </cell>
          <cell r="H231">
            <v>0</v>
          </cell>
          <cell r="I231">
            <v>950.23</v>
          </cell>
          <cell r="J231">
            <v>906.49</v>
          </cell>
          <cell r="K231">
            <v>891.71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X231">
            <v>0</v>
          </cell>
          <cell r="Z231">
            <v>0</v>
          </cell>
        </row>
        <row r="232">
          <cell r="A232">
            <v>7301</v>
          </cell>
          <cell r="B232" t="str">
            <v xml:space="preserve"> WHITE           </v>
          </cell>
          <cell r="C232" t="str">
            <v xml:space="preserve">BALD KNOB           </v>
          </cell>
          <cell r="D232">
            <v>1182.69</v>
          </cell>
          <cell r="E232">
            <v>1164.33</v>
          </cell>
          <cell r="G232">
            <v>64425</v>
          </cell>
          <cell r="H232">
            <v>0</v>
          </cell>
          <cell r="I232">
            <v>1158.25</v>
          </cell>
          <cell r="J232">
            <v>1143.3</v>
          </cell>
          <cell r="K232">
            <v>1136.4000000000001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64425</v>
          </cell>
          <cell r="V232">
            <v>0</v>
          </cell>
          <cell r="X232">
            <v>0</v>
          </cell>
          <cell r="Z232">
            <v>0</v>
          </cell>
        </row>
        <row r="233">
          <cell r="A233">
            <v>7302</v>
          </cell>
          <cell r="B233" t="str">
            <v xml:space="preserve"> WHITE           </v>
          </cell>
          <cell r="C233" t="str">
            <v>BEEBE</v>
          </cell>
          <cell r="D233">
            <v>3259.69</v>
          </cell>
          <cell r="E233">
            <v>3221.66</v>
          </cell>
          <cell r="G233">
            <v>133447</v>
          </cell>
          <cell r="H233">
            <v>0</v>
          </cell>
          <cell r="I233">
            <v>3204.66</v>
          </cell>
          <cell r="J233">
            <v>3178.45</v>
          </cell>
          <cell r="K233">
            <v>3196.19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133447</v>
          </cell>
          <cell r="V233">
            <v>0</v>
          </cell>
          <cell r="X233">
            <v>0</v>
          </cell>
          <cell r="Z233">
            <v>0</v>
          </cell>
        </row>
        <row r="234">
          <cell r="A234">
            <v>7303</v>
          </cell>
          <cell r="B234" t="str">
            <v xml:space="preserve"> WHITE           </v>
          </cell>
          <cell r="C234" t="str">
            <v xml:space="preserve">BRADFORD            </v>
          </cell>
          <cell r="D234">
            <v>438.02</v>
          </cell>
          <cell r="E234">
            <v>450.31</v>
          </cell>
          <cell r="G234">
            <v>0</v>
          </cell>
          <cell r="H234">
            <v>6.6224090447890998</v>
          </cell>
          <cell r="I234">
            <v>444.53</v>
          </cell>
          <cell r="J234">
            <v>422.87</v>
          </cell>
          <cell r="K234">
            <v>421.96</v>
          </cell>
          <cell r="L234">
            <v>0</v>
          </cell>
          <cell r="M234">
            <v>11421.794999999984</v>
          </cell>
          <cell r="N234">
            <v>0</v>
          </cell>
          <cell r="O234">
            <v>0</v>
          </cell>
          <cell r="P234">
            <v>0</v>
          </cell>
          <cell r="Q234">
            <v>11422</v>
          </cell>
          <cell r="R234">
            <v>11422</v>
          </cell>
          <cell r="S234">
            <v>0</v>
          </cell>
          <cell r="T234">
            <v>11422</v>
          </cell>
          <cell r="U234">
            <v>0</v>
          </cell>
          <cell r="V234">
            <v>11422</v>
          </cell>
          <cell r="X234">
            <v>0</v>
          </cell>
          <cell r="Z234">
            <v>11422</v>
          </cell>
        </row>
        <row r="235">
          <cell r="A235">
            <v>7304</v>
          </cell>
          <cell r="B235" t="str">
            <v xml:space="preserve"> WHITE           </v>
          </cell>
          <cell r="C235" t="str">
            <v xml:space="preserve">WHITE COUNTY CENTRAL       </v>
          </cell>
          <cell r="D235">
            <v>741.71</v>
          </cell>
          <cell r="E235">
            <v>769.74</v>
          </cell>
          <cell r="G235">
            <v>0</v>
          </cell>
          <cell r="H235">
            <v>66.487317002464124</v>
          </cell>
          <cell r="I235">
            <v>757.78</v>
          </cell>
          <cell r="J235">
            <v>795.14</v>
          </cell>
          <cell r="K235">
            <v>793.63</v>
          </cell>
          <cell r="L235">
            <v>0</v>
          </cell>
          <cell r="M235">
            <v>28194.81499999989</v>
          </cell>
          <cell r="N235">
            <v>44564.299999999959</v>
          </cell>
          <cell r="O235">
            <v>41915.004999999976</v>
          </cell>
          <cell r="P235">
            <v>0</v>
          </cell>
          <cell r="Q235">
            <v>114674</v>
          </cell>
          <cell r="R235">
            <v>114674</v>
          </cell>
          <cell r="S235">
            <v>0</v>
          </cell>
          <cell r="T235">
            <v>114674</v>
          </cell>
          <cell r="U235">
            <v>0</v>
          </cell>
          <cell r="V235">
            <v>114674</v>
          </cell>
          <cell r="X235">
            <v>0</v>
          </cell>
          <cell r="Z235">
            <v>114674</v>
          </cell>
        </row>
        <row r="236">
          <cell r="A236">
            <v>7307</v>
          </cell>
          <cell r="B236" t="str">
            <v xml:space="preserve"> WHITE           </v>
          </cell>
          <cell r="C236" t="str">
            <v xml:space="preserve">RIVERVIEW           </v>
          </cell>
          <cell r="D236">
            <v>1205.22</v>
          </cell>
          <cell r="E236">
            <v>1178.49</v>
          </cell>
          <cell r="G236">
            <v>93796</v>
          </cell>
          <cell r="H236">
            <v>0</v>
          </cell>
          <cell r="I236">
            <v>1150.81</v>
          </cell>
          <cell r="J236">
            <v>1142.98</v>
          </cell>
          <cell r="K236">
            <v>1141.54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93796</v>
          </cell>
          <cell r="V236">
            <v>0</v>
          </cell>
          <cell r="X236">
            <v>0</v>
          </cell>
          <cell r="Z236">
            <v>0</v>
          </cell>
        </row>
        <row r="237">
          <cell r="A237">
            <v>7309</v>
          </cell>
          <cell r="B237" t="str">
            <v xml:space="preserve"> WHITE           </v>
          </cell>
          <cell r="C237" t="str">
            <v xml:space="preserve">PANGBURN            </v>
          </cell>
          <cell r="D237">
            <v>778.91</v>
          </cell>
          <cell r="E237">
            <v>793.3</v>
          </cell>
          <cell r="G237">
            <v>0</v>
          </cell>
          <cell r="H237">
            <v>14.261777069140456</v>
          </cell>
          <cell r="I237">
            <v>792.93</v>
          </cell>
          <cell r="J237">
            <v>753.05</v>
          </cell>
          <cell r="K237">
            <v>742.85</v>
          </cell>
          <cell r="L237">
            <v>0</v>
          </cell>
          <cell r="M237">
            <v>24598.089999999967</v>
          </cell>
          <cell r="N237">
            <v>0</v>
          </cell>
          <cell r="O237">
            <v>0</v>
          </cell>
          <cell r="P237">
            <v>0</v>
          </cell>
          <cell r="Q237">
            <v>24598</v>
          </cell>
          <cell r="R237">
            <v>24598</v>
          </cell>
          <cell r="S237">
            <v>0</v>
          </cell>
          <cell r="T237">
            <v>24598</v>
          </cell>
          <cell r="U237">
            <v>0</v>
          </cell>
          <cell r="V237">
            <v>24598</v>
          </cell>
          <cell r="X237">
            <v>0</v>
          </cell>
          <cell r="Z237">
            <v>24598</v>
          </cell>
        </row>
        <row r="238">
          <cell r="A238">
            <v>7310</v>
          </cell>
          <cell r="B238" t="str">
            <v xml:space="preserve"> WHITE           </v>
          </cell>
          <cell r="C238" t="str">
            <v xml:space="preserve">ROSE BUD            </v>
          </cell>
          <cell r="D238">
            <v>773.09</v>
          </cell>
          <cell r="E238">
            <v>746.52</v>
          </cell>
          <cell r="G238">
            <v>93234</v>
          </cell>
          <cell r="H238">
            <v>17.29352080011596</v>
          </cell>
          <cell r="I238">
            <v>747.91</v>
          </cell>
          <cell r="J238">
            <v>751.55</v>
          </cell>
          <cell r="K238">
            <v>758.49</v>
          </cell>
          <cell r="L238">
            <v>0</v>
          </cell>
          <cell r="M238">
            <v>0</v>
          </cell>
          <cell r="N238">
            <v>8825.1349999999529</v>
          </cell>
          <cell r="O238">
            <v>21001.365000000049</v>
          </cell>
          <cell r="P238">
            <v>0</v>
          </cell>
          <cell r="Q238">
            <v>29827</v>
          </cell>
          <cell r="R238">
            <v>0</v>
          </cell>
          <cell r="S238">
            <v>0</v>
          </cell>
          <cell r="T238">
            <v>0</v>
          </cell>
          <cell r="U238">
            <v>93234</v>
          </cell>
          <cell r="V238">
            <v>0</v>
          </cell>
          <cell r="X238">
            <v>0</v>
          </cell>
          <cell r="Z238">
            <v>0</v>
          </cell>
        </row>
        <row r="239">
          <cell r="A239">
            <v>7311</v>
          </cell>
          <cell r="B239" t="str">
            <v xml:space="preserve"> WHITE           </v>
          </cell>
          <cell r="C239" t="str">
            <v xml:space="preserve">SEARCY SPECIAL    </v>
          </cell>
          <cell r="D239">
            <v>4014.17</v>
          </cell>
          <cell r="E239">
            <v>3995.09</v>
          </cell>
          <cell r="G239">
            <v>66952</v>
          </cell>
          <cell r="H239">
            <v>0</v>
          </cell>
          <cell r="I239">
            <v>3968</v>
          </cell>
          <cell r="J239">
            <v>3927.99</v>
          </cell>
          <cell r="K239">
            <v>3932.46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66952</v>
          </cell>
          <cell r="V239">
            <v>0</v>
          </cell>
          <cell r="X239">
            <v>0</v>
          </cell>
          <cell r="Z239">
            <v>0</v>
          </cell>
        </row>
        <row r="240">
          <cell r="A240">
            <v>7401</v>
          </cell>
          <cell r="B240" t="str">
            <v xml:space="preserve"> WOODRUFF        </v>
          </cell>
          <cell r="C240" t="str">
            <v>AUGUSTA</v>
          </cell>
          <cell r="D240">
            <v>361.12</v>
          </cell>
          <cell r="E240">
            <v>335.3</v>
          </cell>
          <cell r="G240">
            <v>90602</v>
          </cell>
          <cell r="H240">
            <v>0</v>
          </cell>
          <cell r="I240">
            <v>348</v>
          </cell>
          <cell r="J240">
            <v>326.58</v>
          </cell>
          <cell r="K240">
            <v>335.22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117657</v>
          </cell>
          <cell r="T240">
            <v>117657</v>
          </cell>
          <cell r="U240">
            <v>0</v>
          </cell>
          <cell r="V240">
            <v>0</v>
          </cell>
          <cell r="X240">
            <v>0</v>
          </cell>
          <cell r="Z240">
            <v>0</v>
          </cell>
        </row>
        <row r="241">
          <cell r="A241">
            <v>7403</v>
          </cell>
          <cell r="B241" t="str">
            <v xml:space="preserve"> WOODRUFF        </v>
          </cell>
          <cell r="C241" t="str">
            <v xml:space="preserve">MCCRORY             </v>
          </cell>
          <cell r="D241">
            <v>623.83000000000004</v>
          </cell>
          <cell r="E241">
            <v>600.88</v>
          </cell>
          <cell r="G241">
            <v>80532</v>
          </cell>
          <cell r="H241">
            <v>0</v>
          </cell>
          <cell r="I241">
            <v>587.38</v>
          </cell>
          <cell r="J241">
            <v>551.59</v>
          </cell>
          <cell r="K241">
            <v>551.41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80532</v>
          </cell>
          <cell r="V241">
            <v>0</v>
          </cell>
          <cell r="X241">
            <v>0</v>
          </cell>
          <cell r="Z241">
            <v>0</v>
          </cell>
        </row>
        <row r="242">
          <cell r="A242">
            <v>7503</v>
          </cell>
          <cell r="B242" t="str">
            <v xml:space="preserve"> YELL            </v>
          </cell>
          <cell r="C242" t="str">
            <v xml:space="preserve">DANVILLE            </v>
          </cell>
          <cell r="D242">
            <v>842.04</v>
          </cell>
          <cell r="E242">
            <v>812.89</v>
          </cell>
          <cell r="G242">
            <v>102287</v>
          </cell>
          <cell r="H242">
            <v>0</v>
          </cell>
          <cell r="I242">
            <v>814.84</v>
          </cell>
          <cell r="J242">
            <v>771.81</v>
          </cell>
          <cell r="K242">
            <v>759.96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102287</v>
          </cell>
          <cell r="V242">
            <v>0</v>
          </cell>
          <cell r="X242">
            <v>0</v>
          </cell>
          <cell r="Z242">
            <v>0</v>
          </cell>
        </row>
        <row r="243">
          <cell r="A243">
            <v>7504</v>
          </cell>
          <cell r="B243" t="str">
            <v xml:space="preserve"> YELL            </v>
          </cell>
          <cell r="C243" t="str">
            <v xml:space="preserve">DARDANELLE          </v>
          </cell>
          <cell r="D243">
            <v>2157.1</v>
          </cell>
          <cell r="E243">
            <v>2090.8000000000002</v>
          </cell>
          <cell r="G243">
            <v>232647</v>
          </cell>
          <cell r="H243">
            <v>0</v>
          </cell>
          <cell r="I243">
            <v>2083.02</v>
          </cell>
          <cell r="J243">
            <v>2079.25</v>
          </cell>
          <cell r="K243">
            <v>2074.87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232647</v>
          </cell>
          <cell r="V243">
            <v>0</v>
          </cell>
          <cell r="X243">
            <v>0</v>
          </cell>
          <cell r="Z243">
            <v>0</v>
          </cell>
        </row>
        <row r="244">
          <cell r="A244">
            <v>7509</v>
          </cell>
          <cell r="B244" t="str">
            <v xml:space="preserve"> YELL            </v>
          </cell>
          <cell r="C244" t="str">
            <v xml:space="preserve">WESTERN YELL COUNTY    </v>
          </cell>
          <cell r="D244">
            <v>343.83</v>
          </cell>
          <cell r="E244">
            <v>342.43</v>
          </cell>
          <cell r="G244">
            <v>4913</v>
          </cell>
          <cell r="H244">
            <v>8.9415857370633418</v>
          </cell>
          <cell r="I244">
            <v>342.13</v>
          </cell>
          <cell r="J244">
            <v>344.93</v>
          </cell>
          <cell r="K244">
            <v>348.72</v>
          </cell>
          <cell r="L244">
            <v>0</v>
          </cell>
          <cell r="M244">
            <v>0</v>
          </cell>
          <cell r="N244">
            <v>4386.25</v>
          </cell>
          <cell r="O244">
            <v>11035.805000000037</v>
          </cell>
          <cell r="P244">
            <v>0</v>
          </cell>
          <cell r="Q244">
            <v>15422</v>
          </cell>
          <cell r="R244">
            <v>15422</v>
          </cell>
          <cell r="S244">
            <v>0</v>
          </cell>
          <cell r="T244">
            <v>15422</v>
          </cell>
          <cell r="U244">
            <v>0</v>
          </cell>
          <cell r="V244">
            <v>15422</v>
          </cell>
          <cell r="X244">
            <v>0</v>
          </cell>
          <cell r="Z244">
            <v>15422</v>
          </cell>
        </row>
        <row r="245">
          <cell r="A245">
            <v>7510</v>
          </cell>
          <cell r="B245" t="str">
            <v xml:space="preserve"> YELL            </v>
          </cell>
          <cell r="C245" t="str">
            <v>TWO RIVERS</v>
          </cell>
          <cell r="D245">
            <v>850.79</v>
          </cell>
          <cell r="E245">
            <v>789.99</v>
          </cell>
          <cell r="G245">
            <v>213347</v>
          </cell>
          <cell r="H245">
            <v>0</v>
          </cell>
          <cell r="I245">
            <v>779.25</v>
          </cell>
          <cell r="J245">
            <v>758.7</v>
          </cell>
          <cell r="K245">
            <v>758.63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213347</v>
          </cell>
          <cell r="V245">
            <v>0</v>
          </cell>
          <cell r="X245">
            <v>0</v>
          </cell>
          <cell r="Z245">
            <v>0</v>
          </cell>
        </row>
        <row r="246">
          <cell r="G246">
            <v>15789585</v>
          </cell>
          <cell r="I246">
            <v>454496.36000000028</v>
          </cell>
          <cell r="J246">
            <v>447964.30999999971</v>
          </cell>
          <cell r="K246">
            <v>446905.48000000016</v>
          </cell>
          <cell r="L246">
            <v>0</v>
          </cell>
          <cell r="M246">
            <v>5418369.714999998</v>
          </cell>
          <cell r="N246">
            <v>2320817.510000004</v>
          </cell>
          <cell r="O246">
            <v>2241987.8250000034</v>
          </cell>
          <cell r="P246">
            <v>0</v>
          </cell>
          <cell r="Q246">
            <v>9981174</v>
          </cell>
          <cell r="R246">
            <v>9535215</v>
          </cell>
          <cell r="S246">
            <v>8653095</v>
          </cell>
          <cell r="T246">
            <v>18194661</v>
          </cell>
          <cell r="U246">
            <v>14452623</v>
          </cell>
          <cell r="V246">
            <v>9541566</v>
          </cell>
          <cell r="X246">
            <v>-6884060</v>
          </cell>
          <cell r="Z246">
            <v>9435804.5</v>
          </cell>
        </row>
      </sheetData>
      <sheetData sheetId="7" refreshError="1"/>
      <sheetData sheetId="8">
        <row r="13">
          <cell r="A13">
            <v>101</v>
          </cell>
          <cell r="B13" t="str">
            <v>DeWitt</v>
          </cell>
          <cell r="C13" t="str">
            <v>101-DeWitt</v>
          </cell>
          <cell r="D13">
            <v>101008</v>
          </cell>
          <cell r="E13" t="str">
            <v>Gillett Elementary School</v>
          </cell>
          <cell r="F13" t="str">
            <v>Yes</v>
          </cell>
          <cell r="G13" t="str">
            <v>Yes</v>
          </cell>
          <cell r="H13" t="str">
            <v>Yes</v>
          </cell>
          <cell r="I13" t="str">
            <v>Yes</v>
          </cell>
          <cell r="J13" t="str">
            <v>K-6</v>
          </cell>
          <cell r="K13" t="str">
            <v>K-6</v>
          </cell>
          <cell r="L13" t="str">
            <v>K-6</v>
          </cell>
          <cell r="M13" t="str">
            <v>K-6</v>
          </cell>
          <cell r="N13" t="str">
            <v>K-6</v>
          </cell>
          <cell r="O13" t="str">
            <v>K-6</v>
          </cell>
          <cell r="P13" t="str">
            <v>K-5</v>
          </cell>
          <cell r="Q13" t="str">
            <v>K-5</v>
          </cell>
          <cell r="R13" t="str">
            <v>K-5</v>
          </cell>
          <cell r="S13" t="str">
            <v>K-5</v>
          </cell>
          <cell r="T13" t="str">
            <v>K-5</v>
          </cell>
          <cell r="U13" t="str">
            <v>K-5</v>
          </cell>
          <cell r="V13" t="str">
            <v>K-5</v>
          </cell>
          <cell r="W13" t="str">
            <v>K-5</v>
          </cell>
          <cell r="X13" t="str">
            <v>K-5</v>
          </cell>
          <cell r="Y13" t="str">
            <v>K-5</v>
          </cell>
          <cell r="Z13" t="str">
            <v>K-5</v>
          </cell>
          <cell r="AA13" t="str">
            <v>K-5</v>
          </cell>
          <cell r="AB13">
            <v>6</v>
          </cell>
          <cell r="AC13">
            <v>6</v>
          </cell>
          <cell r="AD13">
            <v>6</v>
          </cell>
          <cell r="AE13">
            <v>6</v>
          </cell>
          <cell r="AF13">
            <v>62.03</v>
          </cell>
          <cell r="AG13">
            <v>62.03</v>
          </cell>
          <cell r="AH13">
            <v>62.03</v>
          </cell>
          <cell r="AI13">
            <v>62.03</v>
          </cell>
          <cell r="AJ13" t="str">
            <v>PY All</v>
          </cell>
          <cell r="AK13">
            <v>1</v>
          </cell>
          <cell r="AM13">
            <v>0</v>
          </cell>
          <cell r="AN13">
            <v>1</v>
          </cell>
          <cell r="AO13">
            <v>1000</v>
          </cell>
          <cell r="AP13">
            <v>62030</v>
          </cell>
          <cell r="AQ13">
            <v>46523</v>
          </cell>
          <cell r="AR13">
            <v>15507</v>
          </cell>
          <cell r="AS13">
            <v>62030</v>
          </cell>
          <cell r="AT13">
            <v>1181.77</v>
          </cell>
          <cell r="AU13">
            <v>921.95762219300002</v>
          </cell>
          <cell r="AV13">
            <v>1.2818051194034292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</v>
          </cell>
          <cell r="BC13">
            <v>0</v>
          </cell>
          <cell r="BD13" t="str">
            <v>E</v>
          </cell>
          <cell r="BE13">
            <v>43533</v>
          </cell>
          <cell r="BF13">
            <v>43533</v>
          </cell>
          <cell r="BG13">
            <v>272451</v>
          </cell>
          <cell r="BH13">
            <v>315984</v>
          </cell>
        </row>
        <row r="14">
          <cell r="A14">
            <v>101</v>
          </cell>
          <cell r="B14" t="str">
            <v>DeWitt</v>
          </cell>
          <cell r="C14" t="str">
            <v>101-DeWitt</v>
          </cell>
          <cell r="D14">
            <v>101009</v>
          </cell>
          <cell r="E14" t="str">
            <v>Gillett High School</v>
          </cell>
          <cell r="J14" t="str">
            <v>7-12</v>
          </cell>
          <cell r="K14" t="str">
            <v>7-12</v>
          </cell>
          <cell r="L14" t="str">
            <v>7-12</v>
          </cell>
          <cell r="M14" t="str">
            <v>7-12</v>
          </cell>
          <cell r="N14" t="str">
            <v>7-12</v>
          </cell>
          <cell r="O14" t="str">
            <v>7-12</v>
          </cell>
          <cell r="P14" t="str">
            <v>Closed</v>
          </cell>
          <cell r="Q14" t="str">
            <v>Closed</v>
          </cell>
          <cell r="R14" t="str">
            <v>Closed</v>
          </cell>
          <cell r="S14" t="str">
            <v>Closed</v>
          </cell>
          <cell r="T14" t="str">
            <v>Closed</v>
          </cell>
          <cell r="U14" t="str">
            <v>Closed</v>
          </cell>
          <cell r="V14" t="str">
            <v>Closed</v>
          </cell>
          <cell r="W14" t="str">
            <v>Closed</v>
          </cell>
          <cell r="X14" t="str">
            <v>Closed</v>
          </cell>
          <cell r="Y14" t="str">
            <v>Closed</v>
          </cell>
          <cell r="Z14" t="str">
            <v>Closed</v>
          </cell>
          <cell r="AB14">
            <v>0</v>
          </cell>
          <cell r="AC14">
            <v>0</v>
          </cell>
          <cell r="AJ14" t="str">
            <v>NO FUND</v>
          </cell>
          <cell r="AM14">
            <v>0</v>
          </cell>
          <cell r="AN14">
            <v>0</v>
          </cell>
          <cell r="AO14">
            <v>1000</v>
          </cell>
          <cell r="AP14">
            <v>0</v>
          </cell>
          <cell r="AQ14">
            <v>0</v>
          </cell>
          <cell r="AV14">
            <v>99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 t="str">
            <v>NONE</v>
          </cell>
          <cell r="BE14">
            <v>0</v>
          </cell>
          <cell r="BG14">
            <v>0</v>
          </cell>
          <cell r="BH14">
            <v>0</v>
          </cell>
        </row>
        <row r="15">
          <cell r="A15">
            <v>101</v>
          </cell>
          <cell r="B15" t="str">
            <v>DeWitt</v>
          </cell>
          <cell r="C15" t="str">
            <v>101-DeWitt</v>
          </cell>
          <cell r="D15">
            <v>101017</v>
          </cell>
          <cell r="E15" t="str">
            <v>Humphrey Elementary School</v>
          </cell>
          <cell r="F15" t="str">
            <v>Yes</v>
          </cell>
          <cell r="G15" t="str">
            <v>Yes</v>
          </cell>
          <cell r="H15" t="str">
            <v>Yes</v>
          </cell>
          <cell r="J15" t="str">
            <v>K-6</v>
          </cell>
          <cell r="K15" t="str">
            <v>K-6</v>
          </cell>
          <cell r="L15" t="str">
            <v>K-5</v>
          </cell>
          <cell r="M15" t="str">
            <v>K-5</v>
          </cell>
          <cell r="N15" t="str">
            <v>K-5</v>
          </cell>
          <cell r="O15" t="str">
            <v>K-6</v>
          </cell>
          <cell r="P15" t="str">
            <v>Closed</v>
          </cell>
          <cell r="Q15" t="str">
            <v>Sold</v>
          </cell>
          <cell r="R15" t="str">
            <v>Sold</v>
          </cell>
          <cell r="S15" t="str">
            <v>Sold</v>
          </cell>
          <cell r="T15" t="str">
            <v>Sold</v>
          </cell>
          <cell r="U15" t="str">
            <v>Sold</v>
          </cell>
          <cell r="V15" t="str">
            <v>Sold</v>
          </cell>
          <cell r="W15" t="str">
            <v>Sold</v>
          </cell>
          <cell r="X15" t="str">
            <v>Sold</v>
          </cell>
          <cell r="Y15" t="str">
            <v>Sold</v>
          </cell>
          <cell r="Z15" t="str">
            <v>Sold</v>
          </cell>
          <cell r="AB15">
            <v>0</v>
          </cell>
          <cell r="AC15">
            <v>0</v>
          </cell>
          <cell r="AI15">
            <v>0</v>
          </cell>
          <cell r="AJ15" t="str">
            <v>NO FUND</v>
          </cell>
          <cell r="AM15">
            <v>0</v>
          </cell>
          <cell r="AN15">
            <v>0</v>
          </cell>
          <cell r="AO15">
            <v>328</v>
          </cell>
          <cell r="AP15">
            <v>0</v>
          </cell>
          <cell r="AQ15">
            <v>0</v>
          </cell>
          <cell r="AV15">
            <v>99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 t="str">
            <v>NONE</v>
          </cell>
          <cell r="BE15">
            <v>0</v>
          </cell>
          <cell r="BG15">
            <v>0</v>
          </cell>
          <cell r="BH15">
            <v>0</v>
          </cell>
        </row>
        <row r="16">
          <cell r="A16">
            <v>101</v>
          </cell>
          <cell r="B16" t="str">
            <v>DeWitt</v>
          </cell>
          <cell r="C16" t="str">
            <v>101-DeWitt</v>
          </cell>
          <cell r="D16">
            <v>101018</v>
          </cell>
          <cell r="E16" t="str">
            <v>Humphrey High School</v>
          </cell>
          <cell r="J16" t="str">
            <v>7-12</v>
          </cell>
          <cell r="K16" t="str">
            <v>7-12</v>
          </cell>
          <cell r="L16" t="str">
            <v>Closed</v>
          </cell>
          <cell r="M16" t="str">
            <v>Closed</v>
          </cell>
          <cell r="N16" t="str">
            <v>Closed</v>
          </cell>
          <cell r="O16" t="str">
            <v>Closed</v>
          </cell>
          <cell r="P16" t="str">
            <v>Closed</v>
          </cell>
          <cell r="Q16" t="str">
            <v>Sold</v>
          </cell>
          <cell r="R16" t="str">
            <v>Sold</v>
          </cell>
          <cell r="S16" t="str">
            <v>Sold</v>
          </cell>
          <cell r="T16" t="str">
            <v>Sold</v>
          </cell>
          <cell r="U16" t="str">
            <v>Sold</v>
          </cell>
          <cell r="V16" t="str">
            <v>Sold</v>
          </cell>
          <cell r="W16" t="str">
            <v>Sold</v>
          </cell>
          <cell r="X16" t="str">
            <v>Sold</v>
          </cell>
          <cell r="Y16" t="str">
            <v>sold</v>
          </cell>
          <cell r="Z16" t="str">
            <v>sold</v>
          </cell>
          <cell r="AB16">
            <v>0</v>
          </cell>
          <cell r="AC16">
            <v>0</v>
          </cell>
          <cell r="AJ16" t="str">
            <v>NO FUND</v>
          </cell>
          <cell r="AM16">
            <v>0</v>
          </cell>
          <cell r="AN16">
            <v>0</v>
          </cell>
          <cell r="AO16">
            <v>328</v>
          </cell>
          <cell r="AP16">
            <v>0</v>
          </cell>
          <cell r="AQ16">
            <v>0</v>
          </cell>
          <cell r="AV16">
            <v>99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 t="str">
            <v>NONE</v>
          </cell>
          <cell r="BE16">
            <v>0</v>
          </cell>
          <cell r="BG16">
            <v>0</v>
          </cell>
          <cell r="BH16">
            <v>0</v>
          </cell>
        </row>
        <row r="17">
          <cell r="A17">
            <v>203</v>
          </cell>
          <cell r="B17" t="str">
            <v>Hamburg</v>
          </cell>
          <cell r="C17" t="str">
            <v>203-Hamburg</v>
          </cell>
          <cell r="D17">
            <v>203011</v>
          </cell>
          <cell r="E17" t="str">
            <v>Fountain Hill Elem. School</v>
          </cell>
          <cell r="F17" t="str">
            <v>Yes</v>
          </cell>
          <cell r="G17" t="str">
            <v>No</v>
          </cell>
          <cell r="H17" t="str">
            <v>Yes</v>
          </cell>
          <cell r="J17" t="str">
            <v>K-6</v>
          </cell>
          <cell r="K17" t="str">
            <v>K-6</v>
          </cell>
          <cell r="L17" t="str">
            <v>K-6</v>
          </cell>
          <cell r="M17" t="str">
            <v>Closed</v>
          </cell>
          <cell r="N17" t="str">
            <v>Closed</v>
          </cell>
          <cell r="O17" t="str">
            <v>Closed</v>
          </cell>
          <cell r="P17" t="str">
            <v>Closed</v>
          </cell>
          <cell r="Q17" t="str">
            <v>Closed</v>
          </cell>
          <cell r="R17" t="str">
            <v>Closed</v>
          </cell>
          <cell r="S17" t="str">
            <v>Closed</v>
          </cell>
          <cell r="T17" t="str">
            <v>Closed</v>
          </cell>
          <cell r="U17" t="str">
            <v>Closed</v>
          </cell>
          <cell r="V17" t="str">
            <v>Closed</v>
          </cell>
          <cell r="W17" t="str">
            <v>Closed</v>
          </cell>
          <cell r="X17" t="str">
            <v>Closed</v>
          </cell>
          <cell r="Y17" t="str">
            <v>Closed</v>
          </cell>
          <cell r="Z17" t="str">
            <v>Closed</v>
          </cell>
          <cell r="AB17">
            <v>0</v>
          </cell>
          <cell r="AC17">
            <v>0</v>
          </cell>
          <cell r="AI17">
            <v>0</v>
          </cell>
          <cell r="AJ17" t="str">
            <v>NO FUND</v>
          </cell>
          <cell r="AM17">
            <v>0</v>
          </cell>
          <cell r="AN17">
            <v>0</v>
          </cell>
          <cell r="AO17">
            <v>339</v>
          </cell>
          <cell r="AP17">
            <v>0</v>
          </cell>
          <cell r="AQ17">
            <v>0</v>
          </cell>
          <cell r="AV17">
            <v>99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 t="str">
            <v>NONE</v>
          </cell>
          <cell r="BE17">
            <v>0</v>
          </cell>
          <cell r="BG17">
            <v>0</v>
          </cell>
          <cell r="BH17">
            <v>0</v>
          </cell>
        </row>
        <row r="18">
          <cell r="A18">
            <v>203</v>
          </cell>
          <cell r="B18" t="str">
            <v>Hamburg</v>
          </cell>
          <cell r="C18" t="str">
            <v>203-Hamburg</v>
          </cell>
          <cell r="D18">
            <v>203012</v>
          </cell>
          <cell r="E18" t="str">
            <v>Fountain Hill High School</v>
          </cell>
          <cell r="J18" t="str">
            <v>7-12</v>
          </cell>
          <cell r="K18" t="str">
            <v>Closed</v>
          </cell>
          <cell r="L18" t="str">
            <v>Closed</v>
          </cell>
          <cell r="M18" t="str">
            <v>Closed</v>
          </cell>
          <cell r="N18" t="str">
            <v>Closed</v>
          </cell>
          <cell r="O18" t="str">
            <v>Closed</v>
          </cell>
          <cell r="P18" t="str">
            <v>Closed</v>
          </cell>
          <cell r="Q18" t="str">
            <v>Closed</v>
          </cell>
          <cell r="R18" t="str">
            <v>Closed</v>
          </cell>
          <cell r="S18" t="str">
            <v>Closed</v>
          </cell>
          <cell r="T18" t="str">
            <v>Closed</v>
          </cell>
          <cell r="U18" t="str">
            <v>Closed</v>
          </cell>
          <cell r="V18" t="str">
            <v>Closed</v>
          </cell>
          <cell r="W18" t="str">
            <v>Closed</v>
          </cell>
          <cell r="X18" t="str">
            <v>Closed</v>
          </cell>
          <cell r="Y18" t="str">
            <v>Closed</v>
          </cell>
          <cell r="Z18" t="str">
            <v>Closed</v>
          </cell>
          <cell r="AB18">
            <v>0</v>
          </cell>
          <cell r="AC18">
            <v>0</v>
          </cell>
          <cell r="AJ18" t="str">
            <v>NO FUND</v>
          </cell>
          <cell r="AM18">
            <v>0</v>
          </cell>
          <cell r="AN18">
            <v>0</v>
          </cell>
          <cell r="AO18">
            <v>339</v>
          </cell>
          <cell r="AP18">
            <v>0</v>
          </cell>
          <cell r="AQ18">
            <v>0</v>
          </cell>
          <cell r="AV18">
            <v>99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 t="str">
            <v>NONE</v>
          </cell>
          <cell r="BE18">
            <v>0</v>
          </cell>
          <cell r="BG18">
            <v>0</v>
          </cell>
          <cell r="BH18">
            <v>0</v>
          </cell>
        </row>
        <row r="19">
          <cell r="A19">
            <v>1101</v>
          </cell>
          <cell r="B19" t="str">
            <v>Corning</v>
          </cell>
          <cell r="C19" t="str">
            <v>1101-Corning</v>
          </cell>
          <cell r="D19">
            <v>1101001</v>
          </cell>
          <cell r="E19" t="str">
            <v>Biggers-Reyno Elem. School</v>
          </cell>
          <cell r="F19" t="str">
            <v>Yes</v>
          </cell>
          <cell r="G19" t="str">
            <v>Yes</v>
          </cell>
          <cell r="H19" t="str">
            <v>Yes</v>
          </cell>
          <cell r="I19" t="str">
            <v>Yes</v>
          </cell>
          <cell r="J19" t="str">
            <v>K-6</v>
          </cell>
          <cell r="K19" t="str">
            <v>K-6</v>
          </cell>
          <cell r="L19" t="str">
            <v>K-6</v>
          </cell>
          <cell r="M19" t="str">
            <v>Closed</v>
          </cell>
          <cell r="N19" t="str">
            <v>Closed</v>
          </cell>
          <cell r="O19" t="str">
            <v>Closed</v>
          </cell>
          <cell r="P19" t="str">
            <v>Sold</v>
          </cell>
          <cell r="Q19" t="str">
            <v>Sold</v>
          </cell>
          <cell r="R19" t="str">
            <v>Sold</v>
          </cell>
          <cell r="S19" t="str">
            <v>Sold</v>
          </cell>
          <cell r="T19" t="str">
            <v>Sold</v>
          </cell>
          <cell r="U19" t="str">
            <v>Sold</v>
          </cell>
          <cell r="V19" t="str">
            <v>Sold</v>
          </cell>
          <cell r="W19" t="str">
            <v>Sold</v>
          </cell>
          <cell r="X19" t="str">
            <v>Sold</v>
          </cell>
          <cell r="Y19" t="str">
            <v>sold</v>
          </cell>
          <cell r="Z19" t="str">
            <v>sold</v>
          </cell>
          <cell r="AB19">
            <v>0</v>
          </cell>
          <cell r="AC19">
            <v>0</v>
          </cell>
          <cell r="AI19">
            <v>0</v>
          </cell>
          <cell r="AJ19" t="str">
            <v>NO FUND</v>
          </cell>
          <cell r="AM19">
            <v>0</v>
          </cell>
          <cell r="AN19">
            <v>0</v>
          </cell>
          <cell r="AO19">
            <v>763</v>
          </cell>
          <cell r="AP19">
            <v>0</v>
          </cell>
          <cell r="AQ19">
            <v>0</v>
          </cell>
          <cell r="AV19">
            <v>99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 t="str">
            <v>NONE</v>
          </cell>
          <cell r="BE19">
            <v>0</v>
          </cell>
          <cell r="BG19">
            <v>0</v>
          </cell>
          <cell r="BH19">
            <v>0</v>
          </cell>
        </row>
        <row r="20">
          <cell r="A20">
            <v>1101</v>
          </cell>
          <cell r="B20" t="str">
            <v>Corning</v>
          </cell>
          <cell r="C20" t="str">
            <v>1101-Corning</v>
          </cell>
          <cell r="D20">
            <v>1101002</v>
          </cell>
          <cell r="E20" t="str">
            <v>Biggers-Reyno High School</v>
          </cell>
          <cell r="J20" t="str">
            <v>7-12</v>
          </cell>
          <cell r="K20" t="str">
            <v>7-12</v>
          </cell>
          <cell r="L20" t="str">
            <v>7-12</v>
          </cell>
          <cell r="M20" t="str">
            <v>Closed</v>
          </cell>
          <cell r="N20" t="str">
            <v>Closed</v>
          </cell>
          <cell r="O20" t="str">
            <v>Closed</v>
          </cell>
          <cell r="P20" t="str">
            <v>Sold</v>
          </cell>
          <cell r="Q20" t="str">
            <v>Sold</v>
          </cell>
          <cell r="R20" t="str">
            <v>Sold</v>
          </cell>
          <cell r="S20" t="str">
            <v>Sold</v>
          </cell>
          <cell r="T20" t="str">
            <v>Sold</v>
          </cell>
          <cell r="U20" t="str">
            <v>Sold</v>
          </cell>
          <cell r="V20" t="str">
            <v>Sold</v>
          </cell>
          <cell r="W20" t="str">
            <v>Sold</v>
          </cell>
          <cell r="X20" t="str">
            <v>Sold</v>
          </cell>
          <cell r="Y20" t="str">
            <v>sold</v>
          </cell>
          <cell r="Z20" t="str">
            <v>sold</v>
          </cell>
          <cell r="AB20">
            <v>0</v>
          </cell>
          <cell r="AC20">
            <v>0</v>
          </cell>
          <cell r="AJ20" t="str">
            <v>NO FUND</v>
          </cell>
          <cell r="AM20">
            <v>0</v>
          </cell>
          <cell r="AN20">
            <v>0</v>
          </cell>
          <cell r="AO20">
            <v>763</v>
          </cell>
          <cell r="AP20">
            <v>0</v>
          </cell>
          <cell r="AQ20">
            <v>0</v>
          </cell>
          <cell r="AV20">
            <v>99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 t="str">
            <v>NONE</v>
          </cell>
          <cell r="BE20">
            <v>0</v>
          </cell>
          <cell r="BG20">
            <v>0</v>
          </cell>
          <cell r="BH20">
            <v>0</v>
          </cell>
        </row>
        <row r="21">
          <cell r="A21">
            <v>1201</v>
          </cell>
          <cell r="B21" t="str">
            <v>Concord</v>
          </cell>
          <cell r="C21" t="str">
            <v>1201-Concord</v>
          </cell>
          <cell r="D21">
            <v>1201018</v>
          </cell>
          <cell r="E21" t="str">
            <v>Wilburn Elementary School</v>
          </cell>
          <cell r="F21" t="str">
            <v>Yes</v>
          </cell>
          <cell r="G21" t="str">
            <v>Yes</v>
          </cell>
          <cell r="H21" t="str">
            <v>Yes</v>
          </cell>
          <cell r="I21" t="str">
            <v>Yes</v>
          </cell>
          <cell r="J21" t="str">
            <v>K-6</v>
          </cell>
          <cell r="K21" t="str">
            <v>K-6</v>
          </cell>
          <cell r="L21" t="str">
            <v>K-6</v>
          </cell>
          <cell r="M21" t="str">
            <v>K-6</v>
          </cell>
          <cell r="N21" t="str">
            <v>K-5</v>
          </cell>
          <cell r="O21" t="str">
            <v>Closed</v>
          </cell>
          <cell r="P21" t="str">
            <v>Closed</v>
          </cell>
          <cell r="Q21" t="str">
            <v>Closed</v>
          </cell>
          <cell r="R21" t="str">
            <v>Closed</v>
          </cell>
          <cell r="S21" t="str">
            <v>Closed</v>
          </cell>
          <cell r="T21" t="str">
            <v>Closed</v>
          </cell>
          <cell r="U21" t="str">
            <v>Closed</v>
          </cell>
          <cell r="V21" t="str">
            <v>Sold</v>
          </cell>
          <cell r="W21" t="str">
            <v>Sold</v>
          </cell>
          <cell r="X21" t="str">
            <v>Sold</v>
          </cell>
          <cell r="Y21" t="str">
            <v>sold</v>
          </cell>
          <cell r="Z21" t="str">
            <v>sold</v>
          </cell>
          <cell r="AB21">
            <v>0</v>
          </cell>
          <cell r="AC21">
            <v>0</v>
          </cell>
          <cell r="AI21">
            <v>0</v>
          </cell>
          <cell r="AJ21" t="str">
            <v>NO FUND</v>
          </cell>
          <cell r="AM21">
            <v>0</v>
          </cell>
          <cell r="AN21">
            <v>0</v>
          </cell>
          <cell r="AO21">
            <v>978</v>
          </cell>
          <cell r="AP21">
            <v>0</v>
          </cell>
          <cell r="AQ21">
            <v>0</v>
          </cell>
          <cell r="AV21">
            <v>99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 t="str">
            <v>NONE</v>
          </cell>
          <cell r="BE21">
            <v>0</v>
          </cell>
          <cell r="BG21">
            <v>0</v>
          </cell>
          <cell r="BH21">
            <v>0</v>
          </cell>
        </row>
        <row r="22">
          <cell r="A22">
            <v>1201</v>
          </cell>
          <cell r="B22" t="str">
            <v>Concord</v>
          </cell>
          <cell r="C22" t="str">
            <v>1201-Concord</v>
          </cell>
          <cell r="D22">
            <v>1201019</v>
          </cell>
          <cell r="E22" t="str">
            <v>Wilburn High School</v>
          </cell>
          <cell r="J22" t="str">
            <v>7-12</v>
          </cell>
          <cell r="K22" t="str">
            <v>7-12</v>
          </cell>
          <cell r="L22" t="str">
            <v>7-12</v>
          </cell>
          <cell r="M22" t="str">
            <v>Closed</v>
          </cell>
          <cell r="N22" t="str">
            <v>Closed</v>
          </cell>
          <cell r="O22" t="str">
            <v>Closed</v>
          </cell>
          <cell r="P22" t="str">
            <v>Closed</v>
          </cell>
          <cell r="Q22" t="str">
            <v>Closed</v>
          </cell>
          <cell r="R22" t="str">
            <v>Closed</v>
          </cell>
          <cell r="S22" t="str">
            <v>Closed</v>
          </cell>
          <cell r="T22" t="str">
            <v>Closed</v>
          </cell>
          <cell r="U22" t="str">
            <v>Closed</v>
          </cell>
          <cell r="V22" t="str">
            <v>Sold</v>
          </cell>
          <cell r="W22" t="str">
            <v>Sold</v>
          </cell>
          <cell r="X22" t="str">
            <v>Sold</v>
          </cell>
          <cell r="Y22" t="str">
            <v>sold</v>
          </cell>
          <cell r="Z22" t="str">
            <v>sold</v>
          </cell>
          <cell r="AB22">
            <v>0</v>
          </cell>
          <cell r="AC22">
            <v>0</v>
          </cell>
          <cell r="AJ22" t="str">
            <v>NO FUND</v>
          </cell>
          <cell r="AM22">
            <v>0</v>
          </cell>
          <cell r="AN22">
            <v>0</v>
          </cell>
          <cell r="AO22">
            <v>978</v>
          </cell>
          <cell r="AP22">
            <v>0</v>
          </cell>
          <cell r="AQ22">
            <v>0</v>
          </cell>
          <cell r="AV22">
            <v>99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 t="str">
            <v>NONE</v>
          </cell>
          <cell r="BE22">
            <v>0</v>
          </cell>
          <cell r="BG22">
            <v>0</v>
          </cell>
          <cell r="BH22">
            <v>0</v>
          </cell>
        </row>
        <row r="23">
          <cell r="A23">
            <v>1305</v>
          </cell>
          <cell r="B23" t="str">
            <v>Cleveland County</v>
          </cell>
          <cell r="C23" t="str">
            <v>1305-Cleveland County</v>
          </cell>
          <cell r="D23">
            <v>1305001</v>
          </cell>
          <cell r="E23" t="str">
            <v>Kingsland Elementary School</v>
          </cell>
          <cell r="F23" t="str">
            <v>Yes</v>
          </cell>
          <cell r="G23" t="str">
            <v>No</v>
          </cell>
          <cell r="H23" t="str">
            <v>Yes</v>
          </cell>
          <cell r="I23" t="str">
            <v>Yes</v>
          </cell>
          <cell r="J23" t="str">
            <v>K-6</v>
          </cell>
          <cell r="K23" t="str">
            <v>K-6</v>
          </cell>
          <cell r="L23" t="str">
            <v>K-6</v>
          </cell>
          <cell r="M23" t="str">
            <v>K-6</v>
          </cell>
          <cell r="N23" t="str">
            <v>K-6</v>
          </cell>
          <cell r="O23" t="str">
            <v>K-6</v>
          </cell>
          <cell r="P23" t="str">
            <v>K-6</v>
          </cell>
          <cell r="Q23" t="str">
            <v>K-6</v>
          </cell>
          <cell r="R23" t="str">
            <v>K-6</v>
          </cell>
          <cell r="S23" t="str">
            <v>K-6</v>
          </cell>
          <cell r="T23" t="str">
            <v>K-6</v>
          </cell>
          <cell r="U23" t="str">
            <v>K-5</v>
          </cell>
          <cell r="V23" t="str">
            <v>K-5</v>
          </cell>
          <cell r="W23" t="str">
            <v>K-5</v>
          </cell>
          <cell r="X23" t="str">
            <v>K-5</v>
          </cell>
          <cell r="Y23" t="str">
            <v>K-5</v>
          </cell>
          <cell r="Z23" t="str">
            <v>Closed</v>
          </cell>
          <cell r="AA23" t="str">
            <v>Closed</v>
          </cell>
          <cell r="AB23">
            <v>0</v>
          </cell>
          <cell r="AC23">
            <v>0</v>
          </cell>
          <cell r="AJ23" t="str">
            <v>NO FUND</v>
          </cell>
          <cell r="AK23">
            <v>0</v>
          </cell>
          <cell r="AM23">
            <v>0</v>
          </cell>
          <cell r="AN23">
            <v>0</v>
          </cell>
          <cell r="AO23">
            <v>394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99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 t="str">
            <v>NONE</v>
          </cell>
          <cell r="BE23">
            <v>0</v>
          </cell>
          <cell r="BG23">
            <v>0</v>
          </cell>
          <cell r="BH23">
            <v>0</v>
          </cell>
        </row>
        <row r="24">
          <cell r="A24">
            <v>1305</v>
          </cell>
          <cell r="B24" t="str">
            <v>Cleveland County</v>
          </cell>
          <cell r="C24" t="str">
            <v>1305-Cleveland County</v>
          </cell>
          <cell r="D24">
            <v>1305002</v>
          </cell>
          <cell r="E24" t="str">
            <v>Kingsland High School</v>
          </cell>
          <cell r="J24" t="str">
            <v>7-12</v>
          </cell>
          <cell r="K24" t="str">
            <v>7-12</v>
          </cell>
          <cell r="L24" t="str">
            <v>Closed</v>
          </cell>
          <cell r="M24" t="str">
            <v>Closed</v>
          </cell>
          <cell r="N24" t="str">
            <v>Closed</v>
          </cell>
          <cell r="O24" t="str">
            <v>Closed</v>
          </cell>
          <cell r="P24" t="str">
            <v>Closed</v>
          </cell>
          <cell r="Q24" t="str">
            <v>Closed</v>
          </cell>
          <cell r="R24" t="str">
            <v>Closed</v>
          </cell>
          <cell r="S24" t="str">
            <v>Closed</v>
          </cell>
          <cell r="T24" t="str">
            <v>Closed</v>
          </cell>
          <cell r="U24" t="str">
            <v>Closed</v>
          </cell>
          <cell r="V24" t="str">
            <v>Closed</v>
          </cell>
          <cell r="W24" t="str">
            <v>Closed</v>
          </cell>
          <cell r="X24" t="str">
            <v>Closed</v>
          </cell>
          <cell r="Y24" t="str">
            <v>Closed</v>
          </cell>
          <cell r="Z24" t="str">
            <v>Closed</v>
          </cell>
          <cell r="AB24">
            <v>0</v>
          </cell>
          <cell r="AC24">
            <v>0</v>
          </cell>
          <cell r="AJ24" t="str">
            <v>NO FUND</v>
          </cell>
          <cell r="AM24">
            <v>0</v>
          </cell>
          <cell r="AN24">
            <v>0</v>
          </cell>
          <cell r="AO24">
            <v>394</v>
          </cell>
          <cell r="AP24">
            <v>0</v>
          </cell>
          <cell r="AQ24">
            <v>0</v>
          </cell>
          <cell r="AV24">
            <v>99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 t="str">
            <v>NONE</v>
          </cell>
          <cell r="BE24">
            <v>0</v>
          </cell>
          <cell r="BG24">
            <v>0</v>
          </cell>
          <cell r="BH24">
            <v>0</v>
          </cell>
        </row>
        <row r="25">
          <cell r="A25">
            <v>1402</v>
          </cell>
          <cell r="B25" t="str">
            <v>Magnolia</v>
          </cell>
          <cell r="C25" t="str">
            <v>1402-Magnolia</v>
          </cell>
          <cell r="D25">
            <v>1402031</v>
          </cell>
          <cell r="E25" t="str">
            <v>Walker Pre-K Center (formerly Walker Elem.)</v>
          </cell>
          <cell r="F25" t="str">
            <v>Yes</v>
          </cell>
          <cell r="G25" t="str">
            <v>Yes</v>
          </cell>
          <cell r="H25" t="str">
            <v>Yes</v>
          </cell>
          <cell r="J25" t="str">
            <v>K-6</v>
          </cell>
          <cell r="K25" t="str">
            <v>K-6</v>
          </cell>
          <cell r="L25" t="str">
            <v>Closed</v>
          </cell>
          <cell r="M25" t="str">
            <v>Closed</v>
          </cell>
          <cell r="N25" t="str">
            <v>Closed</v>
          </cell>
          <cell r="O25" t="str">
            <v>Closed</v>
          </cell>
          <cell r="P25" t="str">
            <v>Closed</v>
          </cell>
          <cell r="Q25" t="str">
            <v>Closed</v>
          </cell>
          <cell r="R25" t="str">
            <v>Closed</v>
          </cell>
          <cell r="S25" t="str">
            <v>Closed</v>
          </cell>
          <cell r="T25" t="str">
            <v>Closed</v>
          </cell>
          <cell r="U25" t="str">
            <v>Closed</v>
          </cell>
          <cell r="V25" t="str">
            <v>Closed</v>
          </cell>
          <cell r="W25" t="str">
            <v>Closed</v>
          </cell>
          <cell r="X25" t="str">
            <v>Closed</v>
          </cell>
          <cell r="Y25" t="str">
            <v>Closed</v>
          </cell>
          <cell r="Z25" t="str">
            <v>Closed</v>
          </cell>
          <cell r="AB25">
            <v>0</v>
          </cell>
          <cell r="AC25">
            <v>0</v>
          </cell>
          <cell r="AI25">
            <v>0</v>
          </cell>
          <cell r="AJ25" t="str">
            <v>NO FUND</v>
          </cell>
          <cell r="AM25">
            <v>0</v>
          </cell>
          <cell r="AN25">
            <v>0</v>
          </cell>
          <cell r="AO25">
            <v>819</v>
          </cell>
          <cell r="AP25">
            <v>0</v>
          </cell>
          <cell r="AQ25">
            <v>0</v>
          </cell>
          <cell r="AS25">
            <v>48673</v>
          </cell>
          <cell r="AV25">
            <v>99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 t="str">
            <v>NONE</v>
          </cell>
          <cell r="BE25">
            <v>0</v>
          </cell>
          <cell r="BG25">
            <v>0</v>
          </cell>
          <cell r="BH25">
            <v>0</v>
          </cell>
        </row>
        <row r="26">
          <cell r="A26">
            <v>1402</v>
          </cell>
          <cell r="B26" t="str">
            <v>Magnolia</v>
          </cell>
          <cell r="C26" t="str">
            <v>1402-Magnolia</v>
          </cell>
          <cell r="D26">
            <v>1402032</v>
          </cell>
          <cell r="E26" t="str">
            <v>Walker High School</v>
          </cell>
          <cell r="J26" t="str">
            <v>7-12</v>
          </cell>
          <cell r="K26" t="str">
            <v>Closed</v>
          </cell>
          <cell r="L26" t="str">
            <v>Closed</v>
          </cell>
          <cell r="M26" t="str">
            <v>Closed</v>
          </cell>
          <cell r="N26" t="str">
            <v>Closed</v>
          </cell>
          <cell r="O26" t="str">
            <v>Closed</v>
          </cell>
          <cell r="P26" t="str">
            <v>Closed</v>
          </cell>
          <cell r="Q26" t="str">
            <v>Closed</v>
          </cell>
          <cell r="R26" t="str">
            <v>Closed</v>
          </cell>
          <cell r="S26" t="str">
            <v>Closed</v>
          </cell>
          <cell r="T26" t="str">
            <v>Closed</v>
          </cell>
          <cell r="U26" t="str">
            <v>Closed</v>
          </cell>
          <cell r="V26" t="str">
            <v>Closed</v>
          </cell>
          <cell r="W26" t="str">
            <v>Closed</v>
          </cell>
          <cell r="X26" t="str">
            <v>Closed</v>
          </cell>
          <cell r="Y26" t="str">
            <v>Closed</v>
          </cell>
          <cell r="Z26" t="str">
            <v>Closed</v>
          </cell>
          <cell r="AB26">
            <v>0</v>
          </cell>
          <cell r="AC26">
            <v>0</v>
          </cell>
          <cell r="AJ26" t="str">
            <v>NO FUND</v>
          </cell>
          <cell r="AL26">
            <v>59.43</v>
          </cell>
          <cell r="AM26">
            <v>1</v>
          </cell>
          <cell r="AN26">
            <v>0</v>
          </cell>
          <cell r="AO26">
            <v>819</v>
          </cell>
          <cell r="AP26">
            <v>48673</v>
          </cell>
          <cell r="AQ26">
            <v>36505</v>
          </cell>
          <cell r="AR26">
            <v>12168</v>
          </cell>
          <cell r="AV26">
            <v>99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 t="str">
            <v>NONE</v>
          </cell>
          <cell r="BE26">
            <v>0</v>
          </cell>
          <cell r="BG26">
            <v>0</v>
          </cell>
          <cell r="BH26">
            <v>0</v>
          </cell>
        </row>
        <row r="27">
          <cell r="A27">
            <v>1408</v>
          </cell>
          <cell r="B27" t="str">
            <v>Emerson-Taylor</v>
          </cell>
          <cell r="C27" t="str">
            <v>1408-Emerson-Taylor</v>
          </cell>
          <cell r="D27">
            <v>1408018</v>
          </cell>
          <cell r="E27" t="str">
            <v>Taylor Elementary School</v>
          </cell>
          <cell r="F27" t="str">
            <v>Yes</v>
          </cell>
          <cell r="G27" t="str">
            <v>Yes</v>
          </cell>
          <cell r="H27" t="str">
            <v>Yes</v>
          </cell>
          <cell r="I27" t="str">
            <v>No</v>
          </cell>
          <cell r="J27" t="str">
            <v>K-6</v>
          </cell>
          <cell r="K27" t="str">
            <v>K-6</v>
          </cell>
          <cell r="L27" t="str">
            <v>K-6</v>
          </cell>
          <cell r="M27" t="str">
            <v>K-6</v>
          </cell>
          <cell r="N27" t="str">
            <v>K-6</v>
          </cell>
          <cell r="O27" t="str">
            <v>K-6</v>
          </cell>
          <cell r="P27" t="str">
            <v>K-6</v>
          </cell>
          <cell r="Q27" t="str">
            <v>K-6</v>
          </cell>
          <cell r="R27" t="str">
            <v>K-6</v>
          </cell>
          <cell r="S27" t="str">
            <v>K-6</v>
          </cell>
          <cell r="T27" t="str">
            <v>K-6</v>
          </cell>
          <cell r="U27" t="str">
            <v>K-6</v>
          </cell>
          <cell r="V27" t="str">
            <v>K-6</v>
          </cell>
          <cell r="W27" t="str">
            <v>K-6</v>
          </cell>
          <cell r="X27" t="str">
            <v>K-6</v>
          </cell>
          <cell r="Y27" t="str">
            <v>K-6</v>
          </cell>
          <cell r="Z27" t="str">
            <v>K-6</v>
          </cell>
          <cell r="AA27" t="str">
            <v>K-6</v>
          </cell>
          <cell r="AB27">
            <v>7</v>
          </cell>
          <cell r="AC27">
            <v>7</v>
          </cell>
          <cell r="AD27">
            <v>13</v>
          </cell>
          <cell r="AE27">
            <v>13</v>
          </cell>
          <cell r="AF27">
            <v>277.64999999999998</v>
          </cell>
          <cell r="AG27">
            <v>464.12</v>
          </cell>
          <cell r="AH27">
            <v>277.64999999999998</v>
          </cell>
          <cell r="AI27">
            <v>464.12</v>
          </cell>
          <cell r="AJ27" t="str">
            <v>PY All</v>
          </cell>
          <cell r="AK27">
            <v>2</v>
          </cell>
          <cell r="AM27">
            <v>0</v>
          </cell>
          <cell r="AN27">
            <v>0</v>
          </cell>
          <cell r="AO27">
            <v>353</v>
          </cell>
          <cell r="AP27">
            <v>0</v>
          </cell>
          <cell r="AQ27">
            <v>0</v>
          </cell>
          <cell r="AT27">
            <v>1032.96</v>
          </cell>
          <cell r="AU27">
            <v>547.69555942399995</v>
          </cell>
          <cell r="AV27">
            <v>1.8860112743772153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1</v>
          </cell>
          <cell r="BC27">
            <v>0</v>
          </cell>
          <cell r="BD27" t="str">
            <v>E</v>
          </cell>
          <cell r="BE27">
            <v>325719</v>
          </cell>
          <cell r="BF27">
            <v>325719</v>
          </cell>
          <cell r="BG27">
            <v>272451</v>
          </cell>
          <cell r="BH27">
            <v>598170</v>
          </cell>
        </row>
        <row r="28">
          <cell r="A28">
            <v>1408</v>
          </cell>
          <cell r="B28" t="str">
            <v>Emerson-Taylor</v>
          </cell>
          <cell r="C28" t="str">
            <v>1408-Emerson-Taylor</v>
          </cell>
          <cell r="D28">
            <v>1408019</v>
          </cell>
          <cell r="E28" t="str">
            <v>Taylor High School</v>
          </cell>
          <cell r="J28" t="str">
            <v>7-12</v>
          </cell>
          <cell r="K28" t="str">
            <v>7-12</v>
          </cell>
          <cell r="L28" t="str">
            <v>7-12</v>
          </cell>
          <cell r="M28" t="str">
            <v>7-12</v>
          </cell>
          <cell r="N28" t="str">
            <v>7-12</v>
          </cell>
          <cell r="O28" t="str">
            <v>7-12</v>
          </cell>
          <cell r="P28" t="str">
            <v>7-12</v>
          </cell>
          <cell r="Q28" t="str">
            <v>7-12</v>
          </cell>
          <cell r="R28" t="str">
            <v>7-12</v>
          </cell>
          <cell r="S28" t="str">
            <v>7-12</v>
          </cell>
          <cell r="T28" t="str">
            <v>7-12</v>
          </cell>
          <cell r="U28" t="str">
            <v>7-12</v>
          </cell>
          <cell r="V28" t="str">
            <v>7-12</v>
          </cell>
          <cell r="W28" t="str">
            <v>7-12</v>
          </cell>
          <cell r="X28" t="str">
            <v>7-12</v>
          </cell>
          <cell r="Y28" t="str">
            <v>7-12</v>
          </cell>
          <cell r="Z28" t="str">
            <v>7-12</v>
          </cell>
          <cell r="AA28" t="str">
            <v>7-12</v>
          </cell>
          <cell r="AB28">
            <v>6</v>
          </cell>
          <cell r="AC28">
            <v>6</v>
          </cell>
          <cell r="AF28">
            <v>186.47</v>
          </cell>
          <cell r="AH28">
            <v>186.47</v>
          </cell>
          <cell r="AJ28" t="str">
            <v>NO FUND</v>
          </cell>
          <cell r="AM28">
            <v>0</v>
          </cell>
          <cell r="AN28">
            <v>0</v>
          </cell>
          <cell r="AO28">
            <v>353</v>
          </cell>
          <cell r="AP28">
            <v>0</v>
          </cell>
          <cell r="AQ28">
            <v>0</v>
          </cell>
          <cell r="AV28">
            <v>99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 t="str">
            <v>NONE</v>
          </cell>
          <cell r="BE28">
            <v>0</v>
          </cell>
          <cell r="BG28">
            <v>0</v>
          </cell>
          <cell r="BH28">
            <v>0</v>
          </cell>
        </row>
        <row r="29">
          <cell r="A29">
            <v>1704</v>
          </cell>
          <cell r="B29" t="str">
            <v>Mulberry/Pleasant View Bi-County</v>
          </cell>
          <cell r="C29" t="str">
            <v>1704-Mulberry/Pleasant View Bi-County</v>
          </cell>
          <cell r="D29">
            <v>1704018</v>
          </cell>
          <cell r="E29" t="str">
            <v>Pleasant View Jr. High (formerly 1704123 P.V. H.S.)</v>
          </cell>
          <cell r="F29" t="str">
            <v>Yes</v>
          </cell>
          <cell r="G29" t="str">
            <v>No</v>
          </cell>
          <cell r="H29" t="str">
            <v>Yes</v>
          </cell>
          <cell r="I29" t="str">
            <v>No</v>
          </cell>
          <cell r="J29" t="str">
            <v>7-12</v>
          </cell>
          <cell r="K29" t="str">
            <v>7-12</v>
          </cell>
          <cell r="L29" t="str">
            <v>7-12</v>
          </cell>
          <cell r="M29" t="str">
            <v>7-12</v>
          </cell>
          <cell r="N29" t="str">
            <v>7-9</v>
          </cell>
          <cell r="O29" t="str">
            <v>7-9</v>
          </cell>
          <cell r="P29" t="str">
            <v>7-9</v>
          </cell>
          <cell r="Q29" t="str">
            <v>7-9</v>
          </cell>
          <cell r="R29" t="str">
            <v>7-9</v>
          </cell>
          <cell r="S29" t="str">
            <v>7-9</v>
          </cell>
          <cell r="T29" t="str">
            <v>7-9</v>
          </cell>
          <cell r="U29" t="str">
            <v>7-9</v>
          </cell>
          <cell r="V29" t="str">
            <v>5-9</v>
          </cell>
          <cell r="W29" t="str">
            <v>5-8</v>
          </cell>
          <cell r="X29" t="str">
            <v>5-8</v>
          </cell>
          <cell r="Y29" t="str">
            <v>5-8</v>
          </cell>
          <cell r="Z29" t="str">
            <v>5-8</v>
          </cell>
          <cell r="AA29" t="str">
            <v>5-8</v>
          </cell>
          <cell r="AB29">
            <v>4</v>
          </cell>
          <cell r="AC29">
            <v>4</v>
          </cell>
          <cell r="AD29">
            <v>4</v>
          </cell>
          <cell r="AE29">
            <v>4</v>
          </cell>
          <cell r="AF29">
            <v>117.8</v>
          </cell>
          <cell r="AG29">
            <v>117.8</v>
          </cell>
          <cell r="AH29">
            <v>117.8</v>
          </cell>
          <cell r="AI29">
            <v>117.8</v>
          </cell>
          <cell r="AJ29" t="str">
            <v>PY All</v>
          </cell>
          <cell r="AK29">
            <v>1</v>
          </cell>
          <cell r="AM29">
            <v>0</v>
          </cell>
          <cell r="AN29">
            <v>1</v>
          </cell>
          <cell r="AO29">
            <v>679</v>
          </cell>
          <cell r="AP29">
            <v>79986</v>
          </cell>
          <cell r="AQ29">
            <v>59990</v>
          </cell>
          <cell r="AR29">
            <v>19996</v>
          </cell>
          <cell r="AS29">
            <v>79986</v>
          </cell>
          <cell r="AT29">
            <v>413.08</v>
          </cell>
          <cell r="AU29">
            <v>125.209044069</v>
          </cell>
          <cell r="AV29">
            <v>3.2991227037270607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 t="str">
            <v>NONE</v>
          </cell>
          <cell r="BE29">
            <v>0</v>
          </cell>
          <cell r="BG29">
            <v>0</v>
          </cell>
          <cell r="BH29">
            <v>0</v>
          </cell>
        </row>
        <row r="30">
          <cell r="A30">
            <v>1704</v>
          </cell>
          <cell r="B30" t="str">
            <v>Mulberry/Pleasant View Bi-County</v>
          </cell>
          <cell r="C30" t="str">
            <v>1704-Mulberry/Pleasant View Bi-County</v>
          </cell>
          <cell r="D30">
            <v>1704022</v>
          </cell>
          <cell r="E30" t="str">
            <v>Millsap Intermediate (formerly Pleasant View Elem.)</v>
          </cell>
          <cell r="F30" t="str">
            <v>Yes</v>
          </cell>
          <cell r="G30" t="str">
            <v>Yes</v>
          </cell>
          <cell r="H30" t="str">
            <v>Yes</v>
          </cell>
          <cell r="J30" t="str">
            <v>K-6</v>
          </cell>
          <cell r="K30" t="str">
            <v>K-6</v>
          </cell>
          <cell r="L30" t="str">
            <v>K-6</v>
          </cell>
          <cell r="M30" t="str">
            <v>K-6</v>
          </cell>
          <cell r="N30" t="str">
            <v>5-6</v>
          </cell>
          <cell r="O30" t="str">
            <v>5-6</v>
          </cell>
          <cell r="P30" t="str">
            <v>5-6</v>
          </cell>
          <cell r="Q30" t="str">
            <v>5-6</v>
          </cell>
          <cell r="R30" t="str">
            <v>5-6</v>
          </cell>
          <cell r="S30" t="str">
            <v>5-6</v>
          </cell>
          <cell r="T30" t="str">
            <v>5-6</v>
          </cell>
          <cell r="U30" t="str">
            <v>5-6</v>
          </cell>
          <cell r="V30" t="str">
            <v>Closed</v>
          </cell>
          <cell r="W30" t="str">
            <v>Closed</v>
          </cell>
          <cell r="X30" t="str">
            <v>Closed</v>
          </cell>
          <cell r="Y30" t="str">
            <v>Closed</v>
          </cell>
          <cell r="Z30" t="str">
            <v>Closed</v>
          </cell>
          <cell r="AB30">
            <v>0</v>
          </cell>
          <cell r="AC30">
            <v>0</v>
          </cell>
          <cell r="AI30">
            <v>0</v>
          </cell>
          <cell r="AJ30" t="str">
            <v>NO FUND</v>
          </cell>
          <cell r="AM30">
            <v>0</v>
          </cell>
          <cell r="AN30">
            <v>0</v>
          </cell>
          <cell r="AO30">
            <v>679</v>
          </cell>
          <cell r="AP30">
            <v>0</v>
          </cell>
          <cell r="AQ30">
            <v>0</v>
          </cell>
          <cell r="AV30">
            <v>99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 t="str">
            <v>NONE</v>
          </cell>
          <cell r="BE30">
            <v>0</v>
          </cell>
          <cell r="BG30">
            <v>0</v>
          </cell>
          <cell r="BH30">
            <v>0</v>
          </cell>
        </row>
        <row r="31">
          <cell r="A31">
            <v>1804</v>
          </cell>
          <cell r="B31" t="str">
            <v>Marion</v>
          </cell>
          <cell r="C31" t="str">
            <v>1804-Marion</v>
          </cell>
          <cell r="D31">
            <v>1804001</v>
          </cell>
          <cell r="E31" t="str">
            <v>Crawfordsville Elementary School</v>
          </cell>
          <cell r="F31" t="str">
            <v>Yes</v>
          </cell>
          <cell r="G31" t="str">
            <v>No</v>
          </cell>
          <cell r="H31" t="str">
            <v>Yes</v>
          </cell>
          <cell r="J31" t="str">
            <v>K-6</v>
          </cell>
          <cell r="K31" t="str">
            <v>Closed</v>
          </cell>
          <cell r="L31" t="str">
            <v>Closed</v>
          </cell>
          <cell r="M31" t="str">
            <v>Closed</v>
          </cell>
          <cell r="N31" t="str">
            <v>Closed</v>
          </cell>
          <cell r="O31" t="str">
            <v>Closed</v>
          </cell>
          <cell r="P31" t="str">
            <v>Closed</v>
          </cell>
          <cell r="Q31" t="str">
            <v>Closed</v>
          </cell>
          <cell r="R31" t="str">
            <v>Closed</v>
          </cell>
          <cell r="S31" t="str">
            <v>Sold</v>
          </cell>
          <cell r="T31" t="str">
            <v>Sold</v>
          </cell>
          <cell r="U31" t="str">
            <v>Sold</v>
          </cell>
          <cell r="V31" t="str">
            <v>Sold</v>
          </cell>
          <cell r="W31" t="str">
            <v>Sold</v>
          </cell>
          <cell r="X31" t="str">
            <v>Sold</v>
          </cell>
          <cell r="Y31" t="str">
            <v>Sold</v>
          </cell>
          <cell r="Z31" t="str">
            <v>Sold</v>
          </cell>
          <cell r="AB31">
            <v>0</v>
          </cell>
          <cell r="AC31">
            <v>0</v>
          </cell>
          <cell r="AI31">
            <v>0</v>
          </cell>
          <cell r="AJ31" t="str">
            <v>NO FUND</v>
          </cell>
          <cell r="AM31">
            <v>0</v>
          </cell>
          <cell r="AN31">
            <v>0</v>
          </cell>
          <cell r="AO31">
            <v>642</v>
          </cell>
          <cell r="AP31">
            <v>0</v>
          </cell>
          <cell r="AQ31">
            <v>0</v>
          </cell>
          <cell r="AV31">
            <v>99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 t="str">
            <v>NONE</v>
          </cell>
          <cell r="BE31">
            <v>0</v>
          </cell>
          <cell r="BG31">
            <v>0</v>
          </cell>
          <cell r="BH31">
            <v>0</v>
          </cell>
        </row>
        <row r="32">
          <cell r="A32">
            <v>1804</v>
          </cell>
          <cell r="B32" t="str">
            <v>Marion</v>
          </cell>
          <cell r="C32" t="str">
            <v>1804-Marion</v>
          </cell>
          <cell r="D32">
            <v>1804003</v>
          </cell>
          <cell r="E32" t="str">
            <v>Crawfordsville High School</v>
          </cell>
          <cell r="J32" t="str">
            <v>7-12</v>
          </cell>
          <cell r="K32" t="str">
            <v>Closed</v>
          </cell>
          <cell r="L32" t="str">
            <v>Closed</v>
          </cell>
          <cell r="M32" t="str">
            <v>Closed</v>
          </cell>
          <cell r="N32" t="str">
            <v>Closed</v>
          </cell>
          <cell r="O32" t="str">
            <v>Closed</v>
          </cell>
          <cell r="P32" t="str">
            <v>Closed</v>
          </cell>
          <cell r="Q32" t="str">
            <v>Closed</v>
          </cell>
          <cell r="R32" t="str">
            <v>Closed</v>
          </cell>
          <cell r="S32" t="str">
            <v>Sold</v>
          </cell>
          <cell r="T32" t="str">
            <v>Sold</v>
          </cell>
          <cell r="U32" t="str">
            <v>Sold</v>
          </cell>
          <cell r="V32" t="str">
            <v>Sold</v>
          </cell>
          <cell r="W32" t="str">
            <v>Sold</v>
          </cell>
          <cell r="X32" t="str">
            <v>Sold</v>
          </cell>
          <cell r="Y32" t="str">
            <v>Sold</v>
          </cell>
          <cell r="Z32" t="str">
            <v>Sold</v>
          </cell>
          <cell r="AB32">
            <v>0</v>
          </cell>
          <cell r="AC32">
            <v>0</v>
          </cell>
          <cell r="AJ32" t="str">
            <v>NO FUND</v>
          </cell>
          <cell r="AM32">
            <v>0</v>
          </cell>
          <cell r="AN32">
            <v>0</v>
          </cell>
          <cell r="AO32">
            <v>642</v>
          </cell>
          <cell r="AP32">
            <v>0</v>
          </cell>
          <cell r="AQ32">
            <v>0</v>
          </cell>
          <cell r="AV32">
            <v>99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 t="str">
            <v>NONE</v>
          </cell>
          <cell r="BE32">
            <v>0</v>
          </cell>
          <cell r="BG32">
            <v>0</v>
          </cell>
          <cell r="BH32">
            <v>0</v>
          </cell>
        </row>
        <row r="33">
          <cell r="A33">
            <v>2104</v>
          </cell>
          <cell r="B33" t="str">
            <v>Dumas</v>
          </cell>
          <cell r="C33" t="str">
            <v>2104-Dumas</v>
          </cell>
          <cell r="D33">
            <v>2104005</v>
          </cell>
          <cell r="E33" t="str">
            <v>Gould Elementary School</v>
          </cell>
          <cell r="F33" t="str">
            <v>Yes</v>
          </cell>
          <cell r="G33" t="str">
            <v>No</v>
          </cell>
          <cell r="H33" t="str">
            <v>Yes</v>
          </cell>
          <cell r="J33" t="str">
            <v>K-6</v>
          </cell>
          <cell r="K33" t="str">
            <v>K-6</v>
          </cell>
          <cell r="L33" t="str">
            <v>Closed</v>
          </cell>
          <cell r="M33" t="str">
            <v>Closed</v>
          </cell>
          <cell r="N33" t="str">
            <v>Closed</v>
          </cell>
          <cell r="O33" t="str">
            <v>Closed</v>
          </cell>
          <cell r="P33" t="str">
            <v>Closed</v>
          </cell>
          <cell r="Q33" t="str">
            <v>Closed</v>
          </cell>
          <cell r="R33" t="str">
            <v>Closed</v>
          </cell>
          <cell r="S33" t="str">
            <v>Closed</v>
          </cell>
          <cell r="T33" t="str">
            <v>Closed</v>
          </cell>
          <cell r="U33" t="str">
            <v>Closed</v>
          </cell>
          <cell r="V33" t="str">
            <v>Closed</v>
          </cell>
          <cell r="W33" t="str">
            <v>Closed</v>
          </cell>
          <cell r="X33" t="str">
            <v>Closed</v>
          </cell>
          <cell r="Y33" t="str">
            <v>Closed</v>
          </cell>
          <cell r="Z33" t="str">
            <v>Closed</v>
          </cell>
          <cell r="AB33">
            <v>0</v>
          </cell>
          <cell r="AC33">
            <v>0</v>
          </cell>
          <cell r="AI33">
            <v>0</v>
          </cell>
          <cell r="AJ33" t="str">
            <v>NO FUND</v>
          </cell>
          <cell r="AM33">
            <v>0</v>
          </cell>
          <cell r="AN33">
            <v>0</v>
          </cell>
          <cell r="AO33">
            <v>765</v>
          </cell>
          <cell r="AP33">
            <v>0</v>
          </cell>
          <cell r="AQ33">
            <v>0</v>
          </cell>
          <cell r="AV33">
            <v>99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 t="str">
            <v>NONE</v>
          </cell>
          <cell r="BE33">
            <v>0</v>
          </cell>
          <cell r="BG33">
            <v>0</v>
          </cell>
          <cell r="BH33">
            <v>0</v>
          </cell>
        </row>
        <row r="34">
          <cell r="A34">
            <v>2104</v>
          </cell>
          <cell r="B34" t="str">
            <v>Dumas</v>
          </cell>
          <cell r="C34" t="str">
            <v>2104-Dumas</v>
          </cell>
          <cell r="D34">
            <v>2104006</v>
          </cell>
          <cell r="E34" t="str">
            <v>Gould High School</v>
          </cell>
          <cell r="J34" t="str">
            <v>7-12</v>
          </cell>
          <cell r="K34" t="str">
            <v>7-12</v>
          </cell>
          <cell r="L34" t="str">
            <v>Closed</v>
          </cell>
          <cell r="M34" t="str">
            <v>Closed</v>
          </cell>
          <cell r="N34" t="str">
            <v>Closed</v>
          </cell>
          <cell r="O34" t="str">
            <v>Closed</v>
          </cell>
          <cell r="P34" t="str">
            <v>Closed</v>
          </cell>
          <cell r="Q34" t="str">
            <v>Closed</v>
          </cell>
          <cell r="R34" t="str">
            <v>Closed</v>
          </cell>
          <cell r="S34" t="str">
            <v>Closed</v>
          </cell>
          <cell r="T34" t="str">
            <v>Closed</v>
          </cell>
          <cell r="U34" t="str">
            <v>Closed</v>
          </cell>
          <cell r="V34" t="str">
            <v>Closed</v>
          </cell>
          <cell r="W34" t="str">
            <v>Closed</v>
          </cell>
          <cell r="X34" t="str">
            <v>Closed</v>
          </cell>
          <cell r="Y34" t="str">
            <v>Closed</v>
          </cell>
          <cell r="Z34" t="str">
            <v>Closed</v>
          </cell>
          <cell r="AB34">
            <v>0</v>
          </cell>
          <cell r="AC34">
            <v>0</v>
          </cell>
          <cell r="AJ34" t="str">
            <v>NO FUND</v>
          </cell>
          <cell r="AM34">
            <v>0</v>
          </cell>
          <cell r="AN34">
            <v>0</v>
          </cell>
          <cell r="AO34">
            <v>765</v>
          </cell>
          <cell r="AP34">
            <v>0</v>
          </cell>
          <cell r="AQ34">
            <v>0</v>
          </cell>
          <cell r="AV34">
            <v>99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 t="str">
            <v>NONE</v>
          </cell>
          <cell r="BE34">
            <v>0</v>
          </cell>
          <cell r="BG34">
            <v>0</v>
          </cell>
          <cell r="BH34">
            <v>0</v>
          </cell>
        </row>
        <row r="35">
          <cell r="A35">
            <v>2105</v>
          </cell>
          <cell r="B35" t="str">
            <v>McGehee</v>
          </cell>
          <cell r="C35" t="str">
            <v>2105-McGehee</v>
          </cell>
          <cell r="D35">
            <v>2105001</v>
          </cell>
          <cell r="E35" t="str">
            <v>Arkansas City Elementary School</v>
          </cell>
          <cell r="F35" t="str">
            <v>Yes</v>
          </cell>
          <cell r="G35" t="str">
            <v>Yes</v>
          </cell>
          <cell r="H35" t="str">
            <v>Yes</v>
          </cell>
          <cell r="J35" t="str">
            <v>K-6</v>
          </cell>
          <cell r="K35" t="str">
            <v>K-6</v>
          </cell>
          <cell r="L35" t="str">
            <v>Closed</v>
          </cell>
          <cell r="M35" t="str">
            <v>Closed</v>
          </cell>
          <cell r="N35" t="str">
            <v>Closed</v>
          </cell>
          <cell r="O35" t="str">
            <v>Closed</v>
          </cell>
          <cell r="P35" t="str">
            <v>Closed</v>
          </cell>
          <cell r="Q35" t="str">
            <v>Closed</v>
          </cell>
          <cell r="R35" t="str">
            <v>Closed</v>
          </cell>
          <cell r="S35" t="str">
            <v>Closed</v>
          </cell>
          <cell r="T35" t="str">
            <v>Closed</v>
          </cell>
          <cell r="U35" t="str">
            <v>Closed</v>
          </cell>
          <cell r="V35" t="str">
            <v>Closed</v>
          </cell>
          <cell r="W35" t="str">
            <v>Closed</v>
          </cell>
          <cell r="X35" t="str">
            <v>Closed</v>
          </cell>
          <cell r="Y35" t="str">
            <v>Closed</v>
          </cell>
          <cell r="Z35" t="str">
            <v>Closed</v>
          </cell>
          <cell r="AB35">
            <v>0</v>
          </cell>
          <cell r="AC35">
            <v>0</v>
          </cell>
          <cell r="AI35">
            <v>0</v>
          </cell>
          <cell r="AJ35" t="str">
            <v>NO FUND</v>
          </cell>
          <cell r="AM35">
            <v>0</v>
          </cell>
          <cell r="AN35">
            <v>0</v>
          </cell>
          <cell r="AO35">
            <v>2040</v>
          </cell>
          <cell r="AP35">
            <v>0</v>
          </cell>
          <cell r="AQ35">
            <v>0</v>
          </cell>
          <cell r="AV35">
            <v>99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 t="str">
            <v>NONE</v>
          </cell>
          <cell r="BE35">
            <v>0</v>
          </cell>
          <cell r="BG35">
            <v>0</v>
          </cell>
          <cell r="BH35">
            <v>0</v>
          </cell>
        </row>
        <row r="36">
          <cell r="A36">
            <v>2105</v>
          </cell>
          <cell r="B36" t="str">
            <v>McGehee</v>
          </cell>
          <cell r="C36" t="str">
            <v>2105-McGehee</v>
          </cell>
          <cell r="D36">
            <v>2105002</v>
          </cell>
          <cell r="E36" t="str">
            <v>Arkansas City High School</v>
          </cell>
          <cell r="J36" t="str">
            <v>7-12</v>
          </cell>
          <cell r="K36" t="str">
            <v>Closed</v>
          </cell>
          <cell r="L36" t="str">
            <v>Closed</v>
          </cell>
          <cell r="M36" t="str">
            <v>Closed</v>
          </cell>
          <cell r="N36" t="str">
            <v>Closed</v>
          </cell>
          <cell r="O36" t="str">
            <v>Closed</v>
          </cell>
          <cell r="P36" t="str">
            <v>Closed</v>
          </cell>
          <cell r="Q36" t="str">
            <v>Closed</v>
          </cell>
          <cell r="R36" t="str">
            <v>Closed</v>
          </cell>
          <cell r="S36" t="str">
            <v>Closed</v>
          </cell>
          <cell r="T36" t="str">
            <v>Closed</v>
          </cell>
          <cell r="U36" t="str">
            <v>Closed</v>
          </cell>
          <cell r="V36" t="str">
            <v>Closed</v>
          </cell>
          <cell r="W36" t="str">
            <v>Closed</v>
          </cell>
          <cell r="X36" t="str">
            <v>Closed</v>
          </cell>
          <cell r="Y36" t="str">
            <v>Closed</v>
          </cell>
          <cell r="Z36" t="str">
            <v>Closed</v>
          </cell>
          <cell r="AB36">
            <v>0</v>
          </cell>
          <cell r="AC36">
            <v>0</v>
          </cell>
          <cell r="AJ36" t="str">
            <v>NO FUND</v>
          </cell>
          <cell r="AM36">
            <v>0</v>
          </cell>
          <cell r="AN36">
            <v>0</v>
          </cell>
          <cell r="AO36">
            <v>2040</v>
          </cell>
          <cell r="AP36">
            <v>0</v>
          </cell>
          <cell r="AQ36">
            <v>0</v>
          </cell>
          <cell r="AV36">
            <v>99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 t="str">
            <v>NONE</v>
          </cell>
          <cell r="BE36">
            <v>0</v>
          </cell>
          <cell r="BG36">
            <v>0</v>
          </cell>
          <cell r="BH36">
            <v>0</v>
          </cell>
        </row>
        <row r="37">
          <cell r="A37">
            <v>2105</v>
          </cell>
          <cell r="B37" t="str">
            <v>McGehee</v>
          </cell>
          <cell r="C37" t="str">
            <v>2105-McGehee</v>
          </cell>
          <cell r="D37">
            <v>2105004</v>
          </cell>
          <cell r="E37" t="str">
            <v>Delta Special Elementary School</v>
          </cell>
          <cell r="F37" t="str">
            <v>Yes</v>
          </cell>
          <cell r="G37" t="str">
            <v>Yes</v>
          </cell>
          <cell r="H37" t="str">
            <v>Yes</v>
          </cell>
          <cell r="J37" t="str">
            <v>K-6</v>
          </cell>
          <cell r="K37" t="str">
            <v>K-6</v>
          </cell>
          <cell r="L37" t="str">
            <v>K-6</v>
          </cell>
          <cell r="M37" t="str">
            <v>Closed</v>
          </cell>
          <cell r="N37" t="str">
            <v>Closed</v>
          </cell>
          <cell r="O37" t="str">
            <v>Closed</v>
          </cell>
          <cell r="P37" t="str">
            <v>Closed</v>
          </cell>
          <cell r="Q37" t="str">
            <v>Closed</v>
          </cell>
          <cell r="R37" t="str">
            <v>Closed</v>
          </cell>
          <cell r="S37" t="str">
            <v>Closed</v>
          </cell>
          <cell r="T37" t="str">
            <v>Closed</v>
          </cell>
          <cell r="U37" t="str">
            <v>Closed</v>
          </cell>
          <cell r="V37" t="str">
            <v>Closed</v>
          </cell>
          <cell r="W37" t="str">
            <v>Closed</v>
          </cell>
          <cell r="X37" t="str">
            <v>Closed</v>
          </cell>
          <cell r="Y37" t="str">
            <v>Closed</v>
          </cell>
          <cell r="Z37" t="str">
            <v>Closed</v>
          </cell>
          <cell r="AB37">
            <v>0</v>
          </cell>
          <cell r="AC37">
            <v>0</v>
          </cell>
          <cell r="AI37">
            <v>0</v>
          </cell>
          <cell r="AJ37" t="str">
            <v>NO FUND</v>
          </cell>
          <cell r="AM37">
            <v>0</v>
          </cell>
          <cell r="AN37">
            <v>0</v>
          </cell>
          <cell r="AO37">
            <v>952</v>
          </cell>
          <cell r="AP37">
            <v>0</v>
          </cell>
          <cell r="AQ37">
            <v>0</v>
          </cell>
          <cell r="AV37">
            <v>99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 t="str">
            <v>NONE</v>
          </cell>
          <cell r="BE37">
            <v>0</v>
          </cell>
          <cell r="BG37">
            <v>0</v>
          </cell>
          <cell r="BH37">
            <v>0</v>
          </cell>
        </row>
        <row r="38">
          <cell r="A38">
            <v>2105</v>
          </cell>
          <cell r="B38" t="str">
            <v>McGehee</v>
          </cell>
          <cell r="C38" t="str">
            <v>2105-McGehee</v>
          </cell>
          <cell r="D38">
            <v>2105005</v>
          </cell>
          <cell r="E38" t="str">
            <v>Delta Special High School</v>
          </cell>
          <cell r="J38" t="str">
            <v>7-12</v>
          </cell>
          <cell r="K38" t="str">
            <v>7-12</v>
          </cell>
          <cell r="L38" t="str">
            <v>Closed</v>
          </cell>
          <cell r="M38" t="str">
            <v>Closed</v>
          </cell>
          <cell r="N38" t="str">
            <v>Closed</v>
          </cell>
          <cell r="O38" t="str">
            <v>Closed</v>
          </cell>
          <cell r="P38" t="str">
            <v>Closed</v>
          </cell>
          <cell r="Q38" t="str">
            <v>Closed</v>
          </cell>
          <cell r="R38" t="str">
            <v>Closed</v>
          </cell>
          <cell r="S38" t="str">
            <v>Closed</v>
          </cell>
          <cell r="T38" t="str">
            <v>Closed</v>
          </cell>
          <cell r="U38" t="str">
            <v>Closed</v>
          </cell>
          <cell r="V38" t="str">
            <v>Closed</v>
          </cell>
          <cell r="W38" t="str">
            <v>Closed</v>
          </cell>
          <cell r="X38" t="str">
            <v>Closed</v>
          </cell>
          <cell r="Y38" t="str">
            <v>Closed</v>
          </cell>
          <cell r="Z38" t="str">
            <v>Closed</v>
          </cell>
          <cell r="AB38">
            <v>0</v>
          </cell>
          <cell r="AC38">
            <v>0</v>
          </cell>
          <cell r="AJ38" t="str">
            <v>NO FUND</v>
          </cell>
          <cell r="AM38">
            <v>0</v>
          </cell>
          <cell r="AN38">
            <v>0</v>
          </cell>
          <cell r="AO38">
            <v>952</v>
          </cell>
          <cell r="AP38">
            <v>0</v>
          </cell>
          <cell r="AQ38">
            <v>0</v>
          </cell>
          <cell r="AV38">
            <v>99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 t="str">
            <v>NONE</v>
          </cell>
          <cell r="BE38">
            <v>0</v>
          </cell>
          <cell r="BG38">
            <v>0</v>
          </cell>
          <cell r="BH38">
            <v>0</v>
          </cell>
        </row>
        <row r="39">
          <cell r="A39">
            <v>2807</v>
          </cell>
          <cell r="B39" t="str">
            <v>Greene County Tech</v>
          </cell>
          <cell r="C39" t="str">
            <v>2807-Greene County Tech</v>
          </cell>
          <cell r="D39">
            <v>2807001</v>
          </cell>
          <cell r="E39" t="str">
            <v>Delaplaine Elementary School</v>
          </cell>
          <cell r="F39" t="str">
            <v>Yes</v>
          </cell>
          <cell r="G39" t="str">
            <v>Yes</v>
          </cell>
          <cell r="H39" t="str">
            <v>Yes</v>
          </cell>
          <cell r="I39" t="str">
            <v>Yes</v>
          </cell>
          <cell r="J39" t="str">
            <v>K-6</v>
          </cell>
          <cell r="K39" t="str">
            <v>K-6</v>
          </cell>
          <cell r="L39" t="str">
            <v>K-6</v>
          </cell>
          <cell r="M39" t="str">
            <v>K-6</v>
          </cell>
          <cell r="N39" t="str">
            <v>Closed</v>
          </cell>
          <cell r="O39" t="str">
            <v>Closed</v>
          </cell>
          <cell r="P39" t="str">
            <v>Closed</v>
          </cell>
          <cell r="Q39" t="str">
            <v>Closed</v>
          </cell>
          <cell r="R39" t="str">
            <v>Closed</v>
          </cell>
          <cell r="S39" t="str">
            <v>Closed</v>
          </cell>
          <cell r="T39" t="str">
            <v>Closed</v>
          </cell>
          <cell r="U39" t="str">
            <v>Closed</v>
          </cell>
          <cell r="V39" t="str">
            <v>Closed</v>
          </cell>
          <cell r="W39" t="str">
            <v>Closed</v>
          </cell>
          <cell r="X39" t="str">
            <v>Closed</v>
          </cell>
          <cell r="Y39" t="str">
            <v>Closed</v>
          </cell>
          <cell r="Z39" t="str">
            <v>Closed</v>
          </cell>
          <cell r="AB39">
            <v>0</v>
          </cell>
          <cell r="AC39">
            <v>0</v>
          </cell>
          <cell r="AI39">
            <v>0</v>
          </cell>
          <cell r="AJ39" t="str">
            <v>NO FUND</v>
          </cell>
          <cell r="AM39">
            <v>0</v>
          </cell>
          <cell r="AN39">
            <v>0</v>
          </cell>
          <cell r="AO39">
            <v>215</v>
          </cell>
          <cell r="AP39">
            <v>0</v>
          </cell>
          <cell r="AQ39">
            <v>0</v>
          </cell>
          <cell r="AV39">
            <v>99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 t="str">
            <v>NONE</v>
          </cell>
          <cell r="BE39">
            <v>0</v>
          </cell>
          <cell r="BG39">
            <v>0</v>
          </cell>
          <cell r="BH39">
            <v>0</v>
          </cell>
        </row>
        <row r="40">
          <cell r="A40">
            <v>2807</v>
          </cell>
          <cell r="B40" t="str">
            <v>Greene County Tech</v>
          </cell>
          <cell r="C40" t="str">
            <v>2807-Greene County Tech</v>
          </cell>
          <cell r="D40">
            <v>2807002</v>
          </cell>
          <cell r="E40" t="str">
            <v>Delaplaine High School</v>
          </cell>
          <cell r="F40" t="str">
            <v>Yes</v>
          </cell>
          <cell r="G40" t="str">
            <v>Yes</v>
          </cell>
          <cell r="H40" t="str">
            <v>Yes</v>
          </cell>
          <cell r="J40" t="str">
            <v>7-12</v>
          </cell>
          <cell r="K40" t="str">
            <v>7-12</v>
          </cell>
          <cell r="L40" t="str">
            <v>7-12</v>
          </cell>
          <cell r="M40" t="str">
            <v>7-12</v>
          </cell>
          <cell r="N40" t="str">
            <v>Closed</v>
          </cell>
          <cell r="O40" t="str">
            <v>Closed</v>
          </cell>
          <cell r="P40" t="str">
            <v>Closed</v>
          </cell>
          <cell r="Q40" t="str">
            <v>Closed</v>
          </cell>
          <cell r="R40" t="str">
            <v>Closed</v>
          </cell>
          <cell r="S40" t="str">
            <v>Closed</v>
          </cell>
          <cell r="T40" t="str">
            <v>Closed</v>
          </cell>
          <cell r="U40" t="str">
            <v>Closed</v>
          </cell>
          <cell r="V40" t="str">
            <v>Closed</v>
          </cell>
          <cell r="W40" t="str">
            <v>Closed</v>
          </cell>
          <cell r="X40" t="str">
            <v>Closed</v>
          </cell>
          <cell r="Y40" t="str">
            <v>Closed</v>
          </cell>
          <cell r="Z40" t="str">
            <v>Closed</v>
          </cell>
          <cell r="AB40">
            <v>0</v>
          </cell>
          <cell r="AC40">
            <v>0</v>
          </cell>
          <cell r="AJ40" t="str">
            <v>NO FUND</v>
          </cell>
          <cell r="AM40">
            <v>0</v>
          </cell>
          <cell r="AN40">
            <v>0</v>
          </cell>
          <cell r="AO40">
            <v>215</v>
          </cell>
          <cell r="AP40">
            <v>0</v>
          </cell>
          <cell r="AQ40">
            <v>0</v>
          </cell>
          <cell r="AV40">
            <v>99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 t="str">
            <v>NONE</v>
          </cell>
          <cell r="BE40">
            <v>0</v>
          </cell>
          <cell r="BG40">
            <v>0</v>
          </cell>
          <cell r="BH40">
            <v>0</v>
          </cell>
        </row>
        <row r="41">
          <cell r="A41">
            <v>2901</v>
          </cell>
          <cell r="B41" t="str">
            <v>Blevins</v>
          </cell>
          <cell r="C41" t="str">
            <v>2901-Blevins</v>
          </cell>
          <cell r="D41">
            <v>2901013</v>
          </cell>
          <cell r="E41" t="str">
            <v>Emmet Elementary School</v>
          </cell>
          <cell r="F41" t="str">
            <v>Yes</v>
          </cell>
          <cell r="G41" t="str">
            <v>No</v>
          </cell>
          <cell r="H41" t="str">
            <v>Yes</v>
          </cell>
          <cell r="I41" t="str">
            <v>Yes</v>
          </cell>
          <cell r="J41" t="str">
            <v>K-6</v>
          </cell>
          <cell r="K41" t="str">
            <v>K-6</v>
          </cell>
          <cell r="L41" t="str">
            <v>K-6</v>
          </cell>
          <cell r="M41" t="str">
            <v>K-6</v>
          </cell>
          <cell r="N41" t="str">
            <v>K-6</v>
          </cell>
          <cell r="O41" t="str">
            <v>K-6</v>
          </cell>
          <cell r="P41" t="str">
            <v>K-6</v>
          </cell>
          <cell r="Q41" t="str">
            <v>Closed</v>
          </cell>
          <cell r="R41" t="str">
            <v>Closed</v>
          </cell>
          <cell r="S41" t="str">
            <v>Closed</v>
          </cell>
          <cell r="T41" t="str">
            <v>Closed</v>
          </cell>
          <cell r="U41" t="str">
            <v>Closed</v>
          </cell>
          <cell r="V41" t="str">
            <v>Closed</v>
          </cell>
          <cell r="W41" t="str">
            <v>Closed</v>
          </cell>
          <cell r="X41" t="str">
            <v>Closed</v>
          </cell>
          <cell r="Y41" t="str">
            <v>Closed</v>
          </cell>
          <cell r="Z41" t="str">
            <v>Closed</v>
          </cell>
          <cell r="AB41">
            <v>0</v>
          </cell>
          <cell r="AC41">
            <v>0</v>
          </cell>
          <cell r="AI41">
            <v>0</v>
          </cell>
          <cell r="AJ41" t="str">
            <v>NO FUND</v>
          </cell>
          <cell r="AM41">
            <v>0</v>
          </cell>
          <cell r="AN41">
            <v>0</v>
          </cell>
          <cell r="AO41">
            <v>307</v>
          </cell>
          <cell r="AP41">
            <v>0</v>
          </cell>
          <cell r="AQ41">
            <v>0</v>
          </cell>
          <cell r="AV41">
            <v>99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 t="str">
            <v>NONE</v>
          </cell>
          <cell r="BE41">
            <v>0</v>
          </cell>
          <cell r="BG41">
            <v>0</v>
          </cell>
          <cell r="BH41">
            <v>0</v>
          </cell>
        </row>
        <row r="42">
          <cell r="A42">
            <v>2901</v>
          </cell>
          <cell r="B42" t="str">
            <v>Blevins</v>
          </cell>
          <cell r="C42" t="str">
            <v>2901-Blevins</v>
          </cell>
          <cell r="D42">
            <v>2901014</v>
          </cell>
          <cell r="E42" t="str">
            <v>Emmet High School</v>
          </cell>
          <cell r="J42" t="str">
            <v>7-12</v>
          </cell>
          <cell r="K42" t="str">
            <v>7-12</v>
          </cell>
          <cell r="L42" t="str">
            <v>7-12</v>
          </cell>
          <cell r="M42" t="str">
            <v>7-12</v>
          </cell>
          <cell r="N42" t="str">
            <v>7-12</v>
          </cell>
          <cell r="O42" t="str">
            <v>7-12</v>
          </cell>
          <cell r="P42" t="str">
            <v>7-12</v>
          </cell>
          <cell r="Q42" t="str">
            <v>Closed</v>
          </cell>
          <cell r="R42" t="str">
            <v>Closed</v>
          </cell>
          <cell r="S42" t="str">
            <v>Closed</v>
          </cell>
          <cell r="T42" t="str">
            <v>Closed</v>
          </cell>
          <cell r="U42" t="str">
            <v>Closed</v>
          </cell>
          <cell r="V42" t="str">
            <v>Closed</v>
          </cell>
          <cell r="W42" t="str">
            <v>Closed</v>
          </cell>
          <cell r="X42" t="str">
            <v>Closed</v>
          </cell>
          <cell r="Y42" t="str">
            <v>Closed</v>
          </cell>
          <cell r="Z42" t="str">
            <v>Closed</v>
          </cell>
          <cell r="AB42">
            <v>0</v>
          </cell>
          <cell r="AC42">
            <v>0</v>
          </cell>
          <cell r="AJ42" t="str">
            <v>NO FUND</v>
          </cell>
          <cell r="AM42">
            <v>0</v>
          </cell>
          <cell r="AN42">
            <v>0</v>
          </cell>
          <cell r="AO42">
            <v>307</v>
          </cell>
          <cell r="AP42">
            <v>0</v>
          </cell>
          <cell r="AQ42">
            <v>0</v>
          </cell>
          <cell r="AV42">
            <v>99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 t="str">
            <v>NONE</v>
          </cell>
          <cell r="BE42">
            <v>0</v>
          </cell>
          <cell r="BG42">
            <v>0</v>
          </cell>
          <cell r="BH42">
            <v>0</v>
          </cell>
        </row>
        <row r="43">
          <cell r="A43">
            <v>3004</v>
          </cell>
          <cell r="B43" t="str">
            <v>Malvern</v>
          </cell>
          <cell r="C43" t="str">
            <v>3004-Malvern</v>
          </cell>
          <cell r="D43">
            <v>3004001</v>
          </cell>
          <cell r="E43" t="str">
            <v>Carthage Elementary School</v>
          </cell>
          <cell r="F43" t="str">
            <v>Yes</v>
          </cell>
          <cell r="G43" t="str">
            <v>Yes</v>
          </cell>
          <cell r="H43" t="str">
            <v>Yes</v>
          </cell>
          <cell r="J43" t="str">
            <v>K-6</v>
          </cell>
          <cell r="K43" t="str">
            <v>K-6</v>
          </cell>
          <cell r="L43" t="str">
            <v>K-6</v>
          </cell>
          <cell r="M43" t="str">
            <v>Closed</v>
          </cell>
          <cell r="N43" t="str">
            <v>Closed</v>
          </cell>
          <cell r="O43" t="str">
            <v>Closed</v>
          </cell>
          <cell r="P43" t="str">
            <v>Closed</v>
          </cell>
          <cell r="Q43" t="str">
            <v>Closed</v>
          </cell>
          <cell r="R43" t="str">
            <v>Closed</v>
          </cell>
          <cell r="S43" t="str">
            <v>Closed</v>
          </cell>
          <cell r="T43" t="str">
            <v>Closed</v>
          </cell>
          <cell r="U43" t="str">
            <v>Closed</v>
          </cell>
          <cell r="V43" t="str">
            <v>Closed</v>
          </cell>
          <cell r="W43" t="str">
            <v>Closed</v>
          </cell>
          <cell r="X43" t="str">
            <v>Closed</v>
          </cell>
          <cell r="Y43" t="str">
            <v>Closed</v>
          </cell>
          <cell r="Z43" t="str">
            <v>Closed</v>
          </cell>
          <cell r="AB43">
            <v>0</v>
          </cell>
          <cell r="AC43">
            <v>0</v>
          </cell>
          <cell r="AI43">
            <v>0</v>
          </cell>
          <cell r="AJ43" t="str">
            <v>NO FUND</v>
          </cell>
          <cell r="AM43">
            <v>0</v>
          </cell>
          <cell r="AN43">
            <v>0</v>
          </cell>
          <cell r="AO43">
            <v>1938</v>
          </cell>
          <cell r="AP43">
            <v>0</v>
          </cell>
          <cell r="AQ43">
            <v>0</v>
          </cell>
          <cell r="AV43">
            <v>99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 t="str">
            <v>NONE</v>
          </cell>
          <cell r="BE43">
            <v>0</v>
          </cell>
          <cell r="BG43">
            <v>0</v>
          </cell>
          <cell r="BH43">
            <v>0</v>
          </cell>
        </row>
        <row r="44">
          <cell r="A44">
            <v>3004</v>
          </cell>
          <cell r="B44" t="str">
            <v>Malvern</v>
          </cell>
          <cell r="C44" t="str">
            <v>3004-Malvern</v>
          </cell>
          <cell r="D44">
            <v>3004002</v>
          </cell>
          <cell r="E44" t="str">
            <v>Carthage High School</v>
          </cell>
          <cell r="J44" t="str">
            <v>7-12</v>
          </cell>
          <cell r="K44" t="str">
            <v>7-12</v>
          </cell>
          <cell r="L44" t="str">
            <v>Closed</v>
          </cell>
          <cell r="M44" t="str">
            <v>Closed</v>
          </cell>
          <cell r="N44" t="str">
            <v>Closed</v>
          </cell>
          <cell r="O44" t="str">
            <v>Closed</v>
          </cell>
          <cell r="P44" t="str">
            <v>Closed</v>
          </cell>
          <cell r="Q44" t="str">
            <v>Closed</v>
          </cell>
          <cell r="R44" t="str">
            <v>Closed</v>
          </cell>
          <cell r="S44" t="str">
            <v>Closed</v>
          </cell>
          <cell r="T44" t="str">
            <v>Closed</v>
          </cell>
          <cell r="U44" t="str">
            <v>Closed</v>
          </cell>
          <cell r="V44" t="str">
            <v>Closed</v>
          </cell>
          <cell r="W44" t="str">
            <v>Closed</v>
          </cell>
          <cell r="X44" t="str">
            <v>Closed</v>
          </cell>
          <cell r="Y44" t="str">
            <v>Closed</v>
          </cell>
          <cell r="Z44" t="str">
            <v>Closed</v>
          </cell>
          <cell r="AB44">
            <v>0</v>
          </cell>
          <cell r="AC44">
            <v>0</v>
          </cell>
          <cell r="AJ44" t="str">
            <v>NO FUND</v>
          </cell>
          <cell r="AM44">
            <v>0</v>
          </cell>
          <cell r="AN44">
            <v>0</v>
          </cell>
          <cell r="AO44">
            <v>1938</v>
          </cell>
          <cell r="AP44">
            <v>0</v>
          </cell>
          <cell r="AQ44">
            <v>0</v>
          </cell>
          <cell r="AV44">
            <v>99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 t="str">
            <v>NONE</v>
          </cell>
          <cell r="BE44">
            <v>0</v>
          </cell>
          <cell r="BG44">
            <v>0</v>
          </cell>
          <cell r="BH44">
            <v>0</v>
          </cell>
        </row>
        <row r="45">
          <cell r="B45" t="str">
            <v>Mineral Springs</v>
          </cell>
          <cell r="C45" t="str">
            <v>-Mineral Springs</v>
          </cell>
          <cell r="D45">
            <v>3104021</v>
          </cell>
          <cell r="E45" t="str">
            <v>Saratoga Elementary School</v>
          </cell>
          <cell r="F45" t="str">
            <v>Yes</v>
          </cell>
          <cell r="G45" t="str">
            <v>No</v>
          </cell>
          <cell r="H45" t="str">
            <v>Yes</v>
          </cell>
          <cell r="J45" t="str">
            <v>K-6</v>
          </cell>
          <cell r="K45" t="str">
            <v>K-6</v>
          </cell>
          <cell r="L45" t="str">
            <v>K-6</v>
          </cell>
          <cell r="M45" t="str">
            <v>K-6</v>
          </cell>
          <cell r="N45" t="str">
            <v>K-6</v>
          </cell>
          <cell r="O45" t="str">
            <v>K-6</v>
          </cell>
          <cell r="P45" t="str">
            <v>K-6</v>
          </cell>
          <cell r="Q45" t="str">
            <v>K-6</v>
          </cell>
          <cell r="R45" t="str">
            <v>K-6</v>
          </cell>
          <cell r="S45" t="str">
            <v>K-6</v>
          </cell>
          <cell r="T45" t="str">
            <v>Closed</v>
          </cell>
          <cell r="U45" t="str">
            <v>Closed</v>
          </cell>
          <cell r="V45" t="str">
            <v>Closed</v>
          </cell>
          <cell r="W45" t="str">
            <v>Closed</v>
          </cell>
          <cell r="X45" t="str">
            <v>Closed</v>
          </cell>
          <cell r="Y45" t="str">
            <v>Closed</v>
          </cell>
          <cell r="Z45" t="str">
            <v>Closed</v>
          </cell>
          <cell r="AI45">
            <v>0</v>
          </cell>
          <cell r="AJ45" t="str">
            <v>NO FUND</v>
          </cell>
          <cell r="AK45">
            <v>2</v>
          </cell>
          <cell r="AM45">
            <v>0</v>
          </cell>
          <cell r="AN45">
            <v>0</v>
          </cell>
          <cell r="AO45">
            <v>1407</v>
          </cell>
          <cell r="AP45">
            <v>0</v>
          </cell>
          <cell r="AQ45">
            <v>0</v>
          </cell>
          <cell r="AV45">
            <v>99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 t="str">
            <v>NONE</v>
          </cell>
          <cell r="BE45">
            <v>0</v>
          </cell>
          <cell r="BG45">
            <v>0</v>
          </cell>
          <cell r="BH45">
            <v>0</v>
          </cell>
        </row>
        <row r="46">
          <cell r="B46" t="str">
            <v>Mineral Springs</v>
          </cell>
          <cell r="C46" t="str">
            <v>-Mineral Springs</v>
          </cell>
          <cell r="D46">
            <v>3104022</v>
          </cell>
          <cell r="E46" t="str">
            <v>Saratoga High School</v>
          </cell>
          <cell r="J46" t="str">
            <v>7-12</v>
          </cell>
          <cell r="K46" t="str">
            <v>7-12</v>
          </cell>
          <cell r="L46" t="str">
            <v>7-12</v>
          </cell>
          <cell r="M46" t="str">
            <v>7-12</v>
          </cell>
          <cell r="N46" t="str">
            <v>7-12</v>
          </cell>
          <cell r="O46" t="str">
            <v>7-12</v>
          </cell>
          <cell r="P46" t="str">
            <v>7-12</v>
          </cell>
          <cell r="Q46" t="str">
            <v>7-12</v>
          </cell>
          <cell r="R46" t="str">
            <v>7-12</v>
          </cell>
          <cell r="S46" t="str">
            <v>Closed</v>
          </cell>
          <cell r="T46" t="str">
            <v>Closed</v>
          </cell>
          <cell r="U46" t="str">
            <v>Closed</v>
          </cell>
          <cell r="V46" t="str">
            <v>Closed</v>
          </cell>
          <cell r="W46" t="str">
            <v>Closed</v>
          </cell>
          <cell r="X46" t="str">
            <v>Closed</v>
          </cell>
          <cell r="Y46" t="str">
            <v>Closed</v>
          </cell>
          <cell r="Z46" t="str">
            <v>Closed</v>
          </cell>
          <cell r="AJ46" t="str">
            <v>NO FUND</v>
          </cell>
          <cell r="AM46">
            <v>0</v>
          </cell>
          <cell r="AN46">
            <v>0</v>
          </cell>
          <cell r="AO46">
            <v>1407</v>
          </cell>
          <cell r="AP46">
            <v>0</v>
          </cell>
          <cell r="AQ46">
            <v>0</v>
          </cell>
          <cell r="AV46">
            <v>99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 t="str">
            <v>NONE</v>
          </cell>
          <cell r="BE46">
            <v>0</v>
          </cell>
          <cell r="BG46">
            <v>0</v>
          </cell>
          <cell r="BH46">
            <v>0</v>
          </cell>
        </row>
        <row r="47">
          <cell r="A47">
            <v>3212</v>
          </cell>
          <cell r="B47" t="str">
            <v>Cedar Ridge</v>
          </cell>
          <cell r="C47" t="str">
            <v>3212-Cedar Ridge</v>
          </cell>
          <cell r="D47">
            <v>3212010</v>
          </cell>
          <cell r="E47" t="str">
            <v>Cord-Charlotte Elementary School</v>
          </cell>
          <cell r="F47" t="str">
            <v>Yes</v>
          </cell>
          <cell r="G47" t="str">
            <v>Yes</v>
          </cell>
          <cell r="H47" t="str">
            <v>Yes</v>
          </cell>
          <cell r="I47" t="str">
            <v>Yes</v>
          </cell>
          <cell r="J47" t="str">
            <v>K-6</v>
          </cell>
          <cell r="K47" t="str">
            <v>K-6</v>
          </cell>
          <cell r="L47" t="str">
            <v>3-6</v>
          </cell>
          <cell r="M47" t="str">
            <v>K-6</v>
          </cell>
          <cell r="N47" t="str">
            <v>K-6</v>
          </cell>
          <cell r="O47" t="str">
            <v>K-6</v>
          </cell>
          <cell r="P47" t="str">
            <v>K-6</v>
          </cell>
          <cell r="Q47" t="str">
            <v>K-6</v>
          </cell>
          <cell r="R47" t="str">
            <v>K-6</v>
          </cell>
          <cell r="S47" t="str">
            <v>K-6</v>
          </cell>
          <cell r="T47" t="str">
            <v>K-6</v>
          </cell>
          <cell r="U47" t="str">
            <v>K-6</v>
          </cell>
          <cell r="V47" t="str">
            <v>K-6</v>
          </cell>
          <cell r="W47" t="str">
            <v>K-6</v>
          </cell>
          <cell r="X47" t="str">
            <v>1-5</v>
          </cell>
          <cell r="Y47" t="str">
            <v>Closed</v>
          </cell>
          <cell r="Z47" t="str">
            <v>Closed</v>
          </cell>
          <cell r="AB47">
            <v>0</v>
          </cell>
          <cell r="AC47">
            <v>0</v>
          </cell>
          <cell r="AI47">
            <v>0</v>
          </cell>
          <cell r="AJ47" t="str">
            <v>NO FUND</v>
          </cell>
          <cell r="AM47">
            <v>0</v>
          </cell>
          <cell r="AN47">
            <v>0</v>
          </cell>
          <cell r="AO47">
            <v>235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V47">
            <v>99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 t="str">
            <v>NONE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</row>
        <row r="48">
          <cell r="A48">
            <v>3212</v>
          </cell>
          <cell r="B48" t="str">
            <v>Cedar Ridge</v>
          </cell>
          <cell r="C48" t="str">
            <v>3212-Cedar Ridge</v>
          </cell>
          <cell r="D48">
            <v>3212011</v>
          </cell>
          <cell r="E48" t="str">
            <v>Cord-Charlotte High School</v>
          </cell>
          <cell r="J48" t="str">
            <v>7-12</v>
          </cell>
          <cell r="K48" t="str">
            <v>7-12</v>
          </cell>
          <cell r="L48" t="str">
            <v>K-2</v>
          </cell>
          <cell r="M48" t="str">
            <v>Closed</v>
          </cell>
          <cell r="N48" t="str">
            <v>Closed</v>
          </cell>
          <cell r="O48" t="str">
            <v>Closed</v>
          </cell>
          <cell r="P48" t="str">
            <v>Closed</v>
          </cell>
          <cell r="Q48" t="str">
            <v>Closed</v>
          </cell>
          <cell r="R48" t="str">
            <v>Closed</v>
          </cell>
          <cell r="S48" t="str">
            <v>Closed</v>
          </cell>
          <cell r="T48" t="str">
            <v>Closed</v>
          </cell>
          <cell r="U48" t="str">
            <v>Closed</v>
          </cell>
          <cell r="V48" t="str">
            <v>Closed</v>
          </cell>
          <cell r="W48" t="str">
            <v>Closed</v>
          </cell>
          <cell r="X48" t="str">
            <v>Closed</v>
          </cell>
          <cell r="Y48" t="str">
            <v>Closed</v>
          </cell>
          <cell r="Z48" t="str">
            <v>Closed</v>
          </cell>
          <cell r="AB48">
            <v>0</v>
          </cell>
          <cell r="AC48">
            <v>0</v>
          </cell>
          <cell r="AJ48" t="str">
            <v>NO FUND</v>
          </cell>
          <cell r="AM48">
            <v>0</v>
          </cell>
          <cell r="AN48">
            <v>0</v>
          </cell>
          <cell r="AO48">
            <v>235</v>
          </cell>
          <cell r="AP48">
            <v>0</v>
          </cell>
          <cell r="AQ48">
            <v>0</v>
          </cell>
          <cell r="AV48">
            <v>99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 t="str">
            <v>NONE</v>
          </cell>
          <cell r="BE48">
            <v>0</v>
          </cell>
          <cell r="BG48">
            <v>0</v>
          </cell>
          <cell r="BH48">
            <v>0</v>
          </cell>
        </row>
        <row r="49">
          <cell r="A49">
            <v>3302</v>
          </cell>
          <cell r="B49" t="str">
            <v>Melbourne</v>
          </cell>
          <cell r="C49" t="str">
            <v>3302-Melbourne</v>
          </cell>
          <cell r="D49">
            <v>3302010</v>
          </cell>
          <cell r="E49" t="str">
            <v>Mount Pleasant Elementary School</v>
          </cell>
          <cell r="F49" t="str">
            <v>Yes</v>
          </cell>
          <cell r="G49" t="str">
            <v>Yes</v>
          </cell>
          <cell r="H49" t="str">
            <v>Yes</v>
          </cell>
          <cell r="J49" t="str">
            <v>K-6</v>
          </cell>
          <cell r="K49" t="str">
            <v>K-6</v>
          </cell>
          <cell r="L49" t="str">
            <v>K-6</v>
          </cell>
          <cell r="M49" t="str">
            <v>K-6</v>
          </cell>
          <cell r="N49" t="str">
            <v>K-6</v>
          </cell>
          <cell r="O49" t="str">
            <v>K-6</v>
          </cell>
          <cell r="P49" t="str">
            <v>K-6</v>
          </cell>
          <cell r="Q49" t="str">
            <v>K-6</v>
          </cell>
          <cell r="R49" t="str">
            <v>K-6</v>
          </cell>
          <cell r="S49" t="str">
            <v>K-6</v>
          </cell>
          <cell r="T49" t="str">
            <v>K-6</v>
          </cell>
          <cell r="U49" t="str">
            <v>K-6</v>
          </cell>
          <cell r="V49" t="str">
            <v>K-6</v>
          </cell>
          <cell r="W49" t="str">
            <v>Closed</v>
          </cell>
          <cell r="X49" t="str">
            <v>Closed</v>
          </cell>
          <cell r="Y49" t="str">
            <v>Closed</v>
          </cell>
          <cell r="Z49" t="str">
            <v>Closed</v>
          </cell>
          <cell r="AB49">
            <v>0</v>
          </cell>
          <cell r="AC49">
            <v>0</v>
          </cell>
          <cell r="AI49">
            <v>0</v>
          </cell>
          <cell r="AJ49" t="str">
            <v>NO FUND</v>
          </cell>
          <cell r="AM49">
            <v>0</v>
          </cell>
          <cell r="AN49">
            <v>0</v>
          </cell>
          <cell r="AO49">
            <v>225</v>
          </cell>
          <cell r="AP49">
            <v>0</v>
          </cell>
          <cell r="AQ49">
            <v>0</v>
          </cell>
          <cell r="AV49">
            <v>99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 t="str">
            <v>NONE</v>
          </cell>
          <cell r="BE49">
            <v>0</v>
          </cell>
          <cell r="BG49">
            <v>0</v>
          </cell>
          <cell r="BH49">
            <v>0</v>
          </cell>
        </row>
        <row r="50">
          <cell r="A50">
            <v>3302</v>
          </cell>
          <cell r="B50" t="str">
            <v>Melbourne</v>
          </cell>
          <cell r="C50" t="str">
            <v>3302-Melbourne</v>
          </cell>
          <cell r="D50">
            <v>3302011</v>
          </cell>
          <cell r="E50" t="str">
            <v>Mount Pleasant High School</v>
          </cell>
          <cell r="J50" t="str">
            <v>7-12</v>
          </cell>
          <cell r="K50" t="str">
            <v>7-12</v>
          </cell>
          <cell r="L50" t="str">
            <v>7-12</v>
          </cell>
          <cell r="M50" t="str">
            <v>7-12</v>
          </cell>
          <cell r="N50" t="str">
            <v>7-12</v>
          </cell>
          <cell r="O50" t="str">
            <v>Closed</v>
          </cell>
          <cell r="P50" t="str">
            <v>Closed</v>
          </cell>
          <cell r="Q50" t="str">
            <v>Closed</v>
          </cell>
          <cell r="R50" t="str">
            <v>Closed</v>
          </cell>
          <cell r="S50" t="str">
            <v>Closed</v>
          </cell>
          <cell r="T50" t="str">
            <v>Closed</v>
          </cell>
          <cell r="U50" t="str">
            <v>Closed</v>
          </cell>
          <cell r="V50" t="str">
            <v>Closed</v>
          </cell>
          <cell r="W50" t="str">
            <v>Closed</v>
          </cell>
          <cell r="X50" t="str">
            <v>Closed</v>
          </cell>
          <cell r="Y50" t="str">
            <v>Closed</v>
          </cell>
          <cell r="Z50" t="str">
            <v>Closed</v>
          </cell>
          <cell r="AB50">
            <v>0</v>
          </cell>
          <cell r="AC50">
            <v>0</v>
          </cell>
          <cell r="AJ50" t="str">
            <v>NO FUND</v>
          </cell>
          <cell r="AM50">
            <v>0</v>
          </cell>
          <cell r="AN50">
            <v>0</v>
          </cell>
          <cell r="AO50">
            <v>225</v>
          </cell>
          <cell r="AP50">
            <v>0</v>
          </cell>
          <cell r="AQ50">
            <v>0</v>
          </cell>
          <cell r="AV50">
            <v>99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 t="str">
            <v>NONE</v>
          </cell>
          <cell r="BE50">
            <v>0</v>
          </cell>
          <cell r="BG50">
            <v>0</v>
          </cell>
          <cell r="BH50">
            <v>0</v>
          </cell>
        </row>
        <row r="51">
          <cell r="A51">
            <v>3405</v>
          </cell>
          <cell r="B51" t="str">
            <v>Jackson County</v>
          </cell>
          <cell r="C51" t="str">
            <v>3405-Jackson County</v>
          </cell>
          <cell r="D51">
            <v>3405019</v>
          </cell>
          <cell r="E51" t="str">
            <v>Swifton Middle School (formerly Swifton Elem.)</v>
          </cell>
          <cell r="F51" t="str">
            <v>Yes</v>
          </cell>
          <cell r="G51" t="str">
            <v>Yes</v>
          </cell>
          <cell r="H51" t="str">
            <v>Yes</v>
          </cell>
          <cell r="I51" t="str">
            <v>No</v>
          </cell>
          <cell r="J51" t="str">
            <v>K-6</v>
          </cell>
          <cell r="K51" t="str">
            <v>K-6</v>
          </cell>
          <cell r="L51" t="str">
            <v>K-6</v>
          </cell>
          <cell r="M51" t="str">
            <v>5-7</v>
          </cell>
          <cell r="N51" t="str">
            <v>5-7</v>
          </cell>
          <cell r="O51" t="str">
            <v>5-7</v>
          </cell>
          <cell r="P51" t="str">
            <v>5-7</v>
          </cell>
          <cell r="Q51" t="str">
            <v>5-7</v>
          </cell>
          <cell r="R51" t="str">
            <v>5-7</v>
          </cell>
          <cell r="S51" t="str">
            <v>5-7</v>
          </cell>
          <cell r="T51" t="str">
            <v>5-7</v>
          </cell>
          <cell r="U51" t="str">
            <v>5-7</v>
          </cell>
          <cell r="V51" t="str">
            <v>5-7</v>
          </cell>
          <cell r="W51" t="str">
            <v>5-7</v>
          </cell>
          <cell r="X51" t="str">
            <v>5-7</v>
          </cell>
          <cell r="Y51" t="str">
            <v>5-7</v>
          </cell>
          <cell r="Z51" t="str">
            <v>5-7</v>
          </cell>
          <cell r="AA51" t="str">
            <v>5-7</v>
          </cell>
          <cell r="AB51">
            <v>3</v>
          </cell>
          <cell r="AC51">
            <v>3</v>
          </cell>
          <cell r="AD51">
            <v>3</v>
          </cell>
          <cell r="AE51">
            <v>3</v>
          </cell>
          <cell r="AF51">
            <v>198.84</v>
          </cell>
          <cell r="AG51">
            <v>198.84</v>
          </cell>
          <cell r="AH51">
            <v>198.84</v>
          </cell>
          <cell r="AI51">
            <v>198.84</v>
          </cell>
          <cell r="AJ51" t="str">
            <v>PY All</v>
          </cell>
          <cell r="AK51">
            <v>1</v>
          </cell>
          <cell r="AM51">
            <v>0</v>
          </cell>
          <cell r="AN51">
            <v>1</v>
          </cell>
          <cell r="AO51">
            <v>458</v>
          </cell>
          <cell r="AP51">
            <v>91069</v>
          </cell>
          <cell r="AQ51">
            <v>68302</v>
          </cell>
          <cell r="AR51">
            <v>22767</v>
          </cell>
          <cell r="AS51">
            <v>91069</v>
          </cell>
          <cell r="AT51">
            <v>852.84</v>
          </cell>
          <cell r="AU51">
            <v>254.65860481999999</v>
          </cell>
          <cell r="AV51">
            <v>3.3489541835934107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 t="str">
            <v>NONE</v>
          </cell>
          <cell r="BE51">
            <v>0</v>
          </cell>
          <cell r="BG51">
            <v>0</v>
          </cell>
          <cell r="BH51">
            <v>0</v>
          </cell>
        </row>
        <row r="52">
          <cell r="A52">
            <v>3405</v>
          </cell>
          <cell r="B52" t="str">
            <v>Jackson County</v>
          </cell>
          <cell r="C52" t="str">
            <v>3405-Jackson County</v>
          </cell>
          <cell r="D52">
            <v>3405020</v>
          </cell>
          <cell r="E52" t="str">
            <v>Swifton High School</v>
          </cell>
          <cell r="J52" t="str">
            <v>7-12</v>
          </cell>
          <cell r="K52" t="str">
            <v>7-12</v>
          </cell>
          <cell r="L52" t="str">
            <v>7-12</v>
          </cell>
          <cell r="M52" t="str">
            <v>Closed</v>
          </cell>
          <cell r="N52" t="str">
            <v>Closed</v>
          </cell>
          <cell r="O52" t="str">
            <v>Closed</v>
          </cell>
          <cell r="P52" t="str">
            <v>Closed</v>
          </cell>
          <cell r="Q52" t="str">
            <v>Closed</v>
          </cell>
          <cell r="R52" t="str">
            <v>Closed</v>
          </cell>
          <cell r="S52" t="str">
            <v>Closed</v>
          </cell>
          <cell r="T52" t="str">
            <v>Closed</v>
          </cell>
          <cell r="U52" t="str">
            <v>Closed</v>
          </cell>
          <cell r="V52" t="str">
            <v>Closed</v>
          </cell>
          <cell r="W52" t="str">
            <v>Closed</v>
          </cell>
          <cell r="X52" t="str">
            <v>Closed</v>
          </cell>
          <cell r="Y52" t="str">
            <v>Closed</v>
          </cell>
          <cell r="Z52" t="str">
            <v>Closed</v>
          </cell>
          <cell r="AB52">
            <v>0</v>
          </cell>
          <cell r="AC52">
            <v>0</v>
          </cell>
          <cell r="AJ52" t="str">
            <v>NO FUND</v>
          </cell>
          <cell r="AM52">
            <v>0</v>
          </cell>
          <cell r="AN52">
            <v>0</v>
          </cell>
          <cell r="AO52">
            <v>458</v>
          </cell>
          <cell r="AP52">
            <v>0</v>
          </cell>
          <cell r="AQ52">
            <v>0</v>
          </cell>
          <cell r="AV52">
            <v>99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 t="str">
            <v>NONE</v>
          </cell>
          <cell r="BE52">
            <v>0</v>
          </cell>
          <cell r="BG52">
            <v>0</v>
          </cell>
          <cell r="BH52">
            <v>0</v>
          </cell>
        </row>
        <row r="53">
          <cell r="A53">
            <v>3809</v>
          </cell>
          <cell r="B53" t="str">
            <v>Hillcrest</v>
          </cell>
          <cell r="C53" t="str">
            <v>3809-Hillcrest</v>
          </cell>
          <cell r="D53">
            <v>3809014</v>
          </cell>
          <cell r="E53" t="str">
            <v>Hillcrest Elementary (Lynn, AR; formerly Lynn Elem.)</v>
          </cell>
          <cell r="F53" t="str">
            <v>Yes</v>
          </cell>
          <cell r="G53" t="str">
            <v>Yes</v>
          </cell>
          <cell r="H53" t="str">
            <v>Yes</v>
          </cell>
          <cell r="I53" t="str">
            <v>Yes</v>
          </cell>
          <cell r="J53" t="str">
            <v>K-6</v>
          </cell>
          <cell r="K53" t="str">
            <v>K-6</v>
          </cell>
          <cell r="L53" t="str">
            <v>K-6</v>
          </cell>
          <cell r="M53" t="str">
            <v>K-6</v>
          </cell>
          <cell r="N53" t="str">
            <v>K-6</v>
          </cell>
          <cell r="O53" t="str">
            <v>K-6</v>
          </cell>
          <cell r="P53" t="str">
            <v>K-6</v>
          </cell>
          <cell r="Q53" t="str">
            <v>K-6</v>
          </cell>
          <cell r="R53" t="str">
            <v>K-6</v>
          </cell>
          <cell r="S53" t="str">
            <v>K-6</v>
          </cell>
          <cell r="T53" t="str">
            <v>K-6</v>
          </cell>
          <cell r="U53" t="str">
            <v>K-6</v>
          </cell>
          <cell r="V53" t="str">
            <v>K-6</v>
          </cell>
          <cell r="W53" t="str">
            <v>K-6</v>
          </cell>
          <cell r="X53" t="str">
            <v>K-6</v>
          </cell>
          <cell r="Y53" t="str">
            <v>K-6</v>
          </cell>
          <cell r="Z53" t="str">
            <v>K-6</v>
          </cell>
          <cell r="AA53" t="str">
            <v>K-6</v>
          </cell>
          <cell r="AB53">
            <v>7</v>
          </cell>
          <cell r="AC53">
            <v>7</v>
          </cell>
          <cell r="AD53">
            <v>7</v>
          </cell>
          <cell r="AE53">
            <v>7</v>
          </cell>
          <cell r="AF53">
            <v>224.35</v>
          </cell>
          <cell r="AG53">
            <v>224.35</v>
          </cell>
          <cell r="AH53">
            <v>224.35</v>
          </cell>
          <cell r="AI53">
            <v>224.35</v>
          </cell>
          <cell r="AJ53" t="str">
            <v>PY All</v>
          </cell>
          <cell r="AK53">
            <v>1</v>
          </cell>
          <cell r="AM53">
            <v>0</v>
          </cell>
          <cell r="AN53">
            <v>1</v>
          </cell>
          <cell r="AO53">
            <v>782</v>
          </cell>
          <cell r="AP53">
            <v>175442</v>
          </cell>
          <cell r="AQ53">
            <v>131582</v>
          </cell>
          <cell r="AR53">
            <v>43860</v>
          </cell>
          <cell r="AS53">
            <v>196356</v>
          </cell>
          <cell r="AT53">
            <v>421.65</v>
          </cell>
          <cell r="AU53">
            <v>295.92416692699999</v>
          </cell>
          <cell r="AV53">
            <v>1.4248582816962518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0</v>
          </cell>
          <cell r="BB53">
            <v>1</v>
          </cell>
          <cell r="BC53">
            <v>1</v>
          </cell>
          <cell r="BD53" t="str">
            <v>C</v>
          </cell>
          <cell r="BE53">
            <v>591828</v>
          </cell>
          <cell r="BF53">
            <v>591828</v>
          </cell>
          <cell r="BG53">
            <v>272451</v>
          </cell>
          <cell r="BH53">
            <v>864279</v>
          </cell>
        </row>
        <row r="54">
          <cell r="A54">
            <v>3809</v>
          </cell>
          <cell r="B54" t="str">
            <v>Hillcrest</v>
          </cell>
          <cell r="C54" t="str">
            <v>3809-Hillcrest</v>
          </cell>
          <cell r="D54">
            <v>3809015</v>
          </cell>
          <cell r="E54" t="str">
            <v>Hillcrest Junior High School</v>
          </cell>
          <cell r="J54" t="str">
            <v>7-12</v>
          </cell>
          <cell r="K54" t="str">
            <v>7-9</v>
          </cell>
          <cell r="L54" t="str">
            <v>7-9</v>
          </cell>
          <cell r="M54" t="str">
            <v>7-9</v>
          </cell>
          <cell r="N54" t="str">
            <v>Closed</v>
          </cell>
          <cell r="O54" t="str">
            <v>Closed</v>
          </cell>
          <cell r="P54" t="str">
            <v>Closed</v>
          </cell>
          <cell r="Q54" t="str">
            <v>Closed</v>
          </cell>
          <cell r="R54" t="str">
            <v>Closed</v>
          </cell>
          <cell r="S54" t="str">
            <v>Closed</v>
          </cell>
          <cell r="T54" t="str">
            <v>Closed</v>
          </cell>
          <cell r="U54" t="str">
            <v>Closed</v>
          </cell>
          <cell r="V54" t="str">
            <v>Closed</v>
          </cell>
          <cell r="W54" t="str">
            <v>Closed</v>
          </cell>
          <cell r="X54" t="str">
            <v>Closed</v>
          </cell>
          <cell r="Y54" t="str">
            <v>Closed</v>
          </cell>
          <cell r="Z54" t="str">
            <v>Closed</v>
          </cell>
          <cell r="AB54">
            <v>0</v>
          </cell>
          <cell r="AC54">
            <v>0</v>
          </cell>
          <cell r="AJ54" t="str">
            <v>NO FUND</v>
          </cell>
          <cell r="AM54">
            <v>0</v>
          </cell>
          <cell r="AN54">
            <v>0</v>
          </cell>
          <cell r="AO54">
            <v>782</v>
          </cell>
          <cell r="AP54">
            <v>0</v>
          </cell>
          <cell r="AQ54">
            <v>0</v>
          </cell>
          <cell r="AV54">
            <v>99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 t="str">
            <v>NONE</v>
          </cell>
          <cell r="BE54">
            <v>0</v>
          </cell>
          <cell r="BG54">
            <v>0</v>
          </cell>
          <cell r="BH54">
            <v>0</v>
          </cell>
        </row>
        <row r="55">
          <cell r="A55">
            <v>3809</v>
          </cell>
          <cell r="B55" t="str">
            <v>Hillcrest</v>
          </cell>
          <cell r="C55" t="str">
            <v>3809-Hillcrest</v>
          </cell>
          <cell r="D55">
            <v>3809022</v>
          </cell>
          <cell r="E55" t="str">
            <v>River Valley Elementary School</v>
          </cell>
          <cell r="F55" t="str">
            <v>Yes</v>
          </cell>
          <cell r="G55" t="str">
            <v>Yes</v>
          </cell>
          <cell r="H55" t="str">
            <v>Yes</v>
          </cell>
          <cell r="J55" t="str">
            <v>K-6</v>
          </cell>
          <cell r="K55" t="str">
            <v>K-6</v>
          </cell>
          <cell r="L55" t="str">
            <v>K-6</v>
          </cell>
          <cell r="M55" t="str">
            <v>K-6</v>
          </cell>
          <cell r="N55" t="str">
            <v>Closed</v>
          </cell>
          <cell r="O55" t="str">
            <v>Closed</v>
          </cell>
          <cell r="P55" t="str">
            <v>Closed</v>
          </cell>
          <cell r="Q55" t="str">
            <v>Closed</v>
          </cell>
          <cell r="R55" t="str">
            <v>Closed</v>
          </cell>
          <cell r="S55" t="str">
            <v>Closed</v>
          </cell>
          <cell r="T55" t="str">
            <v>Closed</v>
          </cell>
          <cell r="U55" t="str">
            <v>Closed</v>
          </cell>
          <cell r="V55" t="str">
            <v>Closed</v>
          </cell>
          <cell r="W55" t="str">
            <v>Closed</v>
          </cell>
          <cell r="X55" t="str">
            <v>Closed</v>
          </cell>
          <cell r="Y55" t="str">
            <v>Closed</v>
          </cell>
          <cell r="Z55" t="str">
            <v>Closed</v>
          </cell>
          <cell r="AB55">
            <v>0</v>
          </cell>
          <cell r="AC55">
            <v>0</v>
          </cell>
          <cell r="AJ55" t="str">
            <v>NO FUND</v>
          </cell>
          <cell r="AM55">
            <v>0</v>
          </cell>
          <cell r="AN55">
            <v>0</v>
          </cell>
          <cell r="AO55">
            <v>106</v>
          </cell>
          <cell r="AP55">
            <v>0</v>
          </cell>
          <cell r="AQ55">
            <v>0</v>
          </cell>
          <cell r="AV55">
            <v>99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 t="str">
            <v>NONE</v>
          </cell>
          <cell r="BE55">
            <v>0</v>
          </cell>
          <cell r="BG55">
            <v>0</v>
          </cell>
          <cell r="BH55">
            <v>0</v>
          </cell>
        </row>
        <row r="56">
          <cell r="A56">
            <v>3809</v>
          </cell>
          <cell r="B56" t="str">
            <v>Hillcrest</v>
          </cell>
          <cell r="C56" t="str">
            <v>3809-Hillcrest</v>
          </cell>
          <cell r="D56">
            <v>3809023</v>
          </cell>
          <cell r="E56" t="str">
            <v>Hillcrest Jr./Sr. H.S. (Strawberry, AR; formerly Hillcrest H.S.)</v>
          </cell>
          <cell r="J56" t="str">
            <v>7-12</v>
          </cell>
          <cell r="K56" t="str">
            <v>10-12</v>
          </cell>
          <cell r="L56" t="str">
            <v>10-12</v>
          </cell>
          <cell r="M56" t="str">
            <v>10-12</v>
          </cell>
          <cell r="N56" t="str">
            <v>7-12</v>
          </cell>
          <cell r="O56" t="str">
            <v>7-12</v>
          </cell>
          <cell r="P56" t="str">
            <v>7-12</v>
          </cell>
          <cell r="Q56" t="str">
            <v>7-12</v>
          </cell>
          <cell r="R56" t="str">
            <v>7-12</v>
          </cell>
          <cell r="S56" t="str">
            <v>7-12</v>
          </cell>
          <cell r="T56" t="str">
            <v>7-12</v>
          </cell>
          <cell r="U56" t="str">
            <v>7-12</v>
          </cell>
          <cell r="V56" t="str">
            <v>7-12</v>
          </cell>
          <cell r="W56" t="str">
            <v>7-12</v>
          </cell>
          <cell r="X56" t="str">
            <v>7-12</v>
          </cell>
          <cell r="Y56" t="str">
            <v>7-12</v>
          </cell>
          <cell r="Z56" t="str">
            <v>7-12</v>
          </cell>
          <cell r="AA56" t="str">
            <v>7-12</v>
          </cell>
          <cell r="AB56">
            <v>6</v>
          </cell>
          <cell r="AC56">
            <v>6</v>
          </cell>
          <cell r="AD56">
            <v>6</v>
          </cell>
          <cell r="AE56">
            <v>6</v>
          </cell>
          <cell r="AF56">
            <v>197.3</v>
          </cell>
          <cell r="AG56">
            <v>197.3</v>
          </cell>
          <cell r="AH56">
            <v>197.3</v>
          </cell>
          <cell r="AI56">
            <v>197.3</v>
          </cell>
          <cell r="AJ56" t="str">
            <v>PY All</v>
          </cell>
          <cell r="AK56">
            <v>1</v>
          </cell>
          <cell r="AM56">
            <v>0</v>
          </cell>
          <cell r="AN56">
            <v>1</v>
          </cell>
          <cell r="AO56">
            <v>106</v>
          </cell>
          <cell r="AP56">
            <v>20914</v>
          </cell>
          <cell r="AQ56">
            <v>15686</v>
          </cell>
          <cell r="AR56">
            <v>5228</v>
          </cell>
          <cell r="AV56">
            <v>99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 t="str">
            <v>NONE</v>
          </cell>
          <cell r="BE56">
            <v>0</v>
          </cell>
          <cell r="BG56">
            <v>0</v>
          </cell>
          <cell r="BH56">
            <v>0</v>
          </cell>
        </row>
        <row r="57">
          <cell r="A57">
            <v>4003</v>
          </cell>
          <cell r="B57" t="str">
            <v>Star City</v>
          </cell>
          <cell r="C57" t="str">
            <v>4003-Star City</v>
          </cell>
          <cell r="D57">
            <v>4003010</v>
          </cell>
          <cell r="E57" t="str">
            <v>Grady Elementary School</v>
          </cell>
          <cell r="F57" t="str">
            <v>Yes</v>
          </cell>
          <cell r="G57" t="str">
            <v>No</v>
          </cell>
          <cell r="H57" t="str">
            <v>Yes</v>
          </cell>
          <cell r="J57" t="str">
            <v>K-8</v>
          </cell>
          <cell r="K57" t="str">
            <v>K-6</v>
          </cell>
          <cell r="L57" t="str">
            <v>Closed</v>
          </cell>
          <cell r="M57" t="str">
            <v>Closed</v>
          </cell>
          <cell r="N57" t="str">
            <v>Closed</v>
          </cell>
          <cell r="O57" t="str">
            <v>Closed</v>
          </cell>
          <cell r="P57" t="str">
            <v>Closed</v>
          </cell>
          <cell r="Q57" t="str">
            <v>Closed</v>
          </cell>
          <cell r="R57" t="str">
            <v>Closed</v>
          </cell>
          <cell r="S57" t="str">
            <v>Closed</v>
          </cell>
          <cell r="T57" t="str">
            <v>Closed</v>
          </cell>
          <cell r="U57" t="str">
            <v>Closed</v>
          </cell>
          <cell r="V57" t="str">
            <v>Closed</v>
          </cell>
          <cell r="W57" t="str">
            <v>Closed</v>
          </cell>
          <cell r="X57" t="str">
            <v>Closed</v>
          </cell>
          <cell r="Y57" t="str">
            <v>Closed</v>
          </cell>
          <cell r="Z57" t="str">
            <v>Closed</v>
          </cell>
          <cell r="AB57">
            <v>0</v>
          </cell>
          <cell r="AC57">
            <v>0</v>
          </cell>
          <cell r="AI57">
            <v>0</v>
          </cell>
          <cell r="AJ57" t="str">
            <v>NO FUND</v>
          </cell>
          <cell r="AM57">
            <v>0</v>
          </cell>
          <cell r="AN57">
            <v>0</v>
          </cell>
          <cell r="AO57">
            <v>560</v>
          </cell>
          <cell r="AP57">
            <v>0</v>
          </cell>
          <cell r="AQ57">
            <v>0</v>
          </cell>
          <cell r="AV57">
            <v>99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 t="str">
            <v>NONE</v>
          </cell>
          <cell r="BE57">
            <v>0</v>
          </cell>
          <cell r="BG57">
            <v>0</v>
          </cell>
          <cell r="BH57">
            <v>0</v>
          </cell>
        </row>
        <row r="58">
          <cell r="A58">
            <v>4003</v>
          </cell>
          <cell r="B58" t="str">
            <v>Star City</v>
          </cell>
          <cell r="C58" t="str">
            <v>4003-Star City</v>
          </cell>
          <cell r="D58">
            <v>4003011</v>
          </cell>
          <cell r="E58" t="str">
            <v>Grady High School</v>
          </cell>
          <cell r="J58" t="str">
            <v>9-12</v>
          </cell>
          <cell r="K58" t="str">
            <v>Closed</v>
          </cell>
          <cell r="L58" t="str">
            <v>Closed</v>
          </cell>
          <cell r="M58" t="str">
            <v>Closed</v>
          </cell>
          <cell r="N58" t="str">
            <v>Closed</v>
          </cell>
          <cell r="O58" t="str">
            <v>Closed</v>
          </cell>
          <cell r="P58" t="str">
            <v>Closed</v>
          </cell>
          <cell r="Q58" t="str">
            <v>Closed</v>
          </cell>
          <cell r="R58" t="str">
            <v>Closed</v>
          </cell>
          <cell r="S58" t="str">
            <v>Closed</v>
          </cell>
          <cell r="T58" t="str">
            <v>Closed</v>
          </cell>
          <cell r="U58" t="str">
            <v>Closed</v>
          </cell>
          <cell r="V58" t="str">
            <v>Closed</v>
          </cell>
          <cell r="W58" t="str">
            <v>Closed</v>
          </cell>
          <cell r="X58" t="str">
            <v>Closed</v>
          </cell>
          <cell r="Y58" t="str">
            <v>Closed</v>
          </cell>
          <cell r="Z58" t="str">
            <v>Closed</v>
          </cell>
          <cell r="AB58">
            <v>0</v>
          </cell>
          <cell r="AC58">
            <v>0</v>
          </cell>
          <cell r="AJ58" t="str">
            <v>NO FUND</v>
          </cell>
          <cell r="AM58">
            <v>0</v>
          </cell>
          <cell r="AN58">
            <v>0</v>
          </cell>
          <cell r="AO58">
            <v>560</v>
          </cell>
          <cell r="AP58">
            <v>0</v>
          </cell>
          <cell r="AQ58">
            <v>0</v>
          </cell>
          <cell r="AV58">
            <v>99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 t="str">
            <v>NONE</v>
          </cell>
          <cell r="BE58">
            <v>0</v>
          </cell>
          <cell r="BG58">
            <v>0</v>
          </cell>
          <cell r="BH58">
            <v>0</v>
          </cell>
        </row>
        <row r="59">
          <cell r="A59">
            <v>4401</v>
          </cell>
          <cell r="B59" t="str">
            <v>Huntsville</v>
          </cell>
          <cell r="C59" t="str">
            <v>4401-Huntsville</v>
          </cell>
          <cell r="D59">
            <v>4401011</v>
          </cell>
          <cell r="E59" t="str">
            <v>St Paul Elementary School</v>
          </cell>
          <cell r="F59" t="str">
            <v>Yes</v>
          </cell>
          <cell r="G59" t="str">
            <v>Yes</v>
          </cell>
          <cell r="H59" t="str">
            <v>Yes</v>
          </cell>
          <cell r="I59" t="str">
            <v>No</v>
          </cell>
          <cell r="J59" t="str">
            <v>K-6</v>
          </cell>
          <cell r="K59" t="str">
            <v>K-6</v>
          </cell>
          <cell r="L59" t="str">
            <v>K-6</v>
          </cell>
          <cell r="M59" t="str">
            <v>K-6</v>
          </cell>
          <cell r="N59" t="str">
            <v>K-6</v>
          </cell>
          <cell r="O59" t="str">
            <v>K-6</v>
          </cell>
          <cell r="P59" t="str">
            <v>K-6</v>
          </cell>
          <cell r="Q59" t="str">
            <v>K-6</v>
          </cell>
          <cell r="R59" t="str">
            <v>K-6</v>
          </cell>
          <cell r="S59" t="str">
            <v>K-6</v>
          </cell>
          <cell r="T59" t="str">
            <v>K-6</v>
          </cell>
          <cell r="U59" t="str">
            <v>K-6</v>
          </cell>
          <cell r="V59" t="str">
            <v>K-6</v>
          </cell>
          <cell r="W59" t="str">
            <v>K-6</v>
          </cell>
          <cell r="X59" t="str">
            <v>K-6</v>
          </cell>
          <cell r="Y59" t="str">
            <v>K-6</v>
          </cell>
          <cell r="Z59" t="str">
            <v>K-6</v>
          </cell>
          <cell r="AA59" t="str">
            <v>K-6</v>
          </cell>
          <cell r="AB59">
            <v>7</v>
          </cell>
          <cell r="AC59">
            <v>7</v>
          </cell>
          <cell r="AD59">
            <v>13</v>
          </cell>
          <cell r="AE59">
            <v>13</v>
          </cell>
          <cell r="AF59">
            <v>116.91</v>
          </cell>
          <cell r="AG59">
            <v>225.5</v>
          </cell>
          <cell r="AH59">
            <v>116.91</v>
          </cell>
          <cell r="AI59">
            <v>225.5</v>
          </cell>
          <cell r="AJ59" t="str">
            <v>PY All</v>
          </cell>
          <cell r="AK59">
            <v>2</v>
          </cell>
          <cell r="AM59">
            <v>0</v>
          </cell>
          <cell r="AN59">
            <v>1</v>
          </cell>
          <cell r="AO59">
            <v>123</v>
          </cell>
          <cell r="AP59">
            <v>27737</v>
          </cell>
          <cell r="AQ59">
            <v>20803</v>
          </cell>
          <cell r="AR59">
            <v>6934</v>
          </cell>
          <cell r="AS59">
            <v>27737</v>
          </cell>
          <cell r="AT59">
            <v>2223.75</v>
          </cell>
          <cell r="AU59">
            <v>748.41691526600005</v>
          </cell>
          <cell r="AV59">
            <v>2.971271699824745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1</v>
          </cell>
          <cell r="BC59">
            <v>0</v>
          </cell>
          <cell r="BD59" t="str">
            <v>E</v>
          </cell>
          <cell r="BE59">
            <v>158256</v>
          </cell>
          <cell r="BF59">
            <v>158256</v>
          </cell>
          <cell r="BG59">
            <v>272451</v>
          </cell>
          <cell r="BH59">
            <v>430707</v>
          </cell>
        </row>
        <row r="60">
          <cell r="A60">
            <v>4401</v>
          </cell>
          <cell r="B60" t="str">
            <v>Huntsville</v>
          </cell>
          <cell r="C60" t="str">
            <v>4401-Huntsville</v>
          </cell>
          <cell r="D60">
            <v>4401012</v>
          </cell>
          <cell r="E60" t="str">
            <v xml:space="preserve">St. Paul High School </v>
          </cell>
          <cell r="J60" t="str">
            <v>7-12</v>
          </cell>
          <cell r="K60" t="str">
            <v>7-12</v>
          </cell>
          <cell r="L60" t="str">
            <v>7-12</v>
          </cell>
          <cell r="M60" t="str">
            <v>7-12</v>
          </cell>
          <cell r="N60" t="str">
            <v>7-12</v>
          </cell>
          <cell r="O60" t="str">
            <v>7-12</v>
          </cell>
          <cell r="P60" t="str">
            <v>7-12</v>
          </cell>
          <cell r="Q60" t="str">
            <v>7-12</v>
          </cell>
          <cell r="R60" t="str">
            <v>7-12</v>
          </cell>
          <cell r="S60" t="str">
            <v>7-12</v>
          </cell>
          <cell r="T60" t="str">
            <v>7-12</v>
          </cell>
          <cell r="U60" t="str">
            <v>7-12</v>
          </cell>
          <cell r="V60" t="str">
            <v>7-12</v>
          </cell>
          <cell r="W60" t="str">
            <v>7-12</v>
          </cell>
          <cell r="X60" t="str">
            <v>7-12</v>
          </cell>
          <cell r="Y60" t="str">
            <v>7-12</v>
          </cell>
          <cell r="Z60" t="str">
            <v>7-12</v>
          </cell>
          <cell r="AA60" t="str">
            <v>7-12</v>
          </cell>
          <cell r="AB60">
            <v>6</v>
          </cell>
          <cell r="AC60">
            <v>6</v>
          </cell>
          <cell r="AF60">
            <v>108.59</v>
          </cell>
          <cell r="AH60">
            <v>108.59</v>
          </cell>
          <cell r="AJ60" t="str">
            <v>NO FUND</v>
          </cell>
          <cell r="AM60">
            <v>0</v>
          </cell>
          <cell r="AN60">
            <v>0</v>
          </cell>
          <cell r="AO60">
            <v>123</v>
          </cell>
          <cell r="AP60">
            <v>0</v>
          </cell>
          <cell r="AQ60">
            <v>0</v>
          </cell>
          <cell r="AR60">
            <v>0</v>
          </cell>
          <cell r="AV60">
            <v>99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 t="str">
            <v>NONE</v>
          </cell>
          <cell r="BE60">
            <v>0</v>
          </cell>
          <cell r="BG60">
            <v>0</v>
          </cell>
          <cell r="BH60">
            <v>0</v>
          </cell>
        </row>
        <row r="61">
          <cell r="A61">
            <v>4603</v>
          </cell>
          <cell r="B61" t="str">
            <v>Fouke</v>
          </cell>
          <cell r="C61" t="str">
            <v>4603-Fouke</v>
          </cell>
          <cell r="D61">
            <v>4603001</v>
          </cell>
          <cell r="E61" t="str">
            <v>Bright Star Elementary School</v>
          </cell>
          <cell r="F61" t="str">
            <v>Yes</v>
          </cell>
          <cell r="G61" t="str">
            <v>Yes</v>
          </cell>
          <cell r="H61" t="str">
            <v>Yes</v>
          </cell>
          <cell r="J61" t="str">
            <v>K-6</v>
          </cell>
          <cell r="K61" t="str">
            <v>K-6</v>
          </cell>
          <cell r="L61" t="str">
            <v>Closed</v>
          </cell>
          <cell r="M61" t="str">
            <v>Closed</v>
          </cell>
          <cell r="N61" t="str">
            <v>Closed</v>
          </cell>
          <cell r="O61" t="str">
            <v>Closed</v>
          </cell>
          <cell r="P61" t="str">
            <v>Closed</v>
          </cell>
          <cell r="Q61" t="str">
            <v>Closed</v>
          </cell>
          <cell r="R61" t="str">
            <v>Closed</v>
          </cell>
          <cell r="S61" t="str">
            <v>Closed</v>
          </cell>
          <cell r="T61" t="str">
            <v>Closed</v>
          </cell>
          <cell r="U61" t="str">
            <v>Closed</v>
          </cell>
          <cell r="V61" t="str">
            <v>Closed</v>
          </cell>
          <cell r="W61" t="str">
            <v>Closed</v>
          </cell>
          <cell r="X61" t="str">
            <v>Closed</v>
          </cell>
          <cell r="Y61" t="str">
            <v>Closed</v>
          </cell>
          <cell r="Z61" t="str">
            <v>Closed</v>
          </cell>
          <cell r="AB61">
            <v>0</v>
          </cell>
          <cell r="AC61">
            <v>0</v>
          </cell>
          <cell r="AI61">
            <v>0</v>
          </cell>
          <cell r="AJ61" t="str">
            <v>NO FUND</v>
          </cell>
          <cell r="AM61">
            <v>0</v>
          </cell>
          <cell r="AN61">
            <v>0</v>
          </cell>
          <cell r="AO61">
            <v>916</v>
          </cell>
          <cell r="AP61">
            <v>0</v>
          </cell>
          <cell r="AQ61">
            <v>0</v>
          </cell>
          <cell r="AV61">
            <v>99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 t="str">
            <v>NONE</v>
          </cell>
          <cell r="BE61">
            <v>0</v>
          </cell>
          <cell r="BG61">
            <v>0</v>
          </cell>
          <cell r="BH61">
            <v>0</v>
          </cell>
        </row>
        <row r="62">
          <cell r="A62">
            <v>4603</v>
          </cell>
          <cell r="B62" t="str">
            <v>Fouke</v>
          </cell>
          <cell r="C62" t="str">
            <v>4603-Fouke</v>
          </cell>
          <cell r="D62">
            <v>4603002</v>
          </cell>
          <cell r="E62" t="str">
            <v>Bright Star High School</v>
          </cell>
          <cell r="J62" t="str">
            <v>7-12</v>
          </cell>
          <cell r="K62" t="str">
            <v>Closed</v>
          </cell>
          <cell r="L62" t="str">
            <v>Closed</v>
          </cell>
          <cell r="M62" t="str">
            <v>Closed</v>
          </cell>
          <cell r="N62" t="str">
            <v>Closed</v>
          </cell>
          <cell r="O62" t="str">
            <v>Closed</v>
          </cell>
          <cell r="P62" t="str">
            <v>Closed</v>
          </cell>
          <cell r="Q62" t="str">
            <v>Closed</v>
          </cell>
          <cell r="R62" t="str">
            <v>Closed</v>
          </cell>
          <cell r="S62" t="str">
            <v>Closed</v>
          </cell>
          <cell r="T62" t="str">
            <v>Closed</v>
          </cell>
          <cell r="U62" t="str">
            <v>Closed</v>
          </cell>
          <cell r="V62" t="str">
            <v>Closed</v>
          </cell>
          <cell r="W62" t="str">
            <v>Closed</v>
          </cell>
          <cell r="X62" t="str">
            <v>Closed</v>
          </cell>
          <cell r="Y62" t="str">
            <v>Closed</v>
          </cell>
          <cell r="Z62" t="str">
            <v>Closed</v>
          </cell>
          <cell r="AB62">
            <v>0</v>
          </cell>
          <cell r="AC62">
            <v>0</v>
          </cell>
          <cell r="AJ62" t="str">
            <v>NO FUND</v>
          </cell>
          <cell r="AM62">
            <v>0</v>
          </cell>
          <cell r="AN62">
            <v>0</v>
          </cell>
          <cell r="AO62">
            <v>916</v>
          </cell>
          <cell r="AP62">
            <v>0</v>
          </cell>
          <cell r="AQ62">
            <v>0</v>
          </cell>
          <cell r="AV62">
            <v>99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 t="str">
            <v>NONE</v>
          </cell>
          <cell r="BE62">
            <v>0</v>
          </cell>
          <cell r="BG62">
            <v>0</v>
          </cell>
          <cell r="BH62">
            <v>0</v>
          </cell>
        </row>
        <row r="63">
          <cell r="B63" t="str">
            <v>Clarendon</v>
          </cell>
          <cell r="C63" t="str">
            <v>-Clarendon</v>
          </cell>
          <cell r="D63">
            <v>4802013</v>
          </cell>
          <cell r="E63" t="str">
            <v>Holly Grove Elementary School</v>
          </cell>
          <cell r="F63" t="str">
            <v>Yes</v>
          </cell>
          <cell r="G63" t="str">
            <v>Yes</v>
          </cell>
          <cell r="H63" t="str">
            <v>Yes</v>
          </cell>
          <cell r="J63" t="str">
            <v>K-6</v>
          </cell>
          <cell r="K63" t="str">
            <v>K-6</v>
          </cell>
          <cell r="L63" t="str">
            <v>K-6</v>
          </cell>
          <cell r="M63" t="str">
            <v>K-6</v>
          </cell>
          <cell r="N63" t="str">
            <v>K-5</v>
          </cell>
          <cell r="O63" t="str">
            <v>Closed</v>
          </cell>
          <cell r="P63" t="str">
            <v>Closed</v>
          </cell>
          <cell r="Q63" t="str">
            <v>Closed</v>
          </cell>
          <cell r="R63" t="str">
            <v>Closed</v>
          </cell>
          <cell r="S63" t="str">
            <v>Closed</v>
          </cell>
          <cell r="T63" t="str">
            <v>Closed</v>
          </cell>
          <cell r="U63" t="str">
            <v>Closed</v>
          </cell>
          <cell r="V63" t="str">
            <v>Closed</v>
          </cell>
          <cell r="W63" t="str">
            <v>Closed</v>
          </cell>
          <cell r="X63" t="str">
            <v>Closed</v>
          </cell>
          <cell r="Y63" t="str">
            <v>Closed</v>
          </cell>
          <cell r="Z63" t="str">
            <v>Closed</v>
          </cell>
          <cell r="AB63">
            <v>0</v>
          </cell>
          <cell r="AC63">
            <v>0</v>
          </cell>
          <cell r="AI63">
            <v>0</v>
          </cell>
          <cell r="AJ63" t="str">
            <v>NO FUND</v>
          </cell>
          <cell r="AM63">
            <v>0</v>
          </cell>
          <cell r="AN63">
            <v>0</v>
          </cell>
          <cell r="AO63">
            <v>868</v>
          </cell>
          <cell r="AP63">
            <v>0</v>
          </cell>
          <cell r="AQ63">
            <v>0</v>
          </cell>
          <cell r="AV63">
            <v>99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 t="str">
            <v>NONE</v>
          </cell>
          <cell r="BE63">
            <v>0</v>
          </cell>
          <cell r="BG63">
            <v>0</v>
          </cell>
          <cell r="BH63">
            <v>0</v>
          </cell>
        </row>
        <row r="64">
          <cell r="B64" t="str">
            <v>Clarendon</v>
          </cell>
          <cell r="C64" t="str">
            <v>-Clarendon</v>
          </cell>
          <cell r="D64">
            <v>4802015</v>
          </cell>
          <cell r="E64" t="str">
            <v>Holly Grove High School</v>
          </cell>
          <cell r="J64" t="str">
            <v>7-12</v>
          </cell>
          <cell r="K64" t="str">
            <v>7-12</v>
          </cell>
          <cell r="L64" t="str">
            <v>Closed</v>
          </cell>
          <cell r="M64" t="str">
            <v>Closed</v>
          </cell>
          <cell r="N64" t="str">
            <v>Closed</v>
          </cell>
          <cell r="O64" t="str">
            <v>Closed</v>
          </cell>
          <cell r="P64" t="str">
            <v>Closed</v>
          </cell>
          <cell r="Q64" t="str">
            <v>Closed</v>
          </cell>
          <cell r="R64" t="str">
            <v>Closed</v>
          </cell>
          <cell r="S64" t="str">
            <v>Closed</v>
          </cell>
          <cell r="T64" t="str">
            <v>Closed</v>
          </cell>
          <cell r="U64" t="str">
            <v>Closed</v>
          </cell>
          <cell r="V64" t="str">
            <v>Closed</v>
          </cell>
          <cell r="W64" t="str">
            <v>Closed</v>
          </cell>
          <cell r="X64" t="str">
            <v>Closed</v>
          </cell>
          <cell r="Y64" t="str">
            <v>Closed</v>
          </cell>
          <cell r="Z64" t="str">
            <v>Closed</v>
          </cell>
          <cell r="AB64">
            <v>0</v>
          </cell>
          <cell r="AC64">
            <v>0</v>
          </cell>
          <cell r="AJ64" t="str">
            <v>NO FUND</v>
          </cell>
          <cell r="AM64">
            <v>0</v>
          </cell>
          <cell r="AN64">
            <v>0</v>
          </cell>
          <cell r="AO64">
            <v>868</v>
          </cell>
          <cell r="AP64">
            <v>0</v>
          </cell>
          <cell r="AQ64">
            <v>0</v>
          </cell>
          <cell r="AV64">
            <v>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 t="str">
            <v>NONE</v>
          </cell>
          <cell r="BE64">
            <v>0</v>
          </cell>
          <cell r="BG64">
            <v>0</v>
          </cell>
          <cell r="BH64">
            <v>0</v>
          </cell>
        </row>
        <row r="65">
          <cell r="A65">
            <v>5102</v>
          </cell>
          <cell r="B65" t="str">
            <v>Jasper</v>
          </cell>
          <cell r="C65" t="str">
            <v>5102-Jasper</v>
          </cell>
          <cell r="D65">
            <v>5102007</v>
          </cell>
          <cell r="E65" t="str">
            <v>Kingston Elementary School</v>
          </cell>
          <cell r="F65" t="str">
            <v>Yes</v>
          </cell>
          <cell r="G65" t="str">
            <v>Yes</v>
          </cell>
          <cell r="H65" t="str">
            <v>Yes</v>
          </cell>
          <cell r="I65" t="str">
            <v>No</v>
          </cell>
          <cell r="J65" t="str">
            <v>K-6</v>
          </cell>
          <cell r="K65" t="str">
            <v>K-6</v>
          </cell>
          <cell r="L65" t="str">
            <v>K-6</v>
          </cell>
          <cell r="M65" t="str">
            <v>K-6</v>
          </cell>
          <cell r="N65" t="str">
            <v>K-6</v>
          </cell>
          <cell r="O65" t="str">
            <v>K-6</v>
          </cell>
          <cell r="P65" t="str">
            <v>K-6</v>
          </cell>
          <cell r="Q65" t="str">
            <v>K-6</v>
          </cell>
          <cell r="R65" t="str">
            <v>K-6</v>
          </cell>
          <cell r="S65" t="str">
            <v>K-6</v>
          </cell>
          <cell r="T65" t="str">
            <v>K-6</v>
          </cell>
          <cell r="U65" t="str">
            <v>K-6</v>
          </cell>
          <cell r="V65" t="str">
            <v>K-6</v>
          </cell>
          <cell r="W65" t="str">
            <v>K-6</v>
          </cell>
          <cell r="X65" t="str">
            <v>K-6</v>
          </cell>
          <cell r="Y65" t="str">
            <v>K-6</v>
          </cell>
          <cell r="Z65" t="str">
            <v>K-6</v>
          </cell>
          <cell r="AA65" t="str">
            <v>K-6</v>
          </cell>
          <cell r="AB65">
            <v>7</v>
          </cell>
          <cell r="AC65">
            <v>7</v>
          </cell>
          <cell r="AD65">
            <v>13</v>
          </cell>
          <cell r="AE65">
            <v>13</v>
          </cell>
          <cell r="AF65">
            <v>103.25581395</v>
          </cell>
          <cell r="AG65">
            <v>228.47</v>
          </cell>
          <cell r="AH65">
            <v>103.25581395</v>
          </cell>
          <cell r="AI65">
            <v>228.46899224000001</v>
          </cell>
          <cell r="AJ65" t="str">
            <v>PY All</v>
          </cell>
          <cell r="AK65">
            <v>2</v>
          </cell>
          <cell r="AM65">
            <v>0</v>
          </cell>
          <cell r="AN65">
            <v>1</v>
          </cell>
          <cell r="AO65">
            <v>661</v>
          </cell>
          <cell r="AP65">
            <v>151019</v>
          </cell>
          <cell r="AQ65">
            <v>113264</v>
          </cell>
          <cell r="AR65">
            <v>37755</v>
          </cell>
          <cell r="AS65">
            <v>433533</v>
          </cell>
          <cell r="AT65">
            <v>833.27</v>
          </cell>
          <cell r="AU65">
            <v>611.10635422799999</v>
          </cell>
          <cell r="AV65">
            <v>1.3635433410812026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1</v>
          </cell>
          <cell r="BB65">
            <v>1</v>
          </cell>
          <cell r="BC65">
            <v>0</v>
          </cell>
          <cell r="BD65" t="str">
            <v>D</v>
          </cell>
          <cell r="BE65">
            <v>877183</v>
          </cell>
          <cell r="BF65">
            <v>877183</v>
          </cell>
          <cell r="BG65">
            <v>272451</v>
          </cell>
          <cell r="BH65">
            <v>1149634</v>
          </cell>
        </row>
        <row r="66">
          <cell r="A66">
            <v>5102</v>
          </cell>
          <cell r="B66" t="str">
            <v>Jasper</v>
          </cell>
          <cell r="C66" t="str">
            <v>5102-Jasper</v>
          </cell>
          <cell r="D66">
            <v>5102008</v>
          </cell>
          <cell r="E66" t="str">
            <v>Kingston High School</v>
          </cell>
          <cell r="J66" t="str">
            <v>7-12</v>
          </cell>
          <cell r="K66" t="str">
            <v>7-12</v>
          </cell>
          <cell r="L66" t="str">
            <v>7-12</v>
          </cell>
          <cell r="M66" t="str">
            <v>7-12</v>
          </cell>
          <cell r="N66" t="str">
            <v>7-12</v>
          </cell>
          <cell r="O66" t="str">
            <v>7-12</v>
          </cell>
          <cell r="P66" t="str">
            <v>7-12</v>
          </cell>
          <cell r="Q66" t="str">
            <v>7-12</v>
          </cell>
          <cell r="R66" t="str">
            <v>7-12</v>
          </cell>
          <cell r="S66" t="str">
            <v>7-12</v>
          </cell>
          <cell r="T66" t="str">
            <v>7-12</v>
          </cell>
          <cell r="U66" t="str">
            <v>7-12</v>
          </cell>
          <cell r="V66" t="str">
            <v>7-12</v>
          </cell>
          <cell r="W66" t="str">
            <v>7-12</v>
          </cell>
          <cell r="X66" t="str">
            <v>7-12</v>
          </cell>
          <cell r="Y66" t="str">
            <v>7-12</v>
          </cell>
          <cell r="Z66" t="str">
            <v>7-12</v>
          </cell>
          <cell r="AA66" t="str">
            <v>7-12</v>
          </cell>
          <cell r="AB66">
            <v>6</v>
          </cell>
          <cell r="AC66">
            <v>6</v>
          </cell>
          <cell r="AF66">
            <v>125.21317829</v>
          </cell>
          <cell r="AH66">
            <v>125.21317829</v>
          </cell>
          <cell r="AJ66" t="str">
            <v>NO FUND</v>
          </cell>
          <cell r="AM66">
            <v>0</v>
          </cell>
          <cell r="AN66">
            <v>0</v>
          </cell>
          <cell r="AO66">
            <v>661</v>
          </cell>
          <cell r="AP66">
            <v>0</v>
          </cell>
          <cell r="AQ66">
            <v>0</v>
          </cell>
          <cell r="AR66">
            <v>0</v>
          </cell>
          <cell r="AV66">
            <v>99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 t="str">
            <v>NONE</v>
          </cell>
          <cell r="BE66">
            <v>0</v>
          </cell>
          <cell r="BG66">
            <v>0</v>
          </cell>
          <cell r="BH66">
            <v>0</v>
          </cell>
        </row>
        <row r="67">
          <cell r="A67">
            <v>5102</v>
          </cell>
          <cell r="B67" t="str">
            <v>Jasper</v>
          </cell>
          <cell r="C67" t="str">
            <v>5102-Jasper</v>
          </cell>
          <cell r="D67">
            <v>5102023</v>
          </cell>
          <cell r="E67" t="str">
            <v>Oark Elementary School</v>
          </cell>
          <cell r="F67" t="str">
            <v>Yes</v>
          </cell>
          <cell r="G67" t="str">
            <v>Yes</v>
          </cell>
          <cell r="H67" t="str">
            <v>Yes</v>
          </cell>
          <cell r="I67" t="str">
            <v>No</v>
          </cell>
          <cell r="J67" t="str">
            <v>K-6</v>
          </cell>
          <cell r="K67" t="str">
            <v>K-6</v>
          </cell>
          <cell r="L67" t="str">
            <v>K-6</v>
          </cell>
          <cell r="M67" t="str">
            <v>K-6</v>
          </cell>
          <cell r="N67" t="str">
            <v>K-6</v>
          </cell>
          <cell r="O67" t="str">
            <v>K-6</v>
          </cell>
          <cell r="P67" t="str">
            <v>K-6</v>
          </cell>
          <cell r="Q67" t="str">
            <v>K-6</v>
          </cell>
          <cell r="R67" t="str">
            <v>K-6</v>
          </cell>
          <cell r="S67" t="str">
            <v>K-6</v>
          </cell>
          <cell r="T67" t="str">
            <v>K-6</v>
          </cell>
          <cell r="U67" t="str">
            <v>K-6</v>
          </cell>
          <cell r="V67" t="str">
            <v>K-6</v>
          </cell>
          <cell r="W67" t="str">
            <v>K-6</v>
          </cell>
          <cell r="X67" t="str">
            <v>K-6</v>
          </cell>
          <cell r="Y67" t="str">
            <v>K-6</v>
          </cell>
          <cell r="Z67" t="str">
            <v>K-6</v>
          </cell>
          <cell r="AA67" t="str">
            <v>K-6</v>
          </cell>
          <cell r="AB67">
            <v>7</v>
          </cell>
          <cell r="AC67">
            <v>7</v>
          </cell>
          <cell r="AD67">
            <v>13</v>
          </cell>
          <cell r="AE67">
            <v>13</v>
          </cell>
          <cell r="AF67">
            <v>92.93</v>
          </cell>
          <cell r="AG67">
            <v>179.26</v>
          </cell>
          <cell r="AH67">
            <v>92.93</v>
          </cell>
          <cell r="AI67">
            <v>179.26</v>
          </cell>
          <cell r="AJ67" t="str">
            <v>PY All</v>
          </cell>
          <cell r="AK67">
            <v>2</v>
          </cell>
          <cell r="AM67">
            <v>0</v>
          </cell>
          <cell r="AN67">
            <v>1</v>
          </cell>
          <cell r="AO67">
            <v>1576</v>
          </cell>
          <cell r="AP67">
            <v>282514</v>
          </cell>
          <cell r="AQ67">
            <v>211886</v>
          </cell>
          <cell r="AR67">
            <v>70628</v>
          </cell>
          <cell r="AV67">
            <v>99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1</v>
          </cell>
          <cell r="BC67">
            <v>0</v>
          </cell>
          <cell r="BD67" t="str">
            <v>E</v>
          </cell>
          <cell r="BG67">
            <v>0</v>
          </cell>
          <cell r="BH67">
            <v>0</v>
          </cell>
        </row>
        <row r="68">
          <cell r="A68">
            <v>5102</v>
          </cell>
          <cell r="B68" t="str">
            <v>Jasper</v>
          </cell>
          <cell r="C68" t="str">
            <v>5102-Jasper</v>
          </cell>
          <cell r="D68">
            <v>5102024</v>
          </cell>
          <cell r="E68" t="str">
            <v>Oark High School</v>
          </cell>
          <cell r="J68" t="str">
            <v>7-12</v>
          </cell>
          <cell r="K68" t="str">
            <v>7-12</v>
          </cell>
          <cell r="L68" t="str">
            <v>7-12</v>
          </cell>
          <cell r="M68" t="str">
            <v>7-12</v>
          </cell>
          <cell r="N68" t="str">
            <v>7-12</v>
          </cell>
          <cell r="O68" t="str">
            <v>7-12</v>
          </cell>
          <cell r="P68" t="str">
            <v>7-12</v>
          </cell>
          <cell r="Q68" t="str">
            <v>7-12</v>
          </cell>
          <cell r="R68" t="str">
            <v>7-12</v>
          </cell>
          <cell r="S68" t="str">
            <v>7-12</v>
          </cell>
          <cell r="T68" t="str">
            <v>7-12</v>
          </cell>
          <cell r="U68" t="str">
            <v>7-12</v>
          </cell>
          <cell r="V68" t="str">
            <v>7-12</v>
          </cell>
          <cell r="W68" t="str">
            <v>7-12</v>
          </cell>
          <cell r="X68" t="str">
            <v>7-12</v>
          </cell>
          <cell r="Y68" t="str">
            <v>7-12</v>
          </cell>
          <cell r="Z68" t="str">
            <v>7-12</v>
          </cell>
          <cell r="AA68" t="str">
            <v>7-12</v>
          </cell>
          <cell r="AB68">
            <v>6</v>
          </cell>
          <cell r="AC68">
            <v>6</v>
          </cell>
          <cell r="AF68">
            <v>86.33</v>
          </cell>
          <cell r="AH68">
            <v>86.33</v>
          </cell>
          <cell r="AJ68" t="str">
            <v>NO FUND</v>
          </cell>
          <cell r="AM68">
            <v>0</v>
          </cell>
          <cell r="AN68">
            <v>0</v>
          </cell>
          <cell r="AO68">
            <v>1576</v>
          </cell>
          <cell r="AP68">
            <v>0</v>
          </cell>
          <cell r="AQ68">
            <v>0</v>
          </cell>
          <cell r="AR68">
            <v>0</v>
          </cell>
          <cell r="AV68">
            <v>99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 t="str">
            <v>NONE</v>
          </cell>
          <cell r="BE68">
            <v>0</v>
          </cell>
          <cell r="BG68">
            <v>0</v>
          </cell>
          <cell r="BH68">
            <v>0</v>
          </cell>
        </row>
        <row r="69">
          <cell r="A69">
            <v>5106</v>
          </cell>
          <cell r="B69" t="str">
            <v>Deer/Mt Judea</v>
          </cell>
          <cell r="C69" t="str">
            <v>5106-Deer/Mt Judea</v>
          </cell>
          <cell r="D69">
            <v>5106001</v>
          </cell>
          <cell r="E69" t="str">
            <v>Deer Elementary School</v>
          </cell>
          <cell r="F69" t="str">
            <v>Yes</v>
          </cell>
          <cell r="G69" t="str">
            <v>Yes</v>
          </cell>
          <cell r="H69" t="str">
            <v>Yes</v>
          </cell>
          <cell r="I69" t="str">
            <v>No</v>
          </cell>
          <cell r="J69" t="str">
            <v>K-6</v>
          </cell>
          <cell r="K69" t="str">
            <v>K-6</v>
          </cell>
          <cell r="L69" t="str">
            <v>K-6</v>
          </cell>
          <cell r="M69" t="str">
            <v>K-6</v>
          </cell>
          <cell r="N69" t="str">
            <v>K-6</v>
          </cell>
          <cell r="O69" t="str">
            <v>K-6</v>
          </cell>
          <cell r="P69" t="str">
            <v>K-6</v>
          </cell>
          <cell r="Q69" t="str">
            <v>K-6</v>
          </cell>
          <cell r="R69" t="str">
            <v>K-6</v>
          </cell>
          <cell r="S69" t="str">
            <v>K-6</v>
          </cell>
          <cell r="T69" t="str">
            <v>K-6</v>
          </cell>
          <cell r="U69" t="str">
            <v>K-6</v>
          </cell>
          <cell r="V69" t="str">
            <v>K-6</v>
          </cell>
          <cell r="W69" t="str">
            <v>combined</v>
          </cell>
          <cell r="X69" t="str">
            <v>combined</v>
          </cell>
          <cell r="Y69" t="str">
            <v>Closed</v>
          </cell>
          <cell r="Z69" t="str">
            <v>Closed</v>
          </cell>
          <cell r="AB69">
            <v>0</v>
          </cell>
          <cell r="AC69">
            <v>0</v>
          </cell>
          <cell r="AJ69" t="str">
            <v>NO FUND</v>
          </cell>
          <cell r="AM69">
            <v>0</v>
          </cell>
          <cell r="AN69">
            <v>0</v>
          </cell>
          <cell r="AO69">
            <v>853</v>
          </cell>
          <cell r="AP69">
            <v>0</v>
          </cell>
          <cell r="AQ69">
            <v>0</v>
          </cell>
          <cell r="AR69">
            <v>0</v>
          </cell>
          <cell r="AS69">
            <v>307323</v>
          </cell>
          <cell r="AV69">
            <v>99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 t="str">
            <v>NONE</v>
          </cell>
          <cell r="BE69">
            <v>0</v>
          </cell>
          <cell r="BF69">
            <v>572009</v>
          </cell>
          <cell r="BG69">
            <v>272451</v>
          </cell>
          <cell r="BH69">
            <v>844460</v>
          </cell>
        </row>
        <row r="70">
          <cell r="A70">
            <v>5106</v>
          </cell>
          <cell r="B70" t="str">
            <v>Deer/Mt Judea</v>
          </cell>
          <cell r="C70" t="str">
            <v>5106-Deer/Mt Judea</v>
          </cell>
          <cell r="D70">
            <v>5106002</v>
          </cell>
          <cell r="E70" t="str">
            <v>Deer High School</v>
          </cell>
          <cell r="J70" t="str">
            <v>7-12</v>
          </cell>
          <cell r="K70" t="str">
            <v>7-12</v>
          </cell>
          <cell r="L70" t="str">
            <v>7-12</v>
          </cell>
          <cell r="M70" t="str">
            <v>7-12</v>
          </cell>
          <cell r="N70" t="str">
            <v>7-12</v>
          </cell>
          <cell r="O70" t="str">
            <v>7-12</v>
          </cell>
          <cell r="P70" t="str">
            <v>7-12</v>
          </cell>
          <cell r="Q70" t="str">
            <v>7-12</v>
          </cell>
          <cell r="R70" t="str">
            <v>7-12</v>
          </cell>
          <cell r="S70" t="str">
            <v>7-12</v>
          </cell>
          <cell r="T70" t="str">
            <v>7-12</v>
          </cell>
          <cell r="U70" t="str">
            <v>7-12</v>
          </cell>
          <cell r="V70" t="str">
            <v>7-12</v>
          </cell>
          <cell r="W70" t="str">
            <v>combined</v>
          </cell>
          <cell r="X70" t="str">
            <v>combined</v>
          </cell>
          <cell r="Y70" t="str">
            <v>Closed</v>
          </cell>
          <cell r="Z70" t="str">
            <v>Closed</v>
          </cell>
          <cell r="AB70">
            <v>0</v>
          </cell>
          <cell r="AC70">
            <v>0</v>
          </cell>
          <cell r="AJ70" t="str">
            <v>NO FUND</v>
          </cell>
          <cell r="AM70">
            <v>0</v>
          </cell>
          <cell r="AN70">
            <v>0</v>
          </cell>
          <cell r="AO70">
            <v>853</v>
          </cell>
          <cell r="AP70">
            <v>0</v>
          </cell>
          <cell r="AQ70">
            <v>0</v>
          </cell>
          <cell r="AR70">
            <v>0</v>
          </cell>
          <cell r="AV70">
            <v>99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 t="str">
            <v>NONE</v>
          </cell>
          <cell r="BE70">
            <v>0</v>
          </cell>
          <cell r="BG70">
            <v>0</v>
          </cell>
          <cell r="BH70">
            <v>0</v>
          </cell>
        </row>
        <row r="71">
          <cell r="A71">
            <v>5106</v>
          </cell>
          <cell r="B71" t="str">
            <v>Deer/Mt Judea</v>
          </cell>
          <cell r="C71" t="str">
            <v>5106-Deer/Mt Judea</v>
          </cell>
          <cell r="D71">
            <v>5106003</v>
          </cell>
          <cell r="E71" t="str">
            <v>Deer K-12 School</v>
          </cell>
          <cell r="F71" t="str">
            <v>Yes</v>
          </cell>
          <cell r="G71" t="str">
            <v>Yes</v>
          </cell>
          <cell r="H71" t="str">
            <v>Yes</v>
          </cell>
          <cell r="I71" t="str">
            <v>No</v>
          </cell>
          <cell r="W71" t="str">
            <v>K-12</v>
          </cell>
          <cell r="X71" t="str">
            <v>K-12</v>
          </cell>
          <cell r="Y71" t="str">
            <v>K-12</v>
          </cell>
          <cell r="Z71" t="str">
            <v>K-12</v>
          </cell>
          <cell r="AA71" t="str">
            <v>K-12</v>
          </cell>
          <cell r="AB71">
            <v>13</v>
          </cell>
          <cell r="AC71">
            <v>13</v>
          </cell>
          <cell r="AD71">
            <v>13</v>
          </cell>
          <cell r="AE71">
            <v>13</v>
          </cell>
          <cell r="AF71">
            <v>233.07</v>
          </cell>
          <cell r="AG71">
            <v>233.07</v>
          </cell>
          <cell r="AH71">
            <v>233.07</v>
          </cell>
          <cell r="AI71">
            <v>233.07</v>
          </cell>
          <cell r="AJ71" t="str">
            <v>PY All</v>
          </cell>
          <cell r="AK71">
            <v>1</v>
          </cell>
          <cell r="AM71">
            <v>0</v>
          </cell>
          <cell r="AN71">
            <v>1</v>
          </cell>
          <cell r="AO71">
            <v>853</v>
          </cell>
          <cell r="AP71">
            <v>198809</v>
          </cell>
          <cell r="AQ71">
            <v>149107</v>
          </cell>
          <cell r="AR71">
            <v>49702</v>
          </cell>
          <cell r="AT71">
            <v>407.53</v>
          </cell>
          <cell r="AU71">
            <v>397.52900905799999</v>
          </cell>
          <cell r="AV71">
            <v>1.0251578896486038</v>
          </cell>
          <cell r="AW71">
            <v>0</v>
          </cell>
          <cell r="AX71">
            <v>0</v>
          </cell>
          <cell r="AY71">
            <v>0</v>
          </cell>
          <cell r="AZ71">
            <v>1</v>
          </cell>
          <cell r="BA71">
            <v>0</v>
          </cell>
          <cell r="BB71">
            <v>1</v>
          </cell>
          <cell r="BC71">
            <v>1</v>
          </cell>
          <cell r="BD71" t="str">
            <v>C</v>
          </cell>
          <cell r="BE71">
            <v>572009</v>
          </cell>
          <cell r="BG71">
            <v>0</v>
          </cell>
          <cell r="BH71">
            <v>0</v>
          </cell>
        </row>
        <row r="72">
          <cell r="A72">
            <v>5106</v>
          </cell>
          <cell r="B72" t="str">
            <v>Deer/Mt Judea</v>
          </cell>
          <cell r="C72" t="str">
            <v>5106-Deer/Mt Judea</v>
          </cell>
          <cell r="D72">
            <v>5106004</v>
          </cell>
          <cell r="E72" t="str">
            <v>Mt. Judea K-12 School</v>
          </cell>
          <cell r="W72" t="str">
            <v>K-12</v>
          </cell>
          <cell r="X72" t="str">
            <v>K-12</v>
          </cell>
          <cell r="Y72" t="str">
            <v>K-12</v>
          </cell>
          <cell r="Z72" t="str">
            <v>K-12</v>
          </cell>
          <cell r="AA72" t="str">
            <v>K-12</v>
          </cell>
          <cell r="AB72">
            <v>13</v>
          </cell>
          <cell r="AC72">
            <v>13</v>
          </cell>
          <cell r="AD72">
            <v>13</v>
          </cell>
          <cell r="AE72">
            <v>13</v>
          </cell>
          <cell r="AF72">
            <v>174.46</v>
          </cell>
          <cell r="AG72">
            <v>174.46</v>
          </cell>
          <cell r="AH72">
            <v>174.46</v>
          </cell>
          <cell r="AI72">
            <v>174.46</v>
          </cell>
          <cell r="AJ72" t="str">
            <v>PY All</v>
          </cell>
          <cell r="AK72">
            <v>1</v>
          </cell>
          <cell r="AM72">
            <v>0</v>
          </cell>
          <cell r="AN72">
            <v>1</v>
          </cell>
          <cell r="AO72">
            <v>622</v>
          </cell>
          <cell r="AP72">
            <v>108514</v>
          </cell>
          <cell r="AQ72">
            <v>81386</v>
          </cell>
          <cell r="AR72">
            <v>27128</v>
          </cell>
          <cell r="AV72">
            <v>99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 t="str">
            <v>NONE</v>
          </cell>
          <cell r="BE72">
            <v>0</v>
          </cell>
          <cell r="BG72">
            <v>0</v>
          </cell>
          <cell r="BH72">
            <v>0</v>
          </cell>
        </row>
        <row r="73">
          <cell r="A73">
            <v>5106</v>
          </cell>
          <cell r="B73" t="str">
            <v>Deer/Mt Judea</v>
          </cell>
          <cell r="C73" t="str">
            <v>5106-Deer/Mt Judea</v>
          </cell>
          <cell r="D73">
            <v>5106009</v>
          </cell>
          <cell r="E73" t="str">
            <v>Mt. Judea Elementary School</v>
          </cell>
          <cell r="F73" t="str">
            <v>Yes</v>
          </cell>
          <cell r="G73" t="str">
            <v>Yes</v>
          </cell>
          <cell r="H73" t="str">
            <v>Yes</v>
          </cell>
          <cell r="I73" t="str">
            <v>No</v>
          </cell>
          <cell r="J73" t="str">
            <v>K-6</v>
          </cell>
          <cell r="K73" t="str">
            <v>K-6</v>
          </cell>
          <cell r="L73" t="str">
            <v>K-6</v>
          </cell>
          <cell r="M73" t="str">
            <v>K-6</v>
          </cell>
          <cell r="N73" t="str">
            <v>K-6</v>
          </cell>
          <cell r="O73" t="str">
            <v>K-6</v>
          </cell>
          <cell r="P73" t="str">
            <v>K-6</v>
          </cell>
          <cell r="Q73" t="str">
            <v>K-6</v>
          </cell>
          <cell r="R73" t="str">
            <v>K-6</v>
          </cell>
          <cell r="S73" t="str">
            <v>K-6</v>
          </cell>
          <cell r="T73" t="str">
            <v>K-6</v>
          </cell>
          <cell r="U73" t="str">
            <v>K-6</v>
          </cell>
          <cell r="V73" t="str">
            <v>K-6</v>
          </cell>
          <cell r="W73" t="str">
            <v>combined</v>
          </cell>
          <cell r="X73" t="str">
            <v>combined</v>
          </cell>
          <cell r="Y73" t="str">
            <v>Closed</v>
          </cell>
          <cell r="Z73" t="str">
            <v>Closed</v>
          </cell>
          <cell r="AB73">
            <v>0</v>
          </cell>
          <cell r="AC73">
            <v>0</v>
          </cell>
          <cell r="AI73">
            <v>0</v>
          </cell>
          <cell r="AJ73" t="str">
            <v>NO FUND</v>
          </cell>
          <cell r="AM73">
            <v>0</v>
          </cell>
          <cell r="AN73">
            <v>0</v>
          </cell>
          <cell r="AO73">
            <v>622</v>
          </cell>
          <cell r="AP73">
            <v>0</v>
          </cell>
          <cell r="AQ73">
            <v>0</v>
          </cell>
          <cell r="AR73">
            <v>0</v>
          </cell>
          <cell r="AV73">
            <v>99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 t="str">
            <v>NONE</v>
          </cell>
          <cell r="BE73">
            <v>0</v>
          </cell>
          <cell r="BG73">
            <v>0</v>
          </cell>
          <cell r="BH73">
            <v>0</v>
          </cell>
        </row>
        <row r="74">
          <cell r="A74">
            <v>5106</v>
          </cell>
          <cell r="B74" t="str">
            <v>Deer/Mt Judea</v>
          </cell>
          <cell r="C74" t="str">
            <v>5106-Deer/Mt Judea</v>
          </cell>
          <cell r="D74">
            <v>5106010</v>
          </cell>
          <cell r="E74" t="str">
            <v>Mt. Judea High School</v>
          </cell>
          <cell r="J74" t="str">
            <v>7-12</v>
          </cell>
          <cell r="K74" t="str">
            <v>7-12</v>
          </cell>
          <cell r="L74" t="str">
            <v>7-12</v>
          </cell>
          <cell r="M74" t="str">
            <v>7-12</v>
          </cell>
          <cell r="N74" t="str">
            <v>7-12</v>
          </cell>
          <cell r="O74" t="str">
            <v>7-12</v>
          </cell>
          <cell r="P74" t="str">
            <v>7-12</v>
          </cell>
          <cell r="Q74" t="str">
            <v>7-12</v>
          </cell>
          <cell r="R74" t="str">
            <v>7-12</v>
          </cell>
          <cell r="S74" t="str">
            <v>7-12</v>
          </cell>
          <cell r="T74" t="str">
            <v>7-12</v>
          </cell>
          <cell r="U74" t="str">
            <v>7-12</v>
          </cell>
          <cell r="V74" t="str">
            <v>7-12</v>
          </cell>
          <cell r="W74" t="str">
            <v>combined</v>
          </cell>
          <cell r="X74" t="str">
            <v>combined</v>
          </cell>
          <cell r="Y74" t="str">
            <v>Closed</v>
          </cell>
          <cell r="Z74" t="str">
            <v>Closed</v>
          </cell>
          <cell r="AB74">
            <v>0</v>
          </cell>
          <cell r="AC74">
            <v>0</v>
          </cell>
          <cell r="AJ74" t="str">
            <v>NO FUND</v>
          </cell>
          <cell r="AM74">
            <v>0</v>
          </cell>
          <cell r="AN74">
            <v>0</v>
          </cell>
          <cell r="AO74">
            <v>622</v>
          </cell>
          <cell r="AP74">
            <v>0</v>
          </cell>
          <cell r="AQ74">
            <v>0</v>
          </cell>
          <cell r="AR74">
            <v>0</v>
          </cell>
          <cell r="AV74">
            <v>99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 t="str">
            <v>NONE</v>
          </cell>
          <cell r="BE74">
            <v>0</v>
          </cell>
          <cell r="BG74">
            <v>0</v>
          </cell>
          <cell r="BH74">
            <v>0</v>
          </cell>
        </row>
        <row r="75">
          <cell r="A75">
            <v>5205</v>
          </cell>
          <cell r="B75" t="str">
            <v>Harmony Grove</v>
          </cell>
          <cell r="C75" t="str">
            <v>5205-Harmony Grove</v>
          </cell>
          <cell r="D75">
            <v>5205011</v>
          </cell>
          <cell r="E75" t="str">
            <v>Sparkman Elementary School</v>
          </cell>
          <cell r="F75" t="str">
            <v>Yes</v>
          </cell>
          <cell r="G75" t="str">
            <v>Yes</v>
          </cell>
          <cell r="H75" t="str">
            <v>Yes</v>
          </cell>
          <cell r="I75" t="str">
            <v>No</v>
          </cell>
          <cell r="J75" t="str">
            <v>K-6</v>
          </cell>
          <cell r="K75" t="str">
            <v>K-6</v>
          </cell>
          <cell r="L75" t="str">
            <v>K-6</v>
          </cell>
          <cell r="M75" t="str">
            <v>K-6</v>
          </cell>
          <cell r="N75" t="str">
            <v>K-6</v>
          </cell>
          <cell r="O75" t="str">
            <v>K-6</v>
          </cell>
          <cell r="P75" t="str">
            <v>K-6</v>
          </cell>
          <cell r="Q75" t="str">
            <v>K-6</v>
          </cell>
          <cell r="R75" t="str">
            <v>K-6</v>
          </cell>
          <cell r="S75" t="str">
            <v>K-6</v>
          </cell>
          <cell r="T75" t="str">
            <v>K-6</v>
          </cell>
          <cell r="U75" t="str">
            <v>K-6</v>
          </cell>
          <cell r="V75" t="str">
            <v>K-6</v>
          </cell>
          <cell r="W75" t="str">
            <v>K-6</v>
          </cell>
          <cell r="X75" t="str">
            <v>K-6</v>
          </cell>
          <cell r="Y75" t="str">
            <v>K-6</v>
          </cell>
          <cell r="Z75" t="str">
            <v>K-6</v>
          </cell>
          <cell r="AA75" t="str">
            <v>Closed</v>
          </cell>
          <cell r="AD75">
            <v>13</v>
          </cell>
          <cell r="AE75">
            <v>13</v>
          </cell>
          <cell r="AF75">
            <v>57.83</v>
          </cell>
          <cell r="AG75">
            <v>114.3</v>
          </cell>
          <cell r="AH75">
            <v>57.83</v>
          </cell>
          <cell r="AI75">
            <v>114.3</v>
          </cell>
          <cell r="AJ75" t="str">
            <v>PY All</v>
          </cell>
          <cell r="AK75">
            <v>2</v>
          </cell>
          <cell r="AM75">
            <v>0</v>
          </cell>
          <cell r="AN75">
            <v>1</v>
          </cell>
          <cell r="AO75">
            <v>487</v>
          </cell>
          <cell r="AP75">
            <v>55664</v>
          </cell>
          <cell r="AQ75">
            <v>41748</v>
          </cell>
          <cell r="AR75">
            <v>13916</v>
          </cell>
          <cell r="AS75">
            <v>55664</v>
          </cell>
          <cell r="AT75">
            <v>935.89</v>
          </cell>
          <cell r="AU75">
            <v>360.88301091699998</v>
          </cell>
          <cell r="AV75">
            <v>2.5933334950346185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1</v>
          </cell>
          <cell r="BC75">
            <v>0</v>
          </cell>
          <cell r="BD75" t="str">
            <v>E</v>
          </cell>
          <cell r="BE75">
            <v>80216</v>
          </cell>
          <cell r="BF75">
            <v>80216</v>
          </cell>
          <cell r="BG75">
            <v>272451</v>
          </cell>
          <cell r="BH75">
            <v>352667</v>
          </cell>
        </row>
        <row r="76">
          <cell r="A76">
            <v>5205</v>
          </cell>
          <cell r="B76" t="str">
            <v>Harmony Grove</v>
          </cell>
          <cell r="C76" t="str">
            <v>5205-Harmony Grove</v>
          </cell>
          <cell r="D76">
            <v>5205013</v>
          </cell>
          <cell r="E76" t="str">
            <v>Sparkman K-12</v>
          </cell>
          <cell r="J76" t="str">
            <v>7-12</v>
          </cell>
          <cell r="K76" t="str">
            <v>7-12</v>
          </cell>
          <cell r="L76" t="str">
            <v>7-12</v>
          </cell>
          <cell r="M76" t="str">
            <v>7-12</v>
          </cell>
          <cell r="N76" t="str">
            <v>7-12</v>
          </cell>
          <cell r="O76" t="str">
            <v>7-12</v>
          </cell>
          <cell r="P76" t="str">
            <v>7-12</v>
          </cell>
          <cell r="Q76" t="str">
            <v>7-12</v>
          </cell>
          <cell r="R76" t="str">
            <v>7-12</v>
          </cell>
          <cell r="S76" t="str">
            <v>7-12</v>
          </cell>
          <cell r="T76" t="str">
            <v>7-12</v>
          </cell>
          <cell r="U76" t="str">
            <v>7-12</v>
          </cell>
          <cell r="V76" t="str">
            <v>7-12</v>
          </cell>
          <cell r="W76" t="str">
            <v>7-12</v>
          </cell>
          <cell r="X76" t="str">
            <v>7-12</v>
          </cell>
          <cell r="Y76" t="str">
            <v>7-12</v>
          </cell>
          <cell r="Z76" t="str">
            <v>7-12</v>
          </cell>
          <cell r="AA76" t="str">
            <v>K-12</v>
          </cell>
          <cell r="AB76">
            <v>13</v>
          </cell>
          <cell r="AC76">
            <v>13</v>
          </cell>
          <cell r="AF76">
            <v>56.47</v>
          </cell>
          <cell r="AH76">
            <v>56.47</v>
          </cell>
          <cell r="AJ76" t="str">
            <v>NO FUND</v>
          </cell>
          <cell r="AM76">
            <v>0</v>
          </cell>
          <cell r="AN76">
            <v>0</v>
          </cell>
          <cell r="AO76">
            <v>487</v>
          </cell>
          <cell r="AP76">
            <v>0</v>
          </cell>
          <cell r="AQ76">
            <v>0</v>
          </cell>
          <cell r="AR76">
            <v>0</v>
          </cell>
          <cell r="AV76">
            <v>99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 t="str">
            <v>NONE</v>
          </cell>
          <cell r="BE76">
            <v>0</v>
          </cell>
          <cell r="BG76">
            <v>0</v>
          </cell>
          <cell r="BH76">
            <v>0</v>
          </cell>
        </row>
        <row r="77">
          <cell r="A77">
            <v>5206</v>
          </cell>
          <cell r="B77" t="str">
            <v>Stephens</v>
          </cell>
          <cell r="C77" t="str">
            <v>5206-Stephens</v>
          </cell>
          <cell r="D77">
            <v>5206014</v>
          </cell>
          <cell r="E77" t="str">
            <v>McNeil Elementary School</v>
          </cell>
          <cell r="F77" t="str">
            <v>Yes</v>
          </cell>
          <cell r="G77" t="str">
            <v>No</v>
          </cell>
          <cell r="H77" t="str">
            <v>Yes</v>
          </cell>
          <cell r="J77" t="str">
            <v>K-6</v>
          </cell>
          <cell r="K77" t="str">
            <v>K-6</v>
          </cell>
          <cell r="L77" t="str">
            <v>Closed</v>
          </cell>
          <cell r="M77" t="str">
            <v>Closed</v>
          </cell>
          <cell r="N77" t="str">
            <v>Closed</v>
          </cell>
          <cell r="O77" t="str">
            <v>Closed</v>
          </cell>
          <cell r="P77" t="str">
            <v>Closed</v>
          </cell>
          <cell r="Q77" t="str">
            <v>Closed</v>
          </cell>
          <cell r="R77" t="str">
            <v>Closed</v>
          </cell>
          <cell r="S77" t="str">
            <v>Closed</v>
          </cell>
          <cell r="T77" t="str">
            <v>Closed</v>
          </cell>
          <cell r="U77" t="str">
            <v>Closed</v>
          </cell>
          <cell r="V77" t="str">
            <v>Closed</v>
          </cell>
          <cell r="W77" t="str">
            <v>Closed</v>
          </cell>
          <cell r="X77" t="str">
            <v>Closed</v>
          </cell>
          <cell r="Y77" t="str">
            <v>Closed</v>
          </cell>
          <cell r="Z77" t="str">
            <v>Closed</v>
          </cell>
          <cell r="AB77">
            <v>0</v>
          </cell>
          <cell r="AC77">
            <v>0</v>
          </cell>
          <cell r="AI77">
            <v>0</v>
          </cell>
          <cell r="AJ77" t="str">
            <v>NO FUND</v>
          </cell>
          <cell r="AM77">
            <v>0</v>
          </cell>
          <cell r="AN77">
            <v>0</v>
          </cell>
          <cell r="AO77">
            <v>329</v>
          </cell>
          <cell r="AP77">
            <v>0</v>
          </cell>
          <cell r="AQ77">
            <v>0</v>
          </cell>
          <cell r="AV77">
            <v>99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 t="str">
            <v>NONE</v>
          </cell>
          <cell r="BE77">
            <v>0</v>
          </cell>
          <cell r="BG77">
            <v>0</v>
          </cell>
          <cell r="BH77">
            <v>0</v>
          </cell>
        </row>
        <row r="78">
          <cell r="A78">
            <v>5206</v>
          </cell>
          <cell r="B78" t="str">
            <v>Stephens</v>
          </cell>
          <cell r="C78" t="str">
            <v>5206-Stephens</v>
          </cell>
          <cell r="D78">
            <v>5206015</v>
          </cell>
          <cell r="E78" t="str">
            <v>McNeil High School</v>
          </cell>
          <cell r="J78" t="str">
            <v>7-12</v>
          </cell>
          <cell r="K78" t="str">
            <v>Closed</v>
          </cell>
          <cell r="L78" t="str">
            <v>Closed</v>
          </cell>
          <cell r="M78" t="str">
            <v>Closed</v>
          </cell>
          <cell r="N78" t="str">
            <v>Closed</v>
          </cell>
          <cell r="O78" t="str">
            <v>Closed</v>
          </cell>
          <cell r="P78" t="str">
            <v>Closed</v>
          </cell>
          <cell r="Q78" t="str">
            <v>Closed</v>
          </cell>
          <cell r="R78" t="str">
            <v>Closed</v>
          </cell>
          <cell r="S78" t="str">
            <v>Closed</v>
          </cell>
          <cell r="T78" t="str">
            <v>Closed</v>
          </cell>
          <cell r="U78" t="str">
            <v>Closed</v>
          </cell>
          <cell r="V78" t="str">
            <v>Closed</v>
          </cell>
          <cell r="W78" t="str">
            <v>Closed</v>
          </cell>
          <cell r="X78" t="str">
            <v>Closed</v>
          </cell>
          <cell r="Y78" t="str">
            <v>Closed</v>
          </cell>
          <cell r="Z78" t="str">
            <v>Closed</v>
          </cell>
          <cell r="AB78">
            <v>0</v>
          </cell>
          <cell r="AC78">
            <v>0</v>
          </cell>
          <cell r="AJ78" t="str">
            <v>NO FUND</v>
          </cell>
          <cell r="AM78">
            <v>0</v>
          </cell>
          <cell r="AN78">
            <v>0</v>
          </cell>
          <cell r="AO78">
            <v>329</v>
          </cell>
          <cell r="AP78">
            <v>0</v>
          </cell>
          <cell r="AQ78">
            <v>0</v>
          </cell>
          <cell r="AV78">
            <v>99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 t="str">
            <v>NONE</v>
          </cell>
          <cell r="BE78">
            <v>0</v>
          </cell>
          <cell r="BG78">
            <v>0</v>
          </cell>
          <cell r="BH78">
            <v>0</v>
          </cell>
        </row>
        <row r="79">
          <cell r="A79">
            <v>5206</v>
          </cell>
          <cell r="B79" t="str">
            <v>Stephens</v>
          </cell>
          <cell r="C79" t="str">
            <v>5206-Stephens</v>
          </cell>
          <cell r="D79">
            <v>5206032</v>
          </cell>
          <cell r="E79" t="str">
            <v>Stephens Elementary School</v>
          </cell>
          <cell r="F79" t="str">
            <v>Yes</v>
          </cell>
          <cell r="G79" t="str">
            <v>No</v>
          </cell>
          <cell r="H79" t="str">
            <v>Yes</v>
          </cell>
          <cell r="J79" t="str">
            <v>K-6</v>
          </cell>
          <cell r="K79" t="str">
            <v>K-6</v>
          </cell>
          <cell r="L79" t="str">
            <v>K-6</v>
          </cell>
          <cell r="M79" t="str">
            <v>K-6</v>
          </cell>
          <cell r="N79" t="str">
            <v>K-6</v>
          </cell>
          <cell r="O79" t="str">
            <v>K-6</v>
          </cell>
          <cell r="P79" t="str">
            <v>K-6</v>
          </cell>
          <cell r="Q79" t="str">
            <v>K-6</v>
          </cell>
          <cell r="R79" t="str">
            <v>K-6</v>
          </cell>
          <cell r="S79" t="str">
            <v>K-6</v>
          </cell>
          <cell r="T79" t="str">
            <v>K-6</v>
          </cell>
          <cell r="U79" t="str">
            <v>Closed</v>
          </cell>
          <cell r="V79" t="str">
            <v>Closed</v>
          </cell>
          <cell r="W79" t="str">
            <v>Closed</v>
          </cell>
          <cell r="X79" t="str">
            <v>Closed</v>
          </cell>
          <cell r="Y79" t="str">
            <v>Closed</v>
          </cell>
          <cell r="Z79" t="str">
            <v>Closed</v>
          </cell>
          <cell r="AB79">
            <v>0</v>
          </cell>
          <cell r="AC79">
            <v>0</v>
          </cell>
          <cell r="AI79">
            <v>0</v>
          </cell>
          <cell r="AJ79" t="str">
            <v>NO FUND</v>
          </cell>
          <cell r="AM79">
            <v>0</v>
          </cell>
          <cell r="AN79">
            <v>0</v>
          </cell>
          <cell r="AO79">
            <v>1</v>
          </cell>
          <cell r="AP79">
            <v>0</v>
          </cell>
          <cell r="AQ79">
            <v>0</v>
          </cell>
          <cell r="AV79">
            <v>99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 t="str">
            <v>NONE</v>
          </cell>
          <cell r="BE79">
            <v>0</v>
          </cell>
          <cell r="BG79">
            <v>0</v>
          </cell>
          <cell r="BH79">
            <v>0</v>
          </cell>
        </row>
        <row r="80">
          <cell r="A80">
            <v>5206</v>
          </cell>
          <cell r="B80" t="str">
            <v>Stephens</v>
          </cell>
          <cell r="C80" t="str">
            <v>5206-Stephens</v>
          </cell>
          <cell r="D80">
            <v>5206033</v>
          </cell>
          <cell r="E80" t="str">
            <v>Stephens High School</v>
          </cell>
          <cell r="J80" t="str">
            <v>7-12</v>
          </cell>
          <cell r="K80" t="str">
            <v>7-12</v>
          </cell>
          <cell r="L80" t="str">
            <v>7-12</v>
          </cell>
          <cell r="M80" t="str">
            <v>7-12</v>
          </cell>
          <cell r="N80" t="str">
            <v>7-12</v>
          </cell>
          <cell r="O80" t="str">
            <v>7-12</v>
          </cell>
          <cell r="P80" t="str">
            <v>7-12</v>
          </cell>
          <cell r="Q80" t="str">
            <v>7-12</v>
          </cell>
          <cell r="R80" t="str">
            <v>7-12</v>
          </cell>
          <cell r="S80" t="str">
            <v>7-12</v>
          </cell>
          <cell r="T80" t="str">
            <v>7-12</v>
          </cell>
          <cell r="U80" t="str">
            <v>Closed</v>
          </cell>
          <cell r="V80" t="str">
            <v>Closed</v>
          </cell>
          <cell r="W80" t="str">
            <v>Closed</v>
          </cell>
          <cell r="X80" t="str">
            <v>Closed</v>
          </cell>
          <cell r="Y80" t="str">
            <v>Closed</v>
          </cell>
          <cell r="Z80" t="str">
            <v>Closed</v>
          </cell>
          <cell r="AB80">
            <v>0</v>
          </cell>
          <cell r="AC80">
            <v>0</v>
          </cell>
          <cell r="AJ80" t="str">
            <v>NO FUND</v>
          </cell>
          <cell r="AM80">
            <v>0</v>
          </cell>
          <cell r="AN80">
            <v>0</v>
          </cell>
          <cell r="AO80">
            <v>1</v>
          </cell>
          <cell r="AP80">
            <v>0</v>
          </cell>
          <cell r="AQ80">
            <v>0</v>
          </cell>
          <cell r="AV80">
            <v>99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 t="str">
            <v>NONE</v>
          </cell>
          <cell r="BE80">
            <v>0</v>
          </cell>
          <cell r="BG80">
            <v>0</v>
          </cell>
          <cell r="BH80">
            <v>0</v>
          </cell>
        </row>
        <row r="81">
          <cell r="A81">
            <v>5401</v>
          </cell>
          <cell r="B81" t="str">
            <v>Barton-Lexa</v>
          </cell>
          <cell r="C81" t="str">
            <v>5401-Barton-Lexa</v>
          </cell>
          <cell r="D81">
            <v>5401036</v>
          </cell>
          <cell r="E81" t="str">
            <v>Lake View Elementary School</v>
          </cell>
          <cell r="F81" t="str">
            <v>Yes</v>
          </cell>
          <cell r="G81" t="str">
            <v>No</v>
          </cell>
          <cell r="H81" t="str">
            <v>Yes</v>
          </cell>
          <cell r="J81" t="str">
            <v>K-6</v>
          </cell>
          <cell r="K81" t="str">
            <v>K-6</v>
          </cell>
          <cell r="L81" t="str">
            <v>Closed</v>
          </cell>
          <cell r="M81" t="str">
            <v>Closed</v>
          </cell>
          <cell r="N81" t="str">
            <v>Closed</v>
          </cell>
          <cell r="O81" t="str">
            <v>Closed</v>
          </cell>
          <cell r="P81" t="str">
            <v>Closed</v>
          </cell>
          <cell r="Q81" t="str">
            <v>Closed</v>
          </cell>
          <cell r="R81" t="str">
            <v>Closed</v>
          </cell>
          <cell r="S81" t="str">
            <v>Closed</v>
          </cell>
          <cell r="T81" t="str">
            <v>Closed</v>
          </cell>
          <cell r="U81" t="str">
            <v>Closed</v>
          </cell>
          <cell r="V81" t="str">
            <v>Closed</v>
          </cell>
          <cell r="W81" t="str">
            <v>Closed</v>
          </cell>
          <cell r="X81" t="str">
            <v>Closed</v>
          </cell>
          <cell r="Y81" t="str">
            <v>Closed</v>
          </cell>
          <cell r="Z81" t="str">
            <v>Closed</v>
          </cell>
          <cell r="AB81">
            <v>0</v>
          </cell>
          <cell r="AC81">
            <v>0</v>
          </cell>
          <cell r="AI81">
            <v>0</v>
          </cell>
          <cell r="AJ81" t="str">
            <v>NO FUND</v>
          </cell>
          <cell r="AM81">
            <v>0</v>
          </cell>
          <cell r="AN81">
            <v>0</v>
          </cell>
          <cell r="AO81">
            <v>1054</v>
          </cell>
          <cell r="AP81">
            <v>0</v>
          </cell>
          <cell r="AQ81">
            <v>0</v>
          </cell>
          <cell r="AV81">
            <v>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 t="str">
            <v>NONE</v>
          </cell>
          <cell r="BE81">
            <v>0</v>
          </cell>
          <cell r="BG81">
            <v>0</v>
          </cell>
          <cell r="BH81">
            <v>0</v>
          </cell>
        </row>
        <row r="82">
          <cell r="A82">
            <v>5401</v>
          </cell>
          <cell r="B82" t="str">
            <v>Barton-Lexa</v>
          </cell>
          <cell r="C82" t="str">
            <v>5401-Barton-Lexa</v>
          </cell>
          <cell r="D82">
            <v>5401037</v>
          </cell>
          <cell r="E82" t="str">
            <v>C.V. White High School</v>
          </cell>
          <cell r="J82" t="str">
            <v>7-12</v>
          </cell>
          <cell r="K82" t="str">
            <v>7-12</v>
          </cell>
          <cell r="L82" t="str">
            <v>Closed</v>
          </cell>
          <cell r="M82" t="str">
            <v>Closed</v>
          </cell>
          <cell r="N82" t="str">
            <v>Closed</v>
          </cell>
          <cell r="O82" t="str">
            <v>Closed</v>
          </cell>
          <cell r="P82" t="str">
            <v>Closed</v>
          </cell>
          <cell r="Q82" t="str">
            <v>Closed</v>
          </cell>
          <cell r="R82" t="str">
            <v>Closed</v>
          </cell>
          <cell r="S82" t="str">
            <v>Closed</v>
          </cell>
          <cell r="T82" t="str">
            <v>Closed</v>
          </cell>
          <cell r="U82" t="str">
            <v>Closed</v>
          </cell>
          <cell r="V82" t="str">
            <v>Closed</v>
          </cell>
          <cell r="W82" t="str">
            <v>Closed</v>
          </cell>
          <cell r="X82" t="str">
            <v>Closed</v>
          </cell>
          <cell r="Y82" t="str">
            <v>Closed</v>
          </cell>
          <cell r="Z82" t="str">
            <v>Closed</v>
          </cell>
          <cell r="AB82">
            <v>0</v>
          </cell>
          <cell r="AC82">
            <v>0</v>
          </cell>
          <cell r="AJ82" t="str">
            <v>NO FUND</v>
          </cell>
          <cell r="AM82">
            <v>0</v>
          </cell>
          <cell r="AN82">
            <v>0</v>
          </cell>
          <cell r="AO82">
            <v>1054</v>
          </cell>
          <cell r="AP82">
            <v>0</v>
          </cell>
          <cell r="AQ82">
            <v>0</v>
          </cell>
          <cell r="AV82">
            <v>99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 t="str">
            <v>NONE</v>
          </cell>
          <cell r="BE82">
            <v>0</v>
          </cell>
          <cell r="BG82">
            <v>0</v>
          </cell>
          <cell r="BH82">
            <v>0</v>
          </cell>
        </row>
        <row r="83">
          <cell r="A83">
            <v>5703</v>
          </cell>
          <cell r="B83" t="str">
            <v>Mena</v>
          </cell>
          <cell r="C83" t="str">
            <v>5703-Mena</v>
          </cell>
          <cell r="D83">
            <v>5703005</v>
          </cell>
          <cell r="E83" t="str">
            <v>Hatfield Elementary School</v>
          </cell>
          <cell r="F83" t="str">
            <v>Yes</v>
          </cell>
          <cell r="G83" t="str">
            <v>No</v>
          </cell>
          <cell r="H83" t="str">
            <v>Yes</v>
          </cell>
          <cell r="J83" t="str">
            <v>K-6</v>
          </cell>
          <cell r="K83" t="str">
            <v>K-5</v>
          </cell>
          <cell r="L83" t="str">
            <v>K-5</v>
          </cell>
          <cell r="M83" t="str">
            <v>K-5</v>
          </cell>
          <cell r="N83" t="str">
            <v>K-5</v>
          </cell>
          <cell r="O83" t="str">
            <v>Closed</v>
          </cell>
          <cell r="P83" t="str">
            <v>Closed</v>
          </cell>
          <cell r="Q83" t="str">
            <v>Closed</v>
          </cell>
          <cell r="R83" t="str">
            <v>Closed</v>
          </cell>
          <cell r="S83" t="str">
            <v>Closed</v>
          </cell>
          <cell r="T83" t="str">
            <v>Closed</v>
          </cell>
          <cell r="U83" t="str">
            <v>Closed</v>
          </cell>
          <cell r="V83" t="str">
            <v>Closed</v>
          </cell>
          <cell r="W83" t="str">
            <v>Closed</v>
          </cell>
          <cell r="X83" t="str">
            <v>Closed</v>
          </cell>
          <cell r="Y83" t="str">
            <v>Closed</v>
          </cell>
          <cell r="Z83" t="str">
            <v>Closed</v>
          </cell>
          <cell r="AB83">
            <v>0</v>
          </cell>
          <cell r="AC83">
            <v>0</v>
          </cell>
          <cell r="AI83">
            <v>0</v>
          </cell>
          <cell r="AJ83" t="str">
            <v>NO FUND</v>
          </cell>
          <cell r="AM83">
            <v>0</v>
          </cell>
          <cell r="AN83">
            <v>0</v>
          </cell>
          <cell r="AO83">
            <v>42</v>
          </cell>
          <cell r="AP83">
            <v>0</v>
          </cell>
          <cell r="AQ83">
            <v>0</v>
          </cell>
          <cell r="AV83">
            <v>99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 t="str">
            <v>NONE</v>
          </cell>
          <cell r="BE83">
            <v>0</v>
          </cell>
          <cell r="BG83">
            <v>0</v>
          </cell>
          <cell r="BH83">
            <v>0</v>
          </cell>
        </row>
        <row r="84">
          <cell r="A84">
            <v>5703</v>
          </cell>
          <cell r="B84" t="str">
            <v>Mena</v>
          </cell>
          <cell r="C84" t="str">
            <v>5703-Mena</v>
          </cell>
          <cell r="D84">
            <v>5703006</v>
          </cell>
          <cell r="E84" t="str">
            <v>Hatfield High School</v>
          </cell>
          <cell r="J84" t="str">
            <v>7-12</v>
          </cell>
          <cell r="K84" t="str">
            <v>Closed</v>
          </cell>
          <cell r="L84" t="str">
            <v>Closed</v>
          </cell>
          <cell r="M84" t="str">
            <v>Closed</v>
          </cell>
          <cell r="N84" t="str">
            <v>Closed</v>
          </cell>
          <cell r="O84" t="str">
            <v>Closed</v>
          </cell>
          <cell r="P84" t="str">
            <v>Closed</v>
          </cell>
          <cell r="Q84" t="str">
            <v>Closed</v>
          </cell>
          <cell r="R84" t="str">
            <v>Closed</v>
          </cell>
          <cell r="S84" t="str">
            <v>Closed</v>
          </cell>
          <cell r="T84" t="str">
            <v>Closed</v>
          </cell>
          <cell r="U84" t="str">
            <v>Closed</v>
          </cell>
          <cell r="V84" t="str">
            <v>Closed</v>
          </cell>
          <cell r="W84" t="str">
            <v>Closed</v>
          </cell>
          <cell r="X84" t="str">
            <v>Closed</v>
          </cell>
          <cell r="Y84" t="str">
            <v>Closed</v>
          </cell>
          <cell r="Z84" t="str">
            <v>Closed</v>
          </cell>
          <cell r="AB84">
            <v>0</v>
          </cell>
          <cell r="AC84">
            <v>0</v>
          </cell>
          <cell r="AJ84" t="str">
            <v>NO FUND</v>
          </cell>
          <cell r="AM84">
            <v>0</v>
          </cell>
          <cell r="AN84">
            <v>0</v>
          </cell>
          <cell r="AO84">
            <v>42</v>
          </cell>
          <cell r="AP84">
            <v>0</v>
          </cell>
          <cell r="AQ84">
            <v>0</v>
          </cell>
          <cell r="AV84">
            <v>99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 t="str">
            <v>NONE</v>
          </cell>
          <cell r="BE84">
            <v>0</v>
          </cell>
          <cell r="BG84">
            <v>0</v>
          </cell>
          <cell r="BH84">
            <v>0</v>
          </cell>
        </row>
        <row r="85">
          <cell r="A85">
            <v>5706</v>
          </cell>
          <cell r="B85" t="str">
            <v>Ouachita River</v>
          </cell>
          <cell r="C85" t="str">
            <v>5706-Ouachita River</v>
          </cell>
          <cell r="D85">
            <v>5706009</v>
          </cell>
          <cell r="E85" t="str">
            <v>Oden Schools</v>
          </cell>
          <cell r="F85" t="str">
            <v>Yes</v>
          </cell>
          <cell r="G85" t="str">
            <v>Yes</v>
          </cell>
          <cell r="H85" t="str">
            <v>Yes</v>
          </cell>
          <cell r="I85" t="str">
            <v>Yes</v>
          </cell>
          <cell r="X85" t="str">
            <v>K-12</v>
          </cell>
          <cell r="Y85" t="str">
            <v>K-12</v>
          </cell>
          <cell r="Z85" t="str">
            <v>K-12</v>
          </cell>
          <cell r="AA85" t="str">
            <v>K-12</v>
          </cell>
          <cell r="AB85">
            <v>13</v>
          </cell>
          <cell r="AC85">
            <v>13</v>
          </cell>
          <cell r="AD85">
            <v>13</v>
          </cell>
          <cell r="AE85">
            <v>13</v>
          </cell>
          <cell r="AF85">
            <v>149.63999999999999</v>
          </cell>
          <cell r="AG85">
            <v>149.63999999999999</v>
          </cell>
          <cell r="AH85">
            <v>149.63999999999999</v>
          </cell>
          <cell r="AI85">
            <v>149.63999999999999</v>
          </cell>
          <cell r="AJ85" t="str">
            <v>PY All</v>
          </cell>
          <cell r="AK85">
            <v>1</v>
          </cell>
          <cell r="AM85">
            <v>0</v>
          </cell>
          <cell r="AN85">
            <v>1</v>
          </cell>
          <cell r="AO85">
            <v>671</v>
          </cell>
          <cell r="AP85">
            <v>100408</v>
          </cell>
          <cell r="AQ85">
            <v>75306</v>
          </cell>
          <cell r="AR85">
            <v>25102</v>
          </cell>
          <cell r="AS85">
            <v>100408</v>
          </cell>
          <cell r="AT85">
            <v>723.92</v>
          </cell>
          <cell r="AU85">
            <v>353.36659053300002</v>
          </cell>
          <cell r="AV85">
            <v>2.0486373624288481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1</v>
          </cell>
          <cell r="BC85">
            <v>0</v>
          </cell>
          <cell r="BD85" t="str">
            <v>E</v>
          </cell>
          <cell r="BE85">
            <v>105017</v>
          </cell>
          <cell r="BF85">
            <v>105017</v>
          </cell>
          <cell r="BG85">
            <v>272451</v>
          </cell>
          <cell r="BH85">
            <v>377468</v>
          </cell>
        </row>
        <row r="86">
          <cell r="A86">
            <v>5706</v>
          </cell>
          <cell r="B86" t="str">
            <v>Ouachita River</v>
          </cell>
          <cell r="C86" t="str">
            <v>5706-Ouachita River</v>
          </cell>
          <cell r="D86">
            <v>5706010</v>
          </cell>
          <cell r="E86" t="str">
            <v>Oden Maddox Elementary School</v>
          </cell>
          <cell r="F86" t="str">
            <v>Yes</v>
          </cell>
          <cell r="G86" t="str">
            <v>Yes</v>
          </cell>
          <cell r="H86" t="str">
            <v>Yes</v>
          </cell>
          <cell r="J86" t="str">
            <v>K-6</v>
          </cell>
          <cell r="K86" t="str">
            <v>K-6</v>
          </cell>
          <cell r="L86" t="str">
            <v>K-6</v>
          </cell>
          <cell r="M86" t="str">
            <v>K-6</v>
          </cell>
          <cell r="N86" t="str">
            <v>K-6</v>
          </cell>
          <cell r="O86" t="str">
            <v>K-6</v>
          </cell>
          <cell r="P86" t="str">
            <v>K-6</v>
          </cell>
          <cell r="Q86" t="str">
            <v>K-6</v>
          </cell>
          <cell r="R86" t="str">
            <v>K-6</v>
          </cell>
          <cell r="S86" t="str">
            <v>K-6</v>
          </cell>
          <cell r="T86" t="str">
            <v>K-6</v>
          </cell>
          <cell r="U86" t="str">
            <v>K-6</v>
          </cell>
          <cell r="V86" t="str">
            <v>K-6</v>
          </cell>
          <cell r="W86" t="str">
            <v>K-6</v>
          </cell>
          <cell r="X86" t="str">
            <v>combined</v>
          </cell>
          <cell r="Y86" t="str">
            <v>Closed</v>
          </cell>
          <cell r="Z86" t="str">
            <v>Closed</v>
          </cell>
          <cell r="AJ86" t="str">
            <v>NO FUND</v>
          </cell>
          <cell r="AM86">
            <v>0</v>
          </cell>
          <cell r="AN86">
            <v>0</v>
          </cell>
          <cell r="AO86">
            <v>671</v>
          </cell>
          <cell r="AP86">
            <v>0</v>
          </cell>
          <cell r="AQ86">
            <v>0</v>
          </cell>
          <cell r="AR86">
            <v>0</v>
          </cell>
          <cell r="AV86">
            <v>99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 t="str">
            <v>NONE</v>
          </cell>
          <cell r="BE86">
            <v>0</v>
          </cell>
          <cell r="BG86">
            <v>0</v>
          </cell>
          <cell r="BH86">
            <v>0</v>
          </cell>
        </row>
        <row r="87">
          <cell r="A87">
            <v>5706</v>
          </cell>
          <cell r="B87" t="str">
            <v>Ouachita River</v>
          </cell>
          <cell r="C87" t="str">
            <v>5706-Ouachita River</v>
          </cell>
          <cell r="D87">
            <v>5706011</v>
          </cell>
          <cell r="E87" t="str">
            <v>Oden High School</v>
          </cell>
          <cell r="F87" t="str">
            <v>Yes</v>
          </cell>
          <cell r="G87" t="str">
            <v>Yes</v>
          </cell>
          <cell r="H87" t="str">
            <v>Yes</v>
          </cell>
          <cell r="J87" t="str">
            <v>7-12</v>
          </cell>
          <cell r="K87" t="str">
            <v>7-12</v>
          </cell>
          <cell r="L87" t="str">
            <v>7-12</v>
          </cell>
          <cell r="M87" t="str">
            <v>7-12</v>
          </cell>
          <cell r="N87" t="str">
            <v>7-12</v>
          </cell>
          <cell r="O87" t="str">
            <v>7-12</v>
          </cell>
          <cell r="P87" t="str">
            <v>7-12</v>
          </cell>
          <cell r="Q87" t="str">
            <v>7-12</v>
          </cell>
          <cell r="R87" t="str">
            <v>7-12</v>
          </cell>
          <cell r="S87" t="str">
            <v>7-12</v>
          </cell>
          <cell r="T87" t="str">
            <v>7-12</v>
          </cell>
          <cell r="U87" t="str">
            <v>7-12</v>
          </cell>
          <cell r="V87" t="str">
            <v>7-12</v>
          </cell>
          <cell r="W87" t="str">
            <v>7-12</v>
          </cell>
          <cell r="X87" t="str">
            <v>combined</v>
          </cell>
          <cell r="Y87" t="str">
            <v>Closed</v>
          </cell>
          <cell r="Z87" t="str">
            <v>Closed</v>
          </cell>
          <cell r="AJ87" t="str">
            <v>NO FUND</v>
          </cell>
          <cell r="AM87">
            <v>0</v>
          </cell>
          <cell r="AN87">
            <v>0</v>
          </cell>
          <cell r="AO87">
            <v>671</v>
          </cell>
          <cell r="AP87">
            <v>0</v>
          </cell>
          <cell r="AQ87">
            <v>0</v>
          </cell>
          <cell r="AR87">
            <v>0</v>
          </cell>
          <cell r="AV87">
            <v>99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 t="str">
            <v>NONE</v>
          </cell>
          <cell r="BE87">
            <v>0</v>
          </cell>
          <cell r="BG87">
            <v>0</v>
          </cell>
          <cell r="BH87">
            <v>0</v>
          </cell>
        </row>
        <row r="88">
          <cell r="A88">
            <v>5707</v>
          </cell>
          <cell r="B88" t="str">
            <v>Cossatot River</v>
          </cell>
          <cell r="C88" t="str">
            <v>5707-Cossatot River</v>
          </cell>
          <cell r="D88">
            <v>5707016</v>
          </cell>
          <cell r="E88" t="str">
            <v>Umpire Elementary School</v>
          </cell>
          <cell r="F88" t="str">
            <v>Yes</v>
          </cell>
          <cell r="G88" t="str">
            <v>Yes</v>
          </cell>
          <cell r="H88" t="str">
            <v>Yes</v>
          </cell>
          <cell r="J88" t="str">
            <v>K-6</v>
          </cell>
          <cell r="K88" t="str">
            <v>K-6</v>
          </cell>
          <cell r="L88" t="str">
            <v>K-6</v>
          </cell>
          <cell r="M88" t="str">
            <v>K-6</v>
          </cell>
          <cell r="N88" t="str">
            <v>K-6</v>
          </cell>
          <cell r="O88" t="str">
            <v>K-6</v>
          </cell>
          <cell r="P88" t="str">
            <v>K-6</v>
          </cell>
          <cell r="Q88" t="str">
            <v>K-6</v>
          </cell>
          <cell r="R88" t="str">
            <v>K-6</v>
          </cell>
          <cell r="S88" t="str">
            <v>K-6</v>
          </cell>
          <cell r="T88" t="str">
            <v>K-6</v>
          </cell>
          <cell r="U88" t="str">
            <v>K-6</v>
          </cell>
          <cell r="V88" t="str">
            <v>K-6</v>
          </cell>
          <cell r="W88" t="str">
            <v>combined</v>
          </cell>
          <cell r="X88" t="str">
            <v>combined</v>
          </cell>
          <cell r="Y88" t="str">
            <v>Closed</v>
          </cell>
          <cell r="Z88" t="str">
            <v>Closed</v>
          </cell>
          <cell r="AI88">
            <v>0</v>
          </cell>
          <cell r="AJ88" t="str">
            <v>NO FUND</v>
          </cell>
          <cell r="AM88">
            <v>0</v>
          </cell>
          <cell r="AN88">
            <v>0</v>
          </cell>
          <cell r="AO88">
            <v>2152</v>
          </cell>
          <cell r="AP88">
            <v>0</v>
          </cell>
          <cell r="AQ88">
            <v>0</v>
          </cell>
          <cell r="AS88">
            <v>227402</v>
          </cell>
          <cell r="AV88">
            <v>99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 t="str">
            <v>NONE</v>
          </cell>
          <cell r="BE88">
            <v>0</v>
          </cell>
          <cell r="BF88">
            <v>74159</v>
          </cell>
          <cell r="BG88">
            <v>272451</v>
          </cell>
          <cell r="BH88">
            <v>346610</v>
          </cell>
        </row>
        <row r="89">
          <cell r="A89">
            <v>5707</v>
          </cell>
          <cell r="B89" t="str">
            <v>Cossatot River</v>
          </cell>
          <cell r="C89" t="str">
            <v>5707-Cossatot River</v>
          </cell>
          <cell r="D89">
            <v>5707017</v>
          </cell>
          <cell r="E89" t="str">
            <v>Umpire High School</v>
          </cell>
          <cell r="J89" t="str">
            <v>7-12</v>
          </cell>
          <cell r="K89" t="str">
            <v>7-12</v>
          </cell>
          <cell r="L89" t="str">
            <v>7-12</v>
          </cell>
          <cell r="M89" t="str">
            <v>7-12</v>
          </cell>
          <cell r="N89" t="str">
            <v>7-12</v>
          </cell>
          <cell r="O89" t="str">
            <v>7-12</v>
          </cell>
          <cell r="P89" t="str">
            <v>7-12</v>
          </cell>
          <cell r="Q89" t="str">
            <v>7-12</v>
          </cell>
          <cell r="R89" t="str">
            <v>7-12</v>
          </cell>
          <cell r="S89" t="str">
            <v>7-12</v>
          </cell>
          <cell r="T89" t="str">
            <v>7-12</v>
          </cell>
          <cell r="U89" t="str">
            <v>7-12</v>
          </cell>
          <cell r="V89" t="str">
            <v>7-12</v>
          </cell>
          <cell r="W89" t="str">
            <v>combined</v>
          </cell>
          <cell r="X89" t="str">
            <v>combined</v>
          </cell>
          <cell r="Y89" t="str">
            <v>Closed</v>
          </cell>
          <cell r="Z89" t="str">
            <v>Closed</v>
          </cell>
          <cell r="AJ89" t="str">
            <v>NO FUND</v>
          </cell>
          <cell r="AM89">
            <v>0</v>
          </cell>
          <cell r="AN89">
            <v>0</v>
          </cell>
          <cell r="AO89">
            <v>2152</v>
          </cell>
          <cell r="AP89">
            <v>0</v>
          </cell>
          <cell r="AQ89">
            <v>0</v>
          </cell>
          <cell r="AV89">
            <v>99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 t="str">
            <v>NONE</v>
          </cell>
          <cell r="BE89">
            <v>0</v>
          </cell>
          <cell r="BG89">
            <v>0</v>
          </cell>
          <cell r="BH89">
            <v>0</v>
          </cell>
        </row>
        <row r="90">
          <cell r="A90">
            <v>5707</v>
          </cell>
          <cell r="B90" t="str">
            <v>Cossatot River</v>
          </cell>
          <cell r="C90" t="str">
            <v>5707-Cossatot River</v>
          </cell>
          <cell r="D90">
            <v>5707024</v>
          </cell>
          <cell r="E90" t="str">
            <v xml:space="preserve">Umpire K-12 School </v>
          </cell>
          <cell r="F90" t="str">
            <v>Yes</v>
          </cell>
          <cell r="G90" t="str">
            <v>Yes</v>
          </cell>
          <cell r="H90" t="str">
            <v>Yes</v>
          </cell>
          <cell r="I90" t="str">
            <v>No</v>
          </cell>
          <cell r="W90" t="str">
            <v>K-12</v>
          </cell>
          <cell r="X90" t="str">
            <v>K-12</v>
          </cell>
          <cell r="Y90" t="str">
            <v>K-12</v>
          </cell>
          <cell r="Z90" t="str">
            <v>K-12</v>
          </cell>
          <cell r="AA90" t="str">
            <v>K-12</v>
          </cell>
          <cell r="AB90">
            <v>13</v>
          </cell>
          <cell r="AC90">
            <v>13</v>
          </cell>
          <cell r="AD90">
            <v>13</v>
          </cell>
          <cell r="AE90">
            <v>13</v>
          </cell>
          <cell r="AF90">
            <v>105.67</v>
          </cell>
          <cell r="AG90">
            <v>105.67</v>
          </cell>
          <cell r="AH90">
            <v>105.67</v>
          </cell>
          <cell r="AI90">
            <v>105.67</v>
          </cell>
          <cell r="AJ90" t="str">
            <v>PY All</v>
          </cell>
          <cell r="AK90">
            <v>1</v>
          </cell>
          <cell r="AM90">
            <v>0</v>
          </cell>
          <cell r="AN90">
            <v>1</v>
          </cell>
          <cell r="AO90">
            <v>2152</v>
          </cell>
          <cell r="AP90">
            <v>227402</v>
          </cell>
          <cell r="AQ90">
            <v>170552</v>
          </cell>
          <cell r="AR90">
            <v>56850</v>
          </cell>
          <cell r="AT90">
            <v>962.15</v>
          </cell>
          <cell r="AU90">
            <v>477.84446345200001</v>
          </cell>
          <cell r="AV90">
            <v>2.0135212890180298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1</v>
          </cell>
          <cell r="BC90">
            <v>0</v>
          </cell>
          <cell r="BD90" t="str">
            <v>E</v>
          </cell>
          <cell r="BE90">
            <v>74159</v>
          </cell>
          <cell r="BG90">
            <v>0</v>
          </cell>
          <cell r="BH90">
            <v>0</v>
          </cell>
        </row>
        <row r="91">
          <cell r="A91">
            <v>6303</v>
          </cell>
          <cell r="B91" t="str">
            <v>Bryant</v>
          </cell>
          <cell r="C91" t="str">
            <v>6303-Bryant</v>
          </cell>
          <cell r="D91">
            <v>6303036</v>
          </cell>
          <cell r="E91" t="str">
            <v>Paron Elementary School</v>
          </cell>
          <cell r="F91" t="str">
            <v>Yes</v>
          </cell>
          <cell r="G91" t="str">
            <v>Yes</v>
          </cell>
          <cell r="H91" t="str">
            <v>Yes</v>
          </cell>
          <cell r="I91" t="str">
            <v>Yes</v>
          </cell>
          <cell r="J91" t="str">
            <v>K-6</v>
          </cell>
          <cell r="K91" t="str">
            <v>K-6</v>
          </cell>
          <cell r="L91" t="str">
            <v>K-6</v>
          </cell>
          <cell r="M91" t="str">
            <v>K-5</v>
          </cell>
          <cell r="N91" t="str">
            <v>K-5</v>
          </cell>
          <cell r="O91" t="str">
            <v>K-5</v>
          </cell>
          <cell r="P91" t="str">
            <v>K-5</v>
          </cell>
          <cell r="Q91" t="str">
            <v>K-5</v>
          </cell>
          <cell r="R91" t="str">
            <v>K-5</v>
          </cell>
          <cell r="S91" t="str">
            <v>K-5</v>
          </cell>
          <cell r="T91" t="str">
            <v>K-5</v>
          </cell>
          <cell r="U91" t="str">
            <v>K-5</v>
          </cell>
          <cell r="V91" t="str">
            <v>closed</v>
          </cell>
          <cell r="W91" t="str">
            <v>Closed</v>
          </cell>
          <cell r="X91" t="str">
            <v>Closed</v>
          </cell>
          <cell r="Y91" t="str">
            <v>Closed</v>
          </cell>
          <cell r="Z91" t="str">
            <v>Closed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I91">
            <v>0</v>
          </cell>
          <cell r="AJ91" t="str">
            <v>NO FUND</v>
          </cell>
          <cell r="AM91">
            <v>0</v>
          </cell>
          <cell r="AN91">
            <v>0</v>
          </cell>
          <cell r="AO91">
            <v>733</v>
          </cell>
          <cell r="AP91">
            <v>0</v>
          </cell>
          <cell r="AQ91">
            <v>0</v>
          </cell>
          <cell r="AV91">
            <v>99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 t="str">
            <v>NONE</v>
          </cell>
          <cell r="BE91">
            <v>0</v>
          </cell>
          <cell r="BG91">
            <v>0</v>
          </cell>
          <cell r="BH91">
            <v>0</v>
          </cell>
        </row>
        <row r="92">
          <cell r="A92">
            <v>6303</v>
          </cell>
          <cell r="B92" t="str">
            <v>Bryant</v>
          </cell>
          <cell r="C92" t="str">
            <v>6303-Bryant</v>
          </cell>
          <cell r="D92">
            <v>6303037</v>
          </cell>
          <cell r="E92" t="str">
            <v>Paron High School</v>
          </cell>
          <cell r="J92" t="str">
            <v>7-12</v>
          </cell>
          <cell r="K92" t="str">
            <v>7-12</v>
          </cell>
          <cell r="L92" t="str">
            <v>7-12</v>
          </cell>
          <cell r="M92" t="str">
            <v>Closed</v>
          </cell>
          <cell r="N92" t="str">
            <v>Closed</v>
          </cell>
          <cell r="O92" t="str">
            <v>Closed</v>
          </cell>
          <cell r="P92" t="str">
            <v>Closed</v>
          </cell>
          <cell r="Q92" t="str">
            <v>Closed</v>
          </cell>
          <cell r="R92" t="str">
            <v>Closed</v>
          </cell>
          <cell r="S92" t="str">
            <v>Closed</v>
          </cell>
          <cell r="T92" t="str">
            <v>Closed</v>
          </cell>
          <cell r="U92" t="str">
            <v>Closed</v>
          </cell>
          <cell r="V92" t="str">
            <v>Closed</v>
          </cell>
          <cell r="W92" t="str">
            <v>Closed</v>
          </cell>
          <cell r="X92" t="str">
            <v>Closed</v>
          </cell>
          <cell r="Y92" t="str">
            <v>Closed</v>
          </cell>
          <cell r="Z92" t="str">
            <v>Closed</v>
          </cell>
          <cell r="AB92">
            <v>0</v>
          </cell>
          <cell r="AC92">
            <v>0</v>
          </cell>
          <cell r="AJ92" t="str">
            <v>NO FUND</v>
          </cell>
          <cell r="AM92">
            <v>0</v>
          </cell>
          <cell r="AN92">
            <v>0</v>
          </cell>
          <cell r="AO92">
            <v>733</v>
          </cell>
          <cell r="AP92">
            <v>0</v>
          </cell>
          <cell r="AQ92">
            <v>0</v>
          </cell>
          <cell r="AV92">
            <v>99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 t="str">
            <v>NONE</v>
          </cell>
          <cell r="BE92">
            <v>0</v>
          </cell>
          <cell r="BG92">
            <v>0</v>
          </cell>
          <cell r="BH92">
            <v>0</v>
          </cell>
        </row>
        <row r="93">
          <cell r="A93">
            <v>6502</v>
          </cell>
          <cell r="B93" t="str">
            <v>Searcy County</v>
          </cell>
          <cell r="C93" t="str">
            <v>6502-Searcy County</v>
          </cell>
          <cell r="D93">
            <v>6502001</v>
          </cell>
          <cell r="E93" t="str">
            <v>Leslie Elementary School</v>
          </cell>
          <cell r="F93" t="str">
            <v>Yes</v>
          </cell>
          <cell r="G93" t="str">
            <v>Yes</v>
          </cell>
          <cell r="H93" t="str">
            <v>Yes</v>
          </cell>
          <cell r="I93" t="str">
            <v>Yes</v>
          </cell>
          <cell r="J93" t="str">
            <v>K-5</v>
          </cell>
          <cell r="K93" t="str">
            <v>K-5</v>
          </cell>
          <cell r="L93" t="str">
            <v>K-5</v>
          </cell>
          <cell r="M93" t="str">
            <v>K-5</v>
          </cell>
          <cell r="N93" t="str">
            <v>K-6</v>
          </cell>
          <cell r="O93" t="str">
            <v>K-6</v>
          </cell>
          <cell r="P93" t="str">
            <v>K-6</v>
          </cell>
          <cell r="Q93" t="str">
            <v>K-6</v>
          </cell>
          <cell r="R93" t="str">
            <v>K-6</v>
          </cell>
          <cell r="S93" t="str">
            <v>5-6</v>
          </cell>
          <cell r="T93" t="str">
            <v>5-6</v>
          </cell>
          <cell r="U93" t="str">
            <v>4-6</v>
          </cell>
          <cell r="V93" t="str">
            <v>4-6</v>
          </cell>
          <cell r="W93" t="str">
            <v>4-6</v>
          </cell>
          <cell r="X93" t="str">
            <v>4-6</v>
          </cell>
          <cell r="Y93" t="str">
            <v>4-6</v>
          </cell>
          <cell r="Z93" t="str">
            <v>4-6</v>
          </cell>
          <cell r="AA93" t="str">
            <v>4-6</v>
          </cell>
          <cell r="AB93">
            <v>3</v>
          </cell>
          <cell r="AC93">
            <v>3</v>
          </cell>
          <cell r="AD93">
            <v>3</v>
          </cell>
          <cell r="AE93">
            <v>3</v>
          </cell>
          <cell r="AF93">
            <v>178.15</v>
          </cell>
          <cell r="AG93">
            <v>178.15</v>
          </cell>
          <cell r="AH93">
            <v>178.15</v>
          </cell>
          <cell r="AI93">
            <v>178.15</v>
          </cell>
          <cell r="AJ93" t="str">
            <v>PY All</v>
          </cell>
          <cell r="AK93">
            <v>1</v>
          </cell>
          <cell r="AM93">
            <v>0</v>
          </cell>
          <cell r="AN93">
            <v>1</v>
          </cell>
          <cell r="AO93">
            <v>628</v>
          </cell>
          <cell r="AP93">
            <v>111878</v>
          </cell>
          <cell r="AQ93">
            <v>83909</v>
          </cell>
          <cell r="AR93">
            <v>27969</v>
          </cell>
          <cell r="AS93">
            <v>111878</v>
          </cell>
          <cell r="AT93">
            <v>781.18</v>
          </cell>
          <cell r="AU93">
            <v>546.266161023</v>
          </cell>
          <cell r="AV93">
            <v>1.4300354950361078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1</v>
          </cell>
          <cell r="BC93">
            <v>0</v>
          </cell>
          <cell r="BD93" t="str">
            <v>E</v>
          </cell>
          <cell r="BE93">
            <v>125026</v>
          </cell>
          <cell r="BF93">
            <v>125026</v>
          </cell>
          <cell r="BG93">
            <v>272451</v>
          </cell>
          <cell r="BH93">
            <v>397477</v>
          </cell>
        </row>
        <row r="94">
          <cell r="A94">
            <v>6502</v>
          </cell>
          <cell r="B94" t="str">
            <v>Searcy County</v>
          </cell>
          <cell r="C94" t="str">
            <v>6502-Searcy County</v>
          </cell>
          <cell r="D94">
            <v>6502002</v>
          </cell>
          <cell r="E94" t="str">
            <v xml:space="preserve">Leslie High School </v>
          </cell>
          <cell r="J94" t="str">
            <v>6-12</v>
          </cell>
          <cell r="K94" t="str">
            <v>6-12</v>
          </cell>
          <cell r="L94" t="str">
            <v>6-12</v>
          </cell>
          <cell r="M94" t="str">
            <v>6-12</v>
          </cell>
          <cell r="N94" t="str">
            <v>Closed</v>
          </cell>
          <cell r="O94" t="str">
            <v>Closed</v>
          </cell>
          <cell r="P94" t="str">
            <v>Closed</v>
          </cell>
          <cell r="Q94" t="str">
            <v>Closed</v>
          </cell>
          <cell r="R94" t="str">
            <v>Closed</v>
          </cell>
          <cell r="S94" t="str">
            <v>Closed</v>
          </cell>
          <cell r="T94" t="str">
            <v>Closed</v>
          </cell>
          <cell r="U94" t="str">
            <v>Closed</v>
          </cell>
          <cell r="V94" t="str">
            <v>Closed</v>
          </cell>
          <cell r="W94" t="str">
            <v>Closed</v>
          </cell>
          <cell r="X94" t="str">
            <v>Closed</v>
          </cell>
          <cell r="Y94" t="str">
            <v>Closed</v>
          </cell>
          <cell r="Z94" t="str">
            <v>Closed</v>
          </cell>
          <cell r="AJ94" t="str">
            <v>NO FUND</v>
          </cell>
          <cell r="AM94">
            <v>0</v>
          </cell>
          <cell r="AN94">
            <v>0</v>
          </cell>
          <cell r="AO94">
            <v>628</v>
          </cell>
          <cell r="AP94">
            <v>0</v>
          </cell>
          <cell r="AQ94">
            <v>0</v>
          </cell>
          <cell r="AV94">
            <v>99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 t="str">
            <v>NONE</v>
          </cell>
          <cell r="BE94">
            <v>0</v>
          </cell>
          <cell r="BG94">
            <v>0</v>
          </cell>
          <cell r="BH94">
            <v>0</v>
          </cell>
        </row>
        <row r="95">
          <cell r="A95">
            <v>6505</v>
          </cell>
          <cell r="B95" t="str">
            <v>Ozark Mountain</v>
          </cell>
          <cell r="C95" t="str">
            <v>6505-Ozark Mountain</v>
          </cell>
          <cell r="D95">
            <v>6505009</v>
          </cell>
          <cell r="E95" t="str">
            <v>St. Joe Elementary School</v>
          </cell>
          <cell r="F95" t="str">
            <v>Yes</v>
          </cell>
          <cell r="G95" t="str">
            <v>Yes</v>
          </cell>
          <cell r="H95" t="str">
            <v>Yes</v>
          </cell>
          <cell r="I95" t="str">
            <v>No</v>
          </cell>
          <cell r="J95" t="str">
            <v>K-6</v>
          </cell>
          <cell r="K95" t="str">
            <v>K-6</v>
          </cell>
          <cell r="L95" t="str">
            <v>K-6</v>
          </cell>
          <cell r="M95" t="str">
            <v>K-6</v>
          </cell>
          <cell r="N95" t="str">
            <v>K-6</v>
          </cell>
          <cell r="O95" t="str">
            <v>K-6</v>
          </cell>
          <cell r="P95" t="str">
            <v>K-6</v>
          </cell>
          <cell r="Q95" t="str">
            <v>K-6</v>
          </cell>
          <cell r="R95" t="str">
            <v>K-6</v>
          </cell>
          <cell r="S95" t="str">
            <v>K-6</v>
          </cell>
          <cell r="T95" t="str">
            <v>K-6</v>
          </cell>
          <cell r="U95" t="str">
            <v>K-6</v>
          </cell>
          <cell r="V95" t="str">
            <v>K-6</v>
          </cell>
          <cell r="W95" t="str">
            <v>K-6</v>
          </cell>
          <cell r="X95" t="str">
            <v>combined</v>
          </cell>
          <cell r="Y95" t="str">
            <v>Closed</v>
          </cell>
          <cell r="Z95" t="str">
            <v>Closed</v>
          </cell>
          <cell r="AI95">
            <v>0</v>
          </cell>
          <cell r="AJ95" t="str">
            <v>NO FUND</v>
          </cell>
          <cell r="AM95">
            <v>0</v>
          </cell>
          <cell r="AN95">
            <v>0</v>
          </cell>
          <cell r="AO95">
            <v>727</v>
          </cell>
          <cell r="AP95">
            <v>0</v>
          </cell>
          <cell r="AQ95">
            <v>0</v>
          </cell>
          <cell r="AR95">
            <v>0</v>
          </cell>
          <cell r="AS95">
            <v>278065</v>
          </cell>
          <cell r="AT95">
            <v>626.29999999999995</v>
          </cell>
          <cell r="AU95">
            <v>393.367116216</v>
          </cell>
          <cell r="AV95">
            <v>1.5921513878046056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 t="str">
            <v>NONE</v>
          </cell>
          <cell r="BE95">
            <v>0</v>
          </cell>
          <cell r="BF95">
            <v>247995</v>
          </cell>
          <cell r="BG95">
            <v>272451</v>
          </cell>
          <cell r="BH95">
            <v>520446</v>
          </cell>
        </row>
        <row r="96">
          <cell r="A96">
            <v>6505</v>
          </cell>
          <cell r="B96" t="str">
            <v>Ozark Mountain</v>
          </cell>
          <cell r="C96" t="str">
            <v>6505-Ozark Mountain</v>
          </cell>
          <cell r="D96">
            <v>6505010</v>
          </cell>
          <cell r="E96" t="str">
            <v>St. Joe High School</v>
          </cell>
          <cell r="F96" t="str">
            <v>Yes</v>
          </cell>
          <cell r="G96" t="str">
            <v>Yes</v>
          </cell>
          <cell r="H96" t="str">
            <v>Yes</v>
          </cell>
          <cell r="I96" t="str">
            <v>No</v>
          </cell>
          <cell r="J96" t="str">
            <v>7-12</v>
          </cell>
          <cell r="K96" t="str">
            <v>7-12</v>
          </cell>
          <cell r="L96" t="str">
            <v>7-12</v>
          </cell>
          <cell r="M96" t="str">
            <v>7-12</v>
          </cell>
          <cell r="N96" t="str">
            <v>7-12</v>
          </cell>
          <cell r="O96" t="str">
            <v>7-12</v>
          </cell>
          <cell r="P96" t="str">
            <v>7-12</v>
          </cell>
          <cell r="Q96" t="str">
            <v>7-12</v>
          </cell>
          <cell r="R96" t="str">
            <v>7-12</v>
          </cell>
          <cell r="S96" t="str">
            <v>7-12</v>
          </cell>
          <cell r="T96" t="str">
            <v>7-12</v>
          </cell>
          <cell r="U96" t="str">
            <v>7-12</v>
          </cell>
          <cell r="V96" t="str">
            <v>7-12</v>
          </cell>
          <cell r="W96" t="str">
            <v>7-12</v>
          </cell>
          <cell r="X96" t="str">
            <v>combined</v>
          </cell>
          <cell r="Y96" t="str">
            <v>Closed</v>
          </cell>
          <cell r="Z96" t="str">
            <v>Closed</v>
          </cell>
          <cell r="AJ96" t="str">
            <v>NO FUND</v>
          </cell>
          <cell r="AM96">
            <v>0</v>
          </cell>
          <cell r="AN96">
            <v>0</v>
          </cell>
          <cell r="AO96">
            <v>727</v>
          </cell>
          <cell r="AP96">
            <v>0</v>
          </cell>
          <cell r="AQ96">
            <v>0</v>
          </cell>
          <cell r="AR96">
            <v>0</v>
          </cell>
          <cell r="AV96">
            <v>99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 t="str">
            <v>NONE</v>
          </cell>
          <cell r="BE96">
            <v>0</v>
          </cell>
          <cell r="BG96">
            <v>0</v>
          </cell>
          <cell r="BH96">
            <v>0</v>
          </cell>
        </row>
        <row r="97">
          <cell r="A97">
            <v>6505</v>
          </cell>
          <cell r="B97" t="str">
            <v>Ozark Mountain</v>
          </cell>
          <cell r="C97" t="str">
            <v>6505-Ozark Mountain</v>
          </cell>
          <cell r="D97">
            <v>6505011</v>
          </cell>
          <cell r="E97" t="str">
            <v>Bruno-Pyatt High School</v>
          </cell>
          <cell r="F97" t="str">
            <v>Yes</v>
          </cell>
          <cell r="G97" t="str">
            <v>Yes</v>
          </cell>
          <cell r="H97" t="str">
            <v>Yes</v>
          </cell>
          <cell r="I97" t="str">
            <v>No</v>
          </cell>
          <cell r="J97" t="str">
            <v>7-12</v>
          </cell>
          <cell r="K97" t="str">
            <v>7-12</v>
          </cell>
          <cell r="L97" t="str">
            <v>7-12</v>
          </cell>
          <cell r="M97" t="str">
            <v>7-12</v>
          </cell>
          <cell r="N97" t="str">
            <v>7-12</v>
          </cell>
          <cell r="O97" t="str">
            <v>7-12</v>
          </cell>
          <cell r="P97" t="str">
            <v>7-12</v>
          </cell>
          <cell r="Q97" t="str">
            <v>7-12</v>
          </cell>
          <cell r="R97" t="str">
            <v>7-12</v>
          </cell>
          <cell r="S97" t="str">
            <v>7-12</v>
          </cell>
          <cell r="T97" t="str">
            <v>7-12</v>
          </cell>
          <cell r="U97" t="str">
            <v>7-12</v>
          </cell>
          <cell r="V97" t="str">
            <v>7-12</v>
          </cell>
          <cell r="W97" t="str">
            <v>7-12</v>
          </cell>
          <cell r="X97" t="str">
            <v>combined</v>
          </cell>
          <cell r="Y97" t="str">
            <v>Closed</v>
          </cell>
          <cell r="Z97" t="str">
            <v>Closed</v>
          </cell>
          <cell r="AJ97" t="str">
            <v>NO FUND</v>
          </cell>
          <cell r="AM97">
            <v>0</v>
          </cell>
          <cell r="AN97">
            <v>0</v>
          </cell>
          <cell r="AO97">
            <v>329</v>
          </cell>
          <cell r="AP97">
            <v>0</v>
          </cell>
          <cell r="AQ97">
            <v>0</v>
          </cell>
          <cell r="AR97">
            <v>0</v>
          </cell>
          <cell r="AV97">
            <v>99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 t="str">
            <v>NONE</v>
          </cell>
          <cell r="BE97">
            <v>0</v>
          </cell>
          <cell r="BG97">
            <v>0</v>
          </cell>
          <cell r="BH97">
            <v>0</v>
          </cell>
        </row>
        <row r="98">
          <cell r="A98">
            <v>6505</v>
          </cell>
          <cell r="B98" t="str">
            <v>Ozark Mountain</v>
          </cell>
          <cell r="C98" t="str">
            <v>6505-Ozark Mountain</v>
          </cell>
          <cell r="D98">
            <v>6505012</v>
          </cell>
          <cell r="E98" t="str">
            <v>Bruno-Pyatt Elementary School</v>
          </cell>
          <cell r="F98" t="str">
            <v>Yes</v>
          </cell>
          <cell r="G98" t="str">
            <v>Yes</v>
          </cell>
          <cell r="H98" t="str">
            <v>Yes</v>
          </cell>
          <cell r="I98" t="str">
            <v>No</v>
          </cell>
          <cell r="J98" t="str">
            <v>K-6</v>
          </cell>
          <cell r="K98" t="str">
            <v>K-6</v>
          </cell>
          <cell r="L98" t="str">
            <v>K-6</v>
          </cell>
          <cell r="M98" t="str">
            <v>K-6</v>
          </cell>
          <cell r="N98" t="str">
            <v>K-6</v>
          </cell>
          <cell r="O98" t="str">
            <v>K-6</v>
          </cell>
          <cell r="P98" t="str">
            <v>K-6</v>
          </cell>
          <cell r="Q98" t="str">
            <v>K-6</v>
          </cell>
          <cell r="R98" t="str">
            <v>K-6</v>
          </cell>
          <cell r="S98" t="str">
            <v>K-6</v>
          </cell>
          <cell r="T98" t="str">
            <v>K-6</v>
          </cell>
          <cell r="U98" t="str">
            <v>K-6</v>
          </cell>
          <cell r="V98" t="str">
            <v>K-6</v>
          </cell>
          <cell r="W98" t="str">
            <v>K-6</v>
          </cell>
          <cell r="X98" t="str">
            <v>combined</v>
          </cell>
          <cell r="Y98" t="str">
            <v>Closed</v>
          </cell>
          <cell r="Z98" t="str">
            <v>Closed</v>
          </cell>
          <cell r="AI98">
            <v>0</v>
          </cell>
          <cell r="AJ98" t="str">
            <v>NO FUND</v>
          </cell>
          <cell r="AM98">
            <v>0</v>
          </cell>
          <cell r="AN98">
            <v>0</v>
          </cell>
          <cell r="AO98">
            <v>329</v>
          </cell>
          <cell r="AP98">
            <v>0</v>
          </cell>
          <cell r="AQ98">
            <v>0</v>
          </cell>
          <cell r="AR98">
            <v>0</v>
          </cell>
          <cell r="AV98">
            <v>99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 t="str">
            <v>NONE</v>
          </cell>
          <cell r="BE98">
            <v>0</v>
          </cell>
          <cell r="BG98">
            <v>0</v>
          </cell>
          <cell r="BH98">
            <v>0</v>
          </cell>
        </row>
        <row r="99">
          <cell r="A99">
            <v>6505</v>
          </cell>
          <cell r="B99" t="str">
            <v>Ozark Mountain</v>
          </cell>
          <cell r="C99" t="str">
            <v>6505-Ozark Mountain</v>
          </cell>
          <cell r="D99">
            <v>6505013</v>
          </cell>
          <cell r="E99" t="str">
            <v>Western Grove Elem. School</v>
          </cell>
          <cell r="F99" t="str">
            <v>Yes</v>
          </cell>
          <cell r="G99" t="str">
            <v>No</v>
          </cell>
          <cell r="H99" t="str">
            <v>Yes</v>
          </cell>
          <cell r="I99" t="str">
            <v>No</v>
          </cell>
          <cell r="J99" t="str">
            <v>K-6</v>
          </cell>
          <cell r="K99" t="str">
            <v>K-6</v>
          </cell>
          <cell r="L99" t="str">
            <v>K-6</v>
          </cell>
          <cell r="M99" t="str">
            <v>K-6</v>
          </cell>
          <cell r="N99" t="str">
            <v>K-6</v>
          </cell>
          <cell r="O99" t="str">
            <v>K-6</v>
          </cell>
          <cell r="P99" t="str">
            <v>K-6</v>
          </cell>
          <cell r="Q99" t="str">
            <v>K-6</v>
          </cell>
          <cell r="R99" t="str">
            <v>K-6</v>
          </cell>
          <cell r="S99" t="str">
            <v>K-6</v>
          </cell>
          <cell r="T99" t="str">
            <v>K-6</v>
          </cell>
          <cell r="U99" t="str">
            <v>K-6</v>
          </cell>
          <cell r="V99" t="str">
            <v>K-6</v>
          </cell>
          <cell r="W99" t="str">
            <v>K-6</v>
          </cell>
          <cell r="X99" t="str">
            <v>combined</v>
          </cell>
          <cell r="Y99" t="str">
            <v>Closed</v>
          </cell>
          <cell r="Z99" t="str">
            <v>Closed</v>
          </cell>
          <cell r="AI99">
            <v>0</v>
          </cell>
          <cell r="AJ99" t="str">
            <v>NO FUND</v>
          </cell>
          <cell r="AM99">
            <v>0</v>
          </cell>
          <cell r="AN99">
            <v>0</v>
          </cell>
          <cell r="AO99">
            <v>375</v>
          </cell>
          <cell r="AP99">
            <v>0</v>
          </cell>
          <cell r="AQ99">
            <v>0</v>
          </cell>
          <cell r="AR99">
            <v>0</v>
          </cell>
          <cell r="AV99">
            <v>99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 t="str">
            <v>NONE</v>
          </cell>
          <cell r="BE99">
            <v>0</v>
          </cell>
          <cell r="BG99">
            <v>0</v>
          </cell>
          <cell r="BH99">
            <v>0</v>
          </cell>
        </row>
        <row r="100">
          <cell r="A100">
            <v>6505</v>
          </cell>
          <cell r="B100" t="str">
            <v>Ozark Mountain</v>
          </cell>
          <cell r="C100" t="str">
            <v>6505-Ozark Mountain</v>
          </cell>
          <cell r="D100">
            <v>6505014</v>
          </cell>
          <cell r="E100" t="str">
            <v>Western Grove High School</v>
          </cell>
          <cell r="F100" t="str">
            <v>Yes</v>
          </cell>
          <cell r="G100" t="str">
            <v>No</v>
          </cell>
          <cell r="H100" t="str">
            <v>Yes</v>
          </cell>
          <cell r="I100" t="str">
            <v>No</v>
          </cell>
          <cell r="J100" t="str">
            <v>7-12</v>
          </cell>
          <cell r="K100" t="str">
            <v>7-12</v>
          </cell>
          <cell r="L100" t="str">
            <v>7-12</v>
          </cell>
          <cell r="M100" t="str">
            <v>7-12</v>
          </cell>
          <cell r="N100" t="str">
            <v>7-12</v>
          </cell>
          <cell r="O100" t="str">
            <v>7-12</v>
          </cell>
          <cell r="P100" t="str">
            <v>7-12</v>
          </cell>
          <cell r="Q100" t="str">
            <v>7-12</v>
          </cell>
          <cell r="R100" t="str">
            <v>7-12</v>
          </cell>
          <cell r="S100" t="str">
            <v>7-12</v>
          </cell>
          <cell r="T100" t="str">
            <v>7-12</v>
          </cell>
          <cell r="U100" t="str">
            <v>7-12</v>
          </cell>
          <cell r="V100" t="str">
            <v>7-12</v>
          </cell>
          <cell r="W100" t="str">
            <v>7-12</v>
          </cell>
          <cell r="X100" t="str">
            <v>combined</v>
          </cell>
          <cell r="Y100" t="str">
            <v>Closed</v>
          </cell>
          <cell r="Z100" t="str">
            <v>Closed</v>
          </cell>
          <cell r="AJ100" t="str">
            <v>NO FUND</v>
          </cell>
          <cell r="AM100">
            <v>0</v>
          </cell>
          <cell r="AN100">
            <v>0</v>
          </cell>
          <cell r="AO100">
            <v>375</v>
          </cell>
          <cell r="AP100">
            <v>0</v>
          </cell>
          <cell r="AQ100">
            <v>0</v>
          </cell>
          <cell r="AR100">
            <v>0</v>
          </cell>
          <cell r="AV100">
            <v>99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 t="str">
            <v>NONE</v>
          </cell>
          <cell r="BE100">
            <v>0</v>
          </cell>
          <cell r="BG100">
            <v>0</v>
          </cell>
          <cell r="BH100">
            <v>0</v>
          </cell>
        </row>
        <row r="101">
          <cell r="A101">
            <v>6505</v>
          </cell>
          <cell r="B101" t="str">
            <v>Ozark Mountain</v>
          </cell>
          <cell r="C101" t="str">
            <v>6505-Ozark Mountain</v>
          </cell>
          <cell r="D101">
            <v>6505015</v>
          </cell>
          <cell r="E101" t="str">
            <v>St. Joe K-12 School</v>
          </cell>
          <cell r="F101" t="str">
            <v>Yes</v>
          </cell>
          <cell r="G101" t="str">
            <v>Yes</v>
          </cell>
          <cell r="H101" t="str">
            <v>Yes</v>
          </cell>
          <cell r="I101" t="str">
            <v>Yes</v>
          </cell>
          <cell r="X101" t="str">
            <v>K-12</v>
          </cell>
          <cell r="Y101" t="str">
            <v>K-12</v>
          </cell>
          <cell r="Z101" t="str">
            <v>K-12</v>
          </cell>
          <cell r="AA101" t="str">
            <v>K-12</v>
          </cell>
          <cell r="AB101">
            <v>13</v>
          </cell>
          <cell r="AC101">
            <v>13</v>
          </cell>
          <cell r="AD101">
            <v>13</v>
          </cell>
          <cell r="AE101">
            <v>13</v>
          </cell>
          <cell r="AF101">
            <v>149.38999999999999</v>
          </cell>
          <cell r="AG101">
            <v>149.38999999999999</v>
          </cell>
          <cell r="AH101">
            <v>149.38999999999999</v>
          </cell>
          <cell r="AI101">
            <v>149.38999999999999</v>
          </cell>
          <cell r="AJ101" t="str">
            <v>PY All</v>
          </cell>
          <cell r="AK101">
            <v>1</v>
          </cell>
          <cell r="AM101">
            <v>0</v>
          </cell>
          <cell r="AN101">
            <v>1</v>
          </cell>
          <cell r="AO101">
            <v>727</v>
          </cell>
          <cell r="AP101">
            <v>108607</v>
          </cell>
          <cell r="AQ101">
            <v>81455</v>
          </cell>
          <cell r="AR101">
            <v>27152</v>
          </cell>
          <cell r="AV101">
            <v>99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 t="str">
            <v>E</v>
          </cell>
          <cell r="BE101">
            <v>104842</v>
          </cell>
          <cell r="BG101">
            <v>0</v>
          </cell>
          <cell r="BH101">
            <v>0</v>
          </cell>
        </row>
        <row r="102">
          <cell r="A102">
            <v>6505</v>
          </cell>
          <cell r="B102" t="str">
            <v>Ozark Mountain</v>
          </cell>
          <cell r="C102" t="str">
            <v>6505-Ozark Mountain</v>
          </cell>
          <cell r="D102">
            <v>6505016</v>
          </cell>
          <cell r="E102" t="str">
            <v>Western Grove K-12 School</v>
          </cell>
          <cell r="F102" t="str">
            <v>Yes</v>
          </cell>
          <cell r="G102" t="str">
            <v>No</v>
          </cell>
          <cell r="H102" t="str">
            <v>Yes</v>
          </cell>
          <cell r="I102" t="str">
            <v>Yes</v>
          </cell>
          <cell r="X102" t="str">
            <v>K-12</v>
          </cell>
          <cell r="Y102" t="str">
            <v>K-12</v>
          </cell>
          <cell r="Z102" t="str">
            <v>K-12</v>
          </cell>
          <cell r="AA102" t="str">
            <v>K-12</v>
          </cell>
          <cell r="AB102">
            <v>13</v>
          </cell>
          <cell r="AC102">
            <v>13</v>
          </cell>
          <cell r="AD102">
            <v>13</v>
          </cell>
          <cell r="AE102">
            <v>13</v>
          </cell>
          <cell r="AF102">
            <v>272.93</v>
          </cell>
          <cell r="AG102">
            <v>272.93</v>
          </cell>
          <cell r="AH102">
            <v>272.93</v>
          </cell>
          <cell r="AI102">
            <v>272.93</v>
          </cell>
          <cell r="AJ102" t="str">
            <v>PY All</v>
          </cell>
          <cell r="AK102">
            <v>1</v>
          </cell>
          <cell r="AM102">
            <v>0</v>
          </cell>
          <cell r="AN102">
            <v>1</v>
          </cell>
          <cell r="AO102">
            <v>375</v>
          </cell>
          <cell r="AP102">
            <v>102349</v>
          </cell>
          <cell r="AQ102">
            <v>76762</v>
          </cell>
          <cell r="AR102">
            <v>25587</v>
          </cell>
          <cell r="AV102">
            <v>99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 t="str">
            <v>NONE</v>
          </cell>
          <cell r="BE102">
            <v>0</v>
          </cell>
          <cell r="BG102">
            <v>0</v>
          </cell>
          <cell r="BH102">
            <v>0</v>
          </cell>
        </row>
        <row r="103">
          <cell r="A103">
            <v>6505</v>
          </cell>
          <cell r="B103" t="str">
            <v>Ozark Mountain</v>
          </cell>
          <cell r="C103" t="str">
            <v>6505-Ozark Mountain</v>
          </cell>
          <cell r="D103">
            <v>6505017</v>
          </cell>
          <cell r="E103" t="str">
            <v>Bruno-Pyatt K-12 School</v>
          </cell>
          <cell r="F103" t="str">
            <v>Yes</v>
          </cell>
          <cell r="G103" t="str">
            <v>Yes</v>
          </cell>
          <cell r="H103" t="str">
            <v>Yes</v>
          </cell>
          <cell r="I103" t="str">
            <v>Yes</v>
          </cell>
          <cell r="X103" t="str">
            <v>K-12</v>
          </cell>
          <cell r="Y103" t="str">
            <v>K-12</v>
          </cell>
          <cell r="Z103" t="str">
            <v>K-12</v>
          </cell>
          <cell r="AA103" t="str">
            <v>K-12</v>
          </cell>
          <cell r="AB103">
            <v>13</v>
          </cell>
          <cell r="AC103">
            <v>13</v>
          </cell>
          <cell r="AD103">
            <v>13</v>
          </cell>
          <cell r="AE103">
            <v>13</v>
          </cell>
          <cell r="AF103">
            <v>203.98</v>
          </cell>
          <cell r="AG103">
            <v>203.98</v>
          </cell>
          <cell r="AH103">
            <v>203.98</v>
          </cell>
          <cell r="AI103">
            <v>203.98</v>
          </cell>
          <cell r="AJ103" t="str">
            <v>PY All</v>
          </cell>
          <cell r="AK103">
            <v>1</v>
          </cell>
          <cell r="AM103">
            <v>0</v>
          </cell>
          <cell r="AN103">
            <v>1</v>
          </cell>
          <cell r="AO103">
            <v>329</v>
          </cell>
          <cell r="AP103">
            <v>67109</v>
          </cell>
          <cell r="AQ103">
            <v>50332</v>
          </cell>
          <cell r="AR103">
            <v>16777</v>
          </cell>
          <cell r="AV103">
            <v>99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 t="str">
            <v>E</v>
          </cell>
          <cell r="BE103">
            <v>143153</v>
          </cell>
          <cell r="BG103">
            <v>0</v>
          </cell>
          <cell r="BH103">
            <v>0</v>
          </cell>
        </row>
        <row r="104">
          <cell r="A104">
            <v>6802</v>
          </cell>
          <cell r="B104" t="str">
            <v>Cave City</v>
          </cell>
          <cell r="C104" t="str">
            <v>6802-Cave City</v>
          </cell>
          <cell r="D104">
            <v>6802005</v>
          </cell>
          <cell r="E104" t="str">
            <v>Evening Shade Math &amp; Science Academy (formerly E.S. Elem.)</v>
          </cell>
          <cell r="F104" t="str">
            <v>Yes</v>
          </cell>
          <cell r="G104" t="str">
            <v>No</v>
          </cell>
          <cell r="H104" t="str">
            <v>Yes</v>
          </cell>
          <cell r="I104" t="str">
            <v>Yes</v>
          </cell>
          <cell r="J104" t="str">
            <v>K-8</v>
          </cell>
          <cell r="K104" t="str">
            <v>K-6</v>
          </cell>
          <cell r="L104" t="str">
            <v>K-6</v>
          </cell>
          <cell r="M104" t="str">
            <v>K-6</v>
          </cell>
          <cell r="N104" t="str">
            <v>K-4</v>
          </cell>
          <cell r="O104" t="str">
            <v>K-4</v>
          </cell>
          <cell r="P104" t="str">
            <v>K-4</v>
          </cell>
          <cell r="Q104" t="str">
            <v>K-4</v>
          </cell>
          <cell r="R104" t="str">
            <v>K-4</v>
          </cell>
          <cell r="S104" t="str">
            <v>K-4</v>
          </cell>
          <cell r="T104" t="str">
            <v>K-4</v>
          </cell>
          <cell r="U104" t="str">
            <v>Closed</v>
          </cell>
          <cell r="V104" t="str">
            <v>Closed</v>
          </cell>
          <cell r="W104" t="str">
            <v>Closed</v>
          </cell>
          <cell r="X104" t="str">
            <v>Closed</v>
          </cell>
          <cell r="Y104" t="str">
            <v>Closed</v>
          </cell>
          <cell r="Z104" t="str">
            <v>Closed</v>
          </cell>
          <cell r="AB104">
            <v>0</v>
          </cell>
          <cell r="AC104">
            <v>0</v>
          </cell>
          <cell r="AI104">
            <v>0</v>
          </cell>
          <cell r="AJ104" t="str">
            <v>NO FUND</v>
          </cell>
          <cell r="AM104">
            <v>0</v>
          </cell>
          <cell r="AN104">
            <v>0</v>
          </cell>
          <cell r="AO104">
            <v>115</v>
          </cell>
          <cell r="AP104">
            <v>0</v>
          </cell>
          <cell r="AV104">
            <v>99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 t="str">
            <v>NONE</v>
          </cell>
          <cell r="BE104">
            <v>0</v>
          </cell>
          <cell r="BG104">
            <v>0</v>
          </cell>
          <cell r="BH104">
            <v>0</v>
          </cell>
        </row>
        <row r="105">
          <cell r="A105">
            <v>6802</v>
          </cell>
          <cell r="B105" t="str">
            <v>Cave City</v>
          </cell>
          <cell r="C105" t="str">
            <v>6802-Cave City</v>
          </cell>
          <cell r="D105">
            <v>6802006</v>
          </cell>
          <cell r="E105" t="str">
            <v>Evening Shade High School</v>
          </cell>
          <cell r="J105" t="str">
            <v>9-12</v>
          </cell>
          <cell r="K105" t="str">
            <v>7-12</v>
          </cell>
          <cell r="L105" t="str">
            <v>7-12</v>
          </cell>
          <cell r="M105" t="str">
            <v>7-12</v>
          </cell>
          <cell r="N105" t="str">
            <v>Closed</v>
          </cell>
          <cell r="O105" t="str">
            <v>Closed</v>
          </cell>
          <cell r="P105" t="str">
            <v>Closed</v>
          </cell>
          <cell r="Q105" t="str">
            <v>Closed</v>
          </cell>
          <cell r="R105" t="str">
            <v>Closed</v>
          </cell>
          <cell r="S105" t="str">
            <v>Closed</v>
          </cell>
          <cell r="T105" t="str">
            <v>Closed</v>
          </cell>
          <cell r="U105" t="str">
            <v>Closed</v>
          </cell>
          <cell r="V105" t="str">
            <v>Closed</v>
          </cell>
          <cell r="W105" t="str">
            <v>Closed</v>
          </cell>
          <cell r="X105" t="str">
            <v>Closed</v>
          </cell>
          <cell r="Y105" t="str">
            <v>Closed</v>
          </cell>
          <cell r="Z105" t="str">
            <v>Closed</v>
          </cell>
          <cell r="AB105">
            <v>0</v>
          </cell>
          <cell r="AC105">
            <v>0</v>
          </cell>
          <cell r="AJ105" t="str">
            <v>NO FUND</v>
          </cell>
          <cell r="AM105">
            <v>0</v>
          </cell>
          <cell r="AN105">
            <v>0</v>
          </cell>
          <cell r="AO105">
            <v>115</v>
          </cell>
          <cell r="AP105">
            <v>0</v>
          </cell>
          <cell r="AV105">
            <v>99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 t="str">
            <v>NONE</v>
          </cell>
          <cell r="BE105">
            <v>0</v>
          </cell>
          <cell r="BG105">
            <v>0</v>
          </cell>
          <cell r="BH105">
            <v>0</v>
          </cell>
        </row>
        <row r="106">
          <cell r="A106">
            <v>6806</v>
          </cell>
          <cell r="B106" t="str">
            <v>Twin Rivers</v>
          </cell>
          <cell r="D106">
            <v>6806013</v>
          </cell>
          <cell r="E106" t="str">
            <v>Oak Ridge Central Elem. School (randolph co isa)</v>
          </cell>
          <cell r="F106" t="str">
            <v>Yes</v>
          </cell>
          <cell r="G106" t="str">
            <v>Yes</v>
          </cell>
          <cell r="I106" t="str">
            <v>Yes</v>
          </cell>
          <cell r="J106" t="str">
            <v>K-6</v>
          </cell>
          <cell r="K106" t="str">
            <v>K-6</v>
          </cell>
          <cell r="L106" t="str">
            <v>K-6</v>
          </cell>
          <cell r="M106" t="str">
            <v>K-6</v>
          </cell>
          <cell r="N106" t="str">
            <v>K-6</v>
          </cell>
          <cell r="O106" t="str">
            <v>K-6</v>
          </cell>
          <cell r="P106" t="str">
            <v>K-6</v>
          </cell>
          <cell r="Q106" t="str">
            <v>Closed</v>
          </cell>
          <cell r="R106" t="str">
            <v>Closed</v>
          </cell>
          <cell r="S106" t="str">
            <v>Closed</v>
          </cell>
          <cell r="T106" t="str">
            <v>Closed</v>
          </cell>
          <cell r="U106" t="str">
            <v>Closed</v>
          </cell>
          <cell r="V106" t="str">
            <v>Closed</v>
          </cell>
          <cell r="W106" t="str">
            <v>Closed</v>
          </cell>
          <cell r="X106" t="str">
            <v>Closed</v>
          </cell>
          <cell r="Y106" t="str">
            <v>Closed</v>
          </cell>
          <cell r="Z106" t="str">
            <v>Closed</v>
          </cell>
          <cell r="AB106">
            <v>0</v>
          </cell>
          <cell r="AC106">
            <v>0</v>
          </cell>
          <cell r="AP106">
            <v>0</v>
          </cell>
          <cell r="AV106">
            <v>99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E106">
            <v>0</v>
          </cell>
          <cell r="BG106">
            <v>0</v>
          </cell>
          <cell r="BH106">
            <v>0</v>
          </cell>
        </row>
        <row r="107">
          <cell r="B107" t="str">
            <v>(consolidation)</v>
          </cell>
          <cell r="D107">
            <v>6806014</v>
          </cell>
          <cell r="E107" t="str">
            <v>Oak Ridge Central High School</v>
          </cell>
          <cell r="J107" t="str">
            <v>7-12</v>
          </cell>
          <cell r="K107" t="str">
            <v>7-12</v>
          </cell>
          <cell r="L107" t="str">
            <v>7-12</v>
          </cell>
          <cell r="M107" t="str">
            <v>7-12</v>
          </cell>
          <cell r="N107" t="str">
            <v>7-12</v>
          </cell>
          <cell r="O107" t="str">
            <v>7-12</v>
          </cell>
          <cell r="P107" t="str">
            <v>7-12</v>
          </cell>
          <cell r="Q107" t="str">
            <v>Closed</v>
          </cell>
          <cell r="R107" t="str">
            <v>Closed</v>
          </cell>
          <cell r="S107" t="str">
            <v>Closed</v>
          </cell>
          <cell r="T107" t="str">
            <v>Closed</v>
          </cell>
          <cell r="U107" t="str">
            <v>Closed</v>
          </cell>
          <cell r="V107" t="str">
            <v>Closed</v>
          </cell>
          <cell r="W107" t="str">
            <v>Closed</v>
          </cell>
          <cell r="X107" t="str">
            <v>Closed</v>
          </cell>
          <cell r="Y107" t="str">
            <v>Closed</v>
          </cell>
          <cell r="Z107" t="str">
            <v>Closed</v>
          </cell>
          <cell r="AB107">
            <v>0</v>
          </cell>
          <cell r="AC107">
            <v>0</v>
          </cell>
          <cell r="AP107">
            <v>0</v>
          </cell>
          <cell r="AV107">
            <v>99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E107">
            <v>0</v>
          </cell>
          <cell r="BG107">
            <v>0</v>
          </cell>
          <cell r="BH107">
            <v>0</v>
          </cell>
        </row>
        <row r="108">
          <cell r="A108" t="str">
            <v xml:space="preserve">LEA 6806 annexed to 2501, 3806, </v>
          </cell>
          <cell r="D108">
            <v>6806018</v>
          </cell>
          <cell r="E108" t="str">
            <v>Williford Elementary School</v>
          </cell>
          <cell r="F108" t="str">
            <v>Yes</v>
          </cell>
          <cell r="G108" t="str">
            <v>Yes</v>
          </cell>
          <cell r="I108" t="str">
            <v>Yes</v>
          </cell>
          <cell r="J108" t="str">
            <v>K-6</v>
          </cell>
          <cell r="K108" t="str">
            <v>K-6</v>
          </cell>
          <cell r="L108" t="str">
            <v>K-6</v>
          </cell>
          <cell r="M108" t="str">
            <v>K-6</v>
          </cell>
          <cell r="N108" t="str">
            <v>K-6</v>
          </cell>
          <cell r="O108" t="str">
            <v>K-6</v>
          </cell>
          <cell r="P108" t="str">
            <v>K-6</v>
          </cell>
          <cell r="Q108" t="str">
            <v>Closed</v>
          </cell>
          <cell r="R108" t="str">
            <v>Closed</v>
          </cell>
          <cell r="S108" t="str">
            <v>Closed</v>
          </cell>
          <cell r="T108" t="str">
            <v>Closed</v>
          </cell>
          <cell r="U108" t="str">
            <v>Closed</v>
          </cell>
          <cell r="V108" t="str">
            <v>Closed</v>
          </cell>
          <cell r="W108" t="str">
            <v>Closed</v>
          </cell>
          <cell r="X108" t="str">
            <v>Closed</v>
          </cell>
          <cell r="Y108" t="str">
            <v>Closed</v>
          </cell>
          <cell r="Z108" t="str">
            <v>Closed</v>
          </cell>
          <cell r="AB108">
            <v>0</v>
          </cell>
          <cell r="AC108">
            <v>0</v>
          </cell>
          <cell r="AP108">
            <v>0</v>
          </cell>
          <cell r="AV108">
            <v>99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E108">
            <v>0</v>
          </cell>
          <cell r="BG108">
            <v>0</v>
          </cell>
          <cell r="BH108">
            <v>0</v>
          </cell>
        </row>
        <row r="109">
          <cell r="A109" t="str">
            <v>3809, 6102, 6103 &amp; 6804 on 7/1/10</v>
          </cell>
          <cell r="D109">
            <v>6806019</v>
          </cell>
          <cell r="E109" t="str">
            <v>Williford High School</v>
          </cell>
          <cell r="J109" t="str">
            <v>7-12</v>
          </cell>
          <cell r="K109" t="str">
            <v>7-12</v>
          </cell>
          <cell r="L109" t="str">
            <v>7-12</v>
          </cell>
          <cell r="M109" t="str">
            <v>7-12</v>
          </cell>
          <cell r="N109" t="str">
            <v>7-12</v>
          </cell>
          <cell r="O109" t="str">
            <v>7-12</v>
          </cell>
          <cell r="P109" t="str">
            <v>7-12</v>
          </cell>
          <cell r="Q109" t="str">
            <v>Closed</v>
          </cell>
          <cell r="R109" t="str">
            <v>Closed</v>
          </cell>
          <cell r="S109" t="str">
            <v>Closed</v>
          </cell>
          <cell r="T109" t="str">
            <v>Closed</v>
          </cell>
          <cell r="U109" t="str">
            <v>Closed</v>
          </cell>
          <cell r="V109" t="str">
            <v>Closed</v>
          </cell>
          <cell r="W109" t="str">
            <v>Closed</v>
          </cell>
          <cell r="X109" t="str">
            <v>Closed</v>
          </cell>
          <cell r="Y109" t="str">
            <v>Closed</v>
          </cell>
          <cell r="Z109" t="str">
            <v>Closed</v>
          </cell>
          <cell r="AB109">
            <v>0</v>
          </cell>
          <cell r="AC109">
            <v>0</v>
          </cell>
          <cell r="AP109">
            <v>0</v>
          </cell>
          <cell r="AV109">
            <v>99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E109">
            <v>0</v>
          </cell>
          <cell r="BG109">
            <v>0</v>
          </cell>
          <cell r="BH109">
            <v>0</v>
          </cell>
        </row>
        <row r="110">
          <cell r="A110">
            <v>6901</v>
          </cell>
          <cell r="B110" t="str">
            <v>Mountain View</v>
          </cell>
          <cell r="C110" t="str">
            <v>6901-Mountain View</v>
          </cell>
          <cell r="D110">
            <v>6901011</v>
          </cell>
          <cell r="E110" t="str">
            <v>Rural Special Elementary School</v>
          </cell>
          <cell r="F110" t="str">
            <v>Yes</v>
          </cell>
          <cell r="G110" t="str">
            <v>Yes</v>
          </cell>
          <cell r="H110" t="str">
            <v>Yes</v>
          </cell>
          <cell r="I110" t="str">
            <v>No</v>
          </cell>
          <cell r="J110" t="str">
            <v>K-6</v>
          </cell>
          <cell r="K110" t="str">
            <v>K-6</v>
          </cell>
          <cell r="L110" t="str">
            <v>K-6</v>
          </cell>
          <cell r="M110" t="str">
            <v>K-6</v>
          </cell>
          <cell r="N110" t="str">
            <v>K-6</v>
          </cell>
          <cell r="O110" t="str">
            <v>K-6</v>
          </cell>
          <cell r="P110" t="str">
            <v>K-6</v>
          </cell>
          <cell r="Q110" t="str">
            <v>K-6</v>
          </cell>
          <cell r="R110" t="str">
            <v>K-6</v>
          </cell>
          <cell r="S110" t="str">
            <v>K-6</v>
          </cell>
          <cell r="T110" t="str">
            <v>K-6</v>
          </cell>
          <cell r="U110" t="str">
            <v>K-6</v>
          </cell>
          <cell r="V110" t="str">
            <v>K-6</v>
          </cell>
          <cell r="W110" t="str">
            <v>K-6</v>
          </cell>
          <cell r="X110" t="str">
            <v>K-6</v>
          </cell>
          <cell r="Y110" t="str">
            <v>K-6</v>
          </cell>
          <cell r="Z110" t="str">
            <v>K-6</v>
          </cell>
          <cell r="AA110" t="str">
            <v>K-6</v>
          </cell>
          <cell r="AB110">
            <v>7</v>
          </cell>
          <cell r="AC110">
            <v>7</v>
          </cell>
          <cell r="AD110">
            <v>13</v>
          </cell>
          <cell r="AE110">
            <v>13</v>
          </cell>
          <cell r="AF110">
            <v>101.58</v>
          </cell>
          <cell r="AG110">
            <v>190.18</v>
          </cell>
          <cell r="AH110">
            <v>101.58</v>
          </cell>
          <cell r="AI110">
            <v>190.18</v>
          </cell>
          <cell r="AJ110" t="str">
            <v>PY All</v>
          </cell>
          <cell r="AK110">
            <v>2</v>
          </cell>
          <cell r="AM110">
            <v>0</v>
          </cell>
          <cell r="AN110">
            <v>1</v>
          </cell>
          <cell r="AO110">
            <v>788</v>
          </cell>
          <cell r="AP110">
            <v>149862</v>
          </cell>
          <cell r="AQ110">
            <v>112397</v>
          </cell>
          <cell r="AR110">
            <v>37465</v>
          </cell>
          <cell r="AS110">
            <v>222778</v>
          </cell>
          <cell r="AT110">
            <v>1565.75</v>
          </cell>
          <cell r="AU110">
            <v>569.32385527300005</v>
          </cell>
          <cell r="AV110">
            <v>2.7501921542514629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1</v>
          </cell>
          <cell r="BC110">
            <v>0</v>
          </cell>
          <cell r="BD110" t="str">
            <v>E</v>
          </cell>
          <cell r="BE110">
            <v>133468</v>
          </cell>
          <cell r="BF110">
            <v>272902</v>
          </cell>
          <cell r="BG110">
            <v>272451</v>
          </cell>
          <cell r="BH110">
            <v>545353</v>
          </cell>
        </row>
        <row r="111">
          <cell r="A111">
            <v>6901</v>
          </cell>
          <cell r="B111" t="str">
            <v>Mountain View</v>
          </cell>
          <cell r="C111" t="str">
            <v>6901-Mountain View</v>
          </cell>
          <cell r="D111">
            <v>6901012</v>
          </cell>
          <cell r="E111" t="str">
            <v>Rural Special High School</v>
          </cell>
          <cell r="J111" t="str">
            <v>7-12</v>
          </cell>
          <cell r="K111" t="str">
            <v>7-12</v>
          </cell>
          <cell r="L111" t="str">
            <v>7-12</v>
          </cell>
          <cell r="M111" t="str">
            <v>7-12</v>
          </cell>
          <cell r="N111" t="str">
            <v>7-12</v>
          </cell>
          <cell r="O111" t="str">
            <v>7-12</v>
          </cell>
          <cell r="P111" t="str">
            <v>7-12</v>
          </cell>
          <cell r="Q111" t="str">
            <v>7-12</v>
          </cell>
          <cell r="R111" t="str">
            <v>7-12</v>
          </cell>
          <cell r="S111" t="str">
            <v>7-12</v>
          </cell>
          <cell r="T111" t="str">
            <v>7-12</v>
          </cell>
          <cell r="U111" t="str">
            <v>7-12</v>
          </cell>
          <cell r="V111" t="str">
            <v>7-12</v>
          </cell>
          <cell r="W111" t="str">
            <v>7-12</v>
          </cell>
          <cell r="X111" t="str">
            <v>7-12</v>
          </cell>
          <cell r="Y111" t="str">
            <v>7-12</v>
          </cell>
          <cell r="Z111" t="str">
            <v>7-12</v>
          </cell>
          <cell r="AA111" t="str">
            <v>7-12</v>
          </cell>
          <cell r="AB111">
            <v>6</v>
          </cell>
          <cell r="AC111">
            <v>6</v>
          </cell>
          <cell r="AF111">
            <v>88.6</v>
          </cell>
          <cell r="AH111">
            <v>88.6</v>
          </cell>
          <cell r="AJ111" t="str">
            <v>NO FUND</v>
          </cell>
          <cell r="AM111">
            <v>0</v>
          </cell>
          <cell r="AN111">
            <v>0</v>
          </cell>
          <cell r="AO111">
            <v>788</v>
          </cell>
          <cell r="AP111">
            <v>0</v>
          </cell>
          <cell r="AQ111">
            <v>0</v>
          </cell>
          <cell r="AR111">
            <v>0</v>
          </cell>
          <cell r="AV111">
            <v>99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 t="str">
            <v>NONE</v>
          </cell>
          <cell r="BE111">
            <v>0</v>
          </cell>
          <cell r="BG111">
            <v>0</v>
          </cell>
          <cell r="BH111">
            <v>0</v>
          </cell>
        </row>
        <row r="112">
          <cell r="A112">
            <v>6901</v>
          </cell>
          <cell r="B112" t="str">
            <v>Mountain View</v>
          </cell>
          <cell r="C112" t="str">
            <v>6901-Mountain View</v>
          </cell>
          <cell r="D112">
            <v>6901015</v>
          </cell>
          <cell r="E112" t="str">
            <v>Timbo Elementary School</v>
          </cell>
          <cell r="F112" t="str">
            <v>Yes</v>
          </cell>
          <cell r="G112" t="str">
            <v>Yes</v>
          </cell>
          <cell r="H112" t="str">
            <v>Yes</v>
          </cell>
          <cell r="I112" t="str">
            <v>No</v>
          </cell>
          <cell r="J112" t="str">
            <v>K-6</v>
          </cell>
          <cell r="K112" t="str">
            <v>K-6</v>
          </cell>
          <cell r="L112" t="str">
            <v>K-6</v>
          </cell>
          <cell r="M112" t="str">
            <v>K-6</v>
          </cell>
          <cell r="N112" t="str">
            <v>K-6</v>
          </cell>
          <cell r="O112" t="str">
            <v>K-6</v>
          </cell>
          <cell r="P112" t="str">
            <v>K-6</v>
          </cell>
          <cell r="Q112" t="str">
            <v>K-6</v>
          </cell>
          <cell r="R112" t="str">
            <v>K-6</v>
          </cell>
          <cell r="S112" t="str">
            <v>K-6</v>
          </cell>
          <cell r="T112" t="str">
            <v>K-6</v>
          </cell>
          <cell r="U112" t="str">
            <v>K-6</v>
          </cell>
          <cell r="V112" t="str">
            <v>K-6</v>
          </cell>
          <cell r="W112" t="str">
            <v>K-6</v>
          </cell>
          <cell r="X112" t="str">
            <v>K-6</v>
          </cell>
          <cell r="Y112" t="str">
            <v>K-6</v>
          </cell>
          <cell r="Z112" t="str">
            <v>K-6</v>
          </cell>
          <cell r="AA112" t="str">
            <v>K-6</v>
          </cell>
          <cell r="AB112">
            <v>7</v>
          </cell>
          <cell r="AC112">
            <v>7</v>
          </cell>
          <cell r="AD112">
            <v>13</v>
          </cell>
          <cell r="AE112">
            <v>13</v>
          </cell>
          <cell r="AF112">
            <v>113.43609023</v>
          </cell>
          <cell r="AG112">
            <v>198.67999999999998</v>
          </cell>
          <cell r="AH112">
            <v>113.43609023</v>
          </cell>
          <cell r="AI112">
            <v>198.67999999999998</v>
          </cell>
          <cell r="AJ112" t="str">
            <v>PY All</v>
          </cell>
          <cell r="AK112">
            <v>2</v>
          </cell>
          <cell r="AM112">
            <v>0</v>
          </cell>
          <cell r="AN112">
            <v>1</v>
          </cell>
          <cell r="AO112">
            <v>367</v>
          </cell>
          <cell r="AP112">
            <v>72916</v>
          </cell>
          <cell r="AQ112">
            <v>54687</v>
          </cell>
          <cell r="AR112">
            <v>18229</v>
          </cell>
          <cell r="AV112">
            <v>99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1</v>
          </cell>
          <cell r="BC112">
            <v>0</v>
          </cell>
          <cell r="BD112" t="str">
            <v>E</v>
          </cell>
          <cell r="BE112">
            <v>139434</v>
          </cell>
          <cell r="BG112">
            <v>0</v>
          </cell>
          <cell r="BH112">
            <v>0</v>
          </cell>
        </row>
        <row r="113">
          <cell r="A113">
            <v>6901</v>
          </cell>
          <cell r="B113" t="str">
            <v>Mountain View</v>
          </cell>
          <cell r="C113" t="str">
            <v>6901-Mountain View</v>
          </cell>
          <cell r="D113">
            <v>6901016</v>
          </cell>
          <cell r="E113" t="str">
            <v>Timbo High School</v>
          </cell>
          <cell r="J113" t="str">
            <v>7-12</v>
          </cell>
          <cell r="K113" t="str">
            <v>7-12</v>
          </cell>
          <cell r="L113" t="str">
            <v>7-12</v>
          </cell>
          <cell r="M113" t="str">
            <v>7-12</v>
          </cell>
          <cell r="N113" t="str">
            <v>7-12</v>
          </cell>
          <cell r="O113" t="str">
            <v>7-12</v>
          </cell>
          <cell r="P113" t="str">
            <v>7-12</v>
          </cell>
          <cell r="Q113" t="str">
            <v>7-12</v>
          </cell>
          <cell r="R113" t="str">
            <v>7-12</v>
          </cell>
          <cell r="S113" t="str">
            <v>7-12</v>
          </cell>
          <cell r="T113" t="str">
            <v>7-12</v>
          </cell>
          <cell r="U113" t="str">
            <v>7-12</v>
          </cell>
          <cell r="V113" t="str">
            <v>7-12</v>
          </cell>
          <cell r="W113" t="str">
            <v>7-12</v>
          </cell>
          <cell r="X113" t="str">
            <v>7-12</v>
          </cell>
          <cell r="Y113" t="str">
            <v>7-12</v>
          </cell>
          <cell r="Z113" t="str">
            <v>7-12</v>
          </cell>
          <cell r="AA113" t="str">
            <v>7-12</v>
          </cell>
          <cell r="AB113">
            <v>6</v>
          </cell>
          <cell r="AC113">
            <v>6</v>
          </cell>
          <cell r="AF113">
            <v>85.240601499999997</v>
          </cell>
          <cell r="AH113">
            <v>85.24</v>
          </cell>
          <cell r="AJ113" t="str">
            <v>NO FUND</v>
          </cell>
          <cell r="AM113">
            <v>0</v>
          </cell>
          <cell r="AN113">
            <v>0</v>
          </cell>
          <cell r="AO113">
            <v>367</v>
          </cell>
          <cell r="AP113">
            <v>0</v>
          </cell>
          <cell r="AQ113">
            <v>0</v>
          </cell>
          <cell r="AR113">
            <v>0</v>
          </cell>
          <cell r="AV113">
            <v>99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 t="str">
            <v>NONE</v>
          </cell>
          <cell r="BE113">
            <v>0</v>
          </cell>
          <cell r="BG113">
            <v>0</v>
          </cell>
          <cell r="BH113">
            <v>0</v>
          </cell>
        </row>
        <row r="114">
          <cell r="A114">
            <v>7001</v>
          </cell>
          <cell r="B114" t="str">
            <v>El Dorado</v>
          </cell>
          <cell r="C114" t="str">
            <v>7001-El Dorado</v>
          </cell>
          <cell r="D114">
            <v>7001056</v>
          </cell>
          <cell r="E114" t="str">
            <v>Union Elementary School</v>
          </cell>
          <cell r="F114" t="str">
            <v>Yes</v>
          </cell>
          <cell r="G114" t="str">
            <v>No</v>
          </cell>
          <cell r="H114" t="str">
            <v>Yes</v>
          </cell>
          <cell r="I114" t="str">
            <v>Yes</v>
          </cell>
          <cell r="J114" t="str">
            <v>K-6</v>
          </cell>
          <cell r="K114" t="str">
            <v>K-6</v>
          </cell>
          <cell r="L114" t="str">
            <v>K-6</v>
          </cell>
          <cell r="M114" t="str">
            <v>K-8</v>
          </cell>
          <cell r="N114" t="str">
            <v>K-8</v>
          </cell>
          <cell r="O114" t="str">
            <v>K-8</v>
          </cell>
          <cell r="P114" t="str">
            <v>K-6</v>
          </cell>
          <cell r="Q114" t="str">
            <v>K-6</v>
          </cell>
          <cell r="R114" t="str">
            <v>K-4</v>
          </cell>
          <cell r="S114" t="str">
            <v>Closed</v>
          </cell>
          <cell r="T114" t="str">
            <v>Closed</v>
          </cell>
          <cell r="U114" t="str">
            <v>Closed</v>
          </cell>
          <cell r="V114" t="str">
            <v>Closed</v>
          </cell>
          <cell r="W114" t="str">
            <v>Closed</v>
          </cell>
          <cell r="X114" t="str">
            <v>Closed</v>
          </cell>
          <cell r="Y114" t="str">
            <v>Closed</v>
          </cell>
          <cell r="Z114" t="str">
            <v>Closed</v>
          </cell>
          <cell r="AB114">
            <v>0</v>
          </cell>
          <cell r="AC114">
            <v>0</v>
          </cell>
          <cell r="AI114">
            <v>0</v>
          </cell>
          <cell r="AJ114" t="str">
            <v>NO FUND</v>
          </cell>
          <cell r="AM114">
            <v>0</v>
          </cell>
          <cell r="AN114">
            <v>0</v>
          </cell>
          <cell r="AO114">
            <v>45</v>
          </cell>
          <cell r="AP114">
            <v>0</v>
          </cell>
          <cell r="AV114">
            <v>99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 t="str">
            <v>NONE</v>
          </cell>
          <cell r="BE114">
            <v>0</v>
          </cell>
          <cell r="BG114">
            <v>0</v>
          </cell>
          <cell r="BH114">
            <v>0</v>
          </cell>
        </row>
        <row r="115">
          <cell r="A115">
            <v>7001</v>
          </cell>
          <cell r="B115" t="str">
            <v>El Dorado</v>
          </cell>
          <cell r="C115" t="str">
            <v>7001-El Dorado</v>
          </cell>
          <cell r="D115">
            <v>7001057</v>
          </cell>
          <cell r="E115" t="str">
            <v>Union High School</v>
          </cell>
          <cell r="J115" t="str">
            <v>7-12</v>
          </cell>
          <cell r="K115" t="str">
            <v>7-12</v>
          </cell>
          <cell r="L115" t="str">
            <v>7-12</v>
          </cell>
          <cell r="M115" t="str">
            <v>Closed</v>
          </cell>
          <cell r="N115" t="str">
            <v>Closed</v>
          </cell>
          <cell r="O115" t="str">
            <v>Closed</v>
          </cell>
          <cell r="P115" t="str">
            <v>Closed</v>
          </cell>
          <cell r="Q115" t="str">
            <v>Closed</v>
          </cell>
          <cell r="R115" t="str">
            <v>Closed</v>
          </cell>
          <cell r="S115" t="str">
            <v>Closed</v>
          </cell>
          <cell r="T115" t="str">
            <v>Closed</v>
          </cell>
          <cell r="U115" t="str">
            <v>Closed</v>
          </cell>
          <cell r="V115" t="str">
            <v>Closed</v>
          </cell>
          <cell r="W115" t="str">
            <v>Closed</v>
          </cell>
          <cell r="X115" t="str">
            <v>Closed</v>
          </cell>
          <cell r="Y115" t="str">
            <v>Closed</v>
          </cell>
          <cell r="Z115" t="str">
            <v>Closed</v>
          </cell>
          <cell r="AB115">
            <v>0</v>
          </cell>
          <cell r="AC115">
            <v>0</v>
          </cell>
          <cell r="AJ115" t="str">
            <v>NO FUND</v>
          </cell>
          <cell r="AM115">
            <v>0</v>
          </cell>
          <cell r="AN115">
            <v>0</v>
          </cell>
          <cell r="AO115">
            <v>45</v>
          </cell>
          <cell r="AP115">
            <v>0</v>
          </cell>
          <cell r="AV115">
            <v>99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 t="str">
            <v>NONE</v>
          </cell>
          <cell r="BE115">
            <v>0</v>
          </cell>
          <cell r="BG115">
            <v>0</v>
          </cell>
          <cell r="BH115">
            <v>0</v>
          </cell>
        </row>
        <row r="116">
          <cell r="A116">
            <v>7008</v>
          </cell>
          <cell r="B116" t="str">
            <v>Smackover</v>
          </cell>
          <cell r="C116" t="str">
            <v>7008-Smackover</v>
          </cell>
          <cell r="D116">
            <v>7008031</v>
          </cell>
          <cell r="E116" t="str">
            <v>Mount Holly Elementary School</v>
          </cell>
          <cell r="F116" t="str">
            <v>Yes</v>
          </cell>
          <cell r="G116" t="str">
            <v>No</v>
          </cell>
          <cell r="H116" t="str">
            <v>Yes</v>
          </cell>
          <cell r="J116" t="str">
            <v>K-6</v>
          </cell>
          <cell r="K116" t="str">
            <v>K-6</v>
          </cell>
          <cell r="L116" t="str">
            <v>K-5</v>
          </cell>
          <cell r="M116" t="str">
            <v>Closed</v>
          </cell>
          <cell r="N116" t="str">
            <v>Closed</v>
          </cell>
          <cell r="O116" t="str">
            <v>Closed</v>
          </cell>
          <cell r="P116" t="str">
            <v>Sold</v>
          </cell>
          <cell r="Q116" t="str">
            <v>Sold</v>
          </cell>
          <cell r="R116" t="str">
            <v>Sold</v>
          </cell>
          <cell r="S116" t="str">
            <v>Sold</v>
          </cell>
          <cell r="T116" t="str">
            <v>Sold</v>
          </cell>
          <cell r="U116" t="str">
            <v>Sold</v>
          </cell>
          <cell r="V116" t="str">
            <v>Sold</v>
          </cell>
          <cell r="W116" t="str">
            <v>Sold</v>
          </cell>
          <cell r="X116" t="str">
            <v>Sold</v>
          </cell>
          <cell r="Y116" t="str">
            <v>Sold</v>
          </cell>
          <cell r="Z116" t="str">
            <v>Sold</v>
          </cell>
          <cell r="AB116">
            <v>0</v>
          </cell>
          <cell r="AC116">
            <v>0</v>
          </cell>
          <cell r="AI116">
            <v>0</v>
          </cell>
          <cell r="AJ116" t="str">
            <v>NO FUND</v>
          </cell>
          <cell r="AM116">
            <v>0</v>
          </cell>
          <cell r="AN116">
            <v>0</v>
          </cell>
          <cell r="AO116">
            <v>898</v>
          </cell>
          <cell r="AP116">
            <v>0</v>
          </cell>
          <cell r="AV116">
            <v>99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 t="str">
            <v>NONE</v>
          </cell>
          <cell r="BE116">
            <v>0</v>
          </cell>
          <cell r="BG116">
            <v>0</v>
          </cell>
          <cell r="BH116">
            <v>0</v>
          </cell>
        </row>
        <row r="117">
          <cell r="A117">
            <v>7008</v>
          </cell>
          <cell r="B117" t="str">
            <v>Smackover</v>
          </cell>
          <cell r="C117" t="str">
            <v>7008-Smackover</v>
          </cell>
          <cell r="D117">
            <v>7008032</v>
          </cell>
          <cell r="E117" t="str">
            <v>Mount Holly High School</v>
          </cell>
          <cell r="J117" t="str">
            <v>7-12</v>
          </cell>
          <cell r="K117" t="str">
            <v>7-12</v>
          </cell>
          <cell r="L117" t="str">
            <v>Closed</v>
          </cell>
          <cell r="M117" t="str">
            <v>Closed</v>
          </cell>
          <cell r="N117" t="str">
            <v>Closed</v>
          </cell>
          <cell r="O117" t="str">
            <v>Closed</v>
          </cell>
          <cell r="P117" t="str">
            <v>Sold</v>
          </cell>
          <cell r="Q117" t="str">
            <v>Sold</v>
          </cell>
          <cell r="R117" t="str">
            <v>Sold</v>
          </cell>
          <cell r="S117" t="str">
            <v>Sold</v>
          </cell>
          <cell r="T117" t="str">
            <v>Sold</v>
          </cell>
          <cell r="U117" t="str">
            <v>Sold</v>
          </cell>
          <cell r="V117" t="str">
            <v>Sold</v>
          </cell>
          <cell r="W117" t="str">
            <v>Sold</v>
          </cell>
          <cell r="X117" t="str">
            <v>Sold</v>
          </cell>
          <cell r="Y117" t="str">
            <v>Sold</v>
          </cell>
          <cell r="Z117" t="str">
            <v>Sold</v>
          </cell>
          <cell r="AB117">
            <v>0</v>
          </cell>
          <cell r="AC117">
            <v>0</v>
          </cell>
          <cell r="AJ117" t="str">
            <v>NO FUND</v>
          </cell>
          <cell r="AM117">
            <v>0</v>
          </cell>
          <cell r="AN117">
            <v>0</v>
          </cell>
          <cell r="AO117">
            <v>898</v>
          </cell>
          <cell r="AP117">
            <v>0</v>
          </cell>
          <cell r="AV117">
            <v>99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 t="str">
            <v>NONE</v>
          </cell>
          <cell r="BE117">
            <v>0</v>
          </cell>
          <cell r="BG117">
            <v>0</v>
          </cell>
          <cell r="BH117">
            <v>0</v>
          </cell>
        </row>
        <row r="118">
          <cell r="B118" t="str">
            <v>Strong-Huttig</v>
          </cell>
          <cell r="C118" t="str">
            <v>-Strong-Huttig</v>
          </cell>
          <cell r="D118">
            <v>7009023</v>
          </cell>
          <cell r="E118" t="str">
            <v>Huttig Elementary School</v>
          </cell>
          <cell r="F118" t="str">
            <v>Yes</v>
          </cell>
          <cell r="G118" t="str">
            <v>No</v>
          </cell>
          <cell r="H118" t="str">
            <v>Yes</v>
          </cell>
          <cell r="J118" t="str">
            <v>K-6</v>
          </cell>
          <cell r="K118" t="str">
            <v>K-6</v>
          </cell>
          <cell r="L118" t="str">
            <v>K-6</v>
          </cell>
          <cell r="M118" t="str">
            <v>K-6</v>
          </cell>
          <cell r="N118" t="str">
            <v>K-5</v>
          </cell>
          <cell r="O118" t="str">
            <v>Closed</v>
          </cell>
          <cell r="P118" t="str">
            <v>Closed</v>
          </cell>
          <cell r="Q118" t="str">
            <v>Closed</v>
          </cell>
          <cell r="R118" t="str">
            <v>Closed</v>
          </cell>
          <cell r="S118" t="str">
            <v>Closed</v>
          </cell>
          <cell r="T118" t="str">
            <v>Closed</v>
          </cell>
          <cell r="U118" t="str">
            <v>Closed</v>
          </cell>
          <cell r="V118" t="str">
            <v>Closed</v>
          </cell>
          <cell r="W118" t="str">
            <v>Closed</v>
          </cell>
          <cell r="X118" t="str">
            <v>Closed</v>
          </cell>
          <cell r="Y118" t="str">
            <v>Closed</v>
          </cell>
          <cell r="Z118" t="str">
            <v>Closed</v>
          </cell>
          <cell r="AB118">
            <v>0</v>
          </cell>
          <cell r="AC118">
            <v>0</v>
          </cell>
          <cell r="AI118">
            <v>0</v>
          </cell>
          <cell r="AJ118" t="str">
            <v>NO FUND</v>
          </cell>
          <cell r="AM118">
            <v>0</v>
          </cell>
          <cell r="AN118">
            <v>0</v>
          </cell>
          <cell r="AO118">
            <v>668</v>
          </cell>
          <cell r="AP118">
            <v>0</v>
          </cell>
          <cell r="AV118">
            <v>99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 t="str">
            <v>NONE</v>
          </cell>
          <cell r="BE118">
            <v>0</v>
          </cell>
          <cell r="BG118">
            <v>0</v>
          </cell>
          <cell r="BH118">
            <v>0</v>
          </cell>
        </row>
        <row r="119">
          <cell r="B119" t="str">
            <v>Strong-Huttig</v>
          </cell>
          <cell r="C119" t="str">
            <v>-Strong-Huttig</v>
          </cell>
          <cell r="D119">
            <v>7009024</v>
          </cell>
          <cell r="E119" t="str">
            <v>Huttig High School</v>
          </cell>
          <cell r="J119" t="str">
            <v>7-12</v>
          </cell>
          <cell r="K119" t="str">
            <v>7-12</v>
          </cell>
          <cell r="L119" t="str">
            <v>7-8</v>
          </cell>
          <cell r="M119" t="str">
            <v>7-8</v>
          </cell>
          <cell r="N119" t="str">
            <v>Closed</v>
          </cell>
          <cell r="O119" t="str">
            <v>Closed</v>
          </cell>
          <cell r="P119" t="str">
            <v>Closed</v>
          </cell>
          <cell r="Q119" t="str">
            <v>Closed</v>
          </cell>
          <cell r="R119" t="str">
            <v>Closed</v>
          </cell>
          <cell r="S119" t="str">
            <v>Closed</v>
          </cell>
          <cell r="T119" t="str">
            <v>Closed</v>
          </cell>
          <cell r="U119" t="str">
            <v>Closed</v>
          </cell>
          <cell r="V119" t="str">
            <v>Closed</v>
          </cell>
          <cell r="W119" t="str">
            <v>Closed</v>
          </cell>
          <cell r="X119" t="str">
            <v>Closed</v>
          </cell>
          <cell r="Y119" t="str">
            <v>Closed</v>
          </cell>
          <cell r="Z119" t="str">
            <v>Closed</v>
          </cell>
          <cell r="AB119">
            <v>0</v>
          </cell>
          <cell r="AC119">
            <v>0</v>
          </cell>
          <cell r="AJ119" t="str">
            <v>NO FUND</v>
          </cell>
          <cell r="AM119">
            <v>0</v>
          </cell>
          <cell r="AN119">
            <v>0</v>
          </cell>
          <cell r="AO119">
            <v>668</v>
          </cell>
          <cell r="AP119">
            <v>0</v>
          </cell>
          <cell r="AV119">
            <v>99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 t="str">
            <v>NONE</v>
          </cell>
          <cell r="BE119">
            <v>0</v>
          </cell>
          <cell r="BG119">
            <v>0</v>
          </cell>
          <cell r="BH119">
            <v>0</v>
          </cell>
        </row>
        <row r="120">
          <cell r="A120">
            <v>7102</v>
          </cell>
          <cell r="B120" t="str">
            <v>Clinton</v>
          </cell>
          <cell r="C120" t="str">
            <v>7102-Clinton</v>
          </cell>
          <cell r="D120">
            <v>7102001</v>
          </cell>
          <cell r="E120" t="str">
            <v>Alread Elementary School</v>
          </cell>
          <cell r="F120" t="str">
            <v>Yes</v>
          </cell>
          <cell r="G120" t="str">
            <v>Yes</v>
          </cell>
          <cell r="H120" t="str">
            <v>Yes</v>
          </cell>
          <cell r="I120" t="str">
            <v>Yes</v>
          </cell>
          <cell r="J120" t="str">
            <v>K-6</v>
          </cell>
          <cell r="K120" t="str">
            <v>K-6</v>
          </cell>
          <cell r="L120" t="str">
            <v>K-6</v>
          </cell>
          <cell r="M120" t="str">
            <v>Closed</v>
          </cell>
          <cell r="N120" t="str">
            <v>Closed</v>
          </cell>
          <cell r="O120" t="str">
            <v>Closed</v>
          </cell>
          <cell r="P120" t="str">
            <v>Closed</v>
          </cell>
          <cell r="Q120" t="str">
            <v>Closed</v>
          </cell>
          <cell r="R120" t="str">
            <v>Closed</v>
          </cell>
          <cell r="S120" t="str">
            <v>Closed</v>
          </cell>
          <cell r="T120" t="str">
            <v>Closed</v>
          </cell>
          <cell r="U120" t="str">
            <v>Closed</v>
          </cell>
          <cell r="V120" t="str">
            <v>Closed</v>
          </cell>
          <cell r="W120" t="str">
            <v>Closed</v>
          </cell>
          <cell r="X120" t="str">
            <v>Closed</v>
          </cell>
          <cell r="Y120" t="str">
            <v>Closed</v>
          </cell>
          <cell r="Z120" t="str">
            <v>Closed</v>
          </cell>
          <cell r="AB120">
            <v>0</v>
          </cell>
          <cell r="AC120">
            <v>0</v>
          </cell>
          <cell r="AI120">
            <v>0</v>
          </cell>
          <cell r="AJ120" t="str">
            <v>NO FUND</v>
          </cell>
          <cell r="AM120">
            <v>0</v>
          </cell>
          <cell r="AN120">
            <v>0</v>
          </cell>
          <cell r="AO120">
            <v>2219</v>
          </cell>
          <cell r="AP120">
            <v>0</v>
          </cell>
          <cell r="AV120">
            <v>99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 t="str">
            <v>NONE</v>
          </cell>
          <cell r="BE120">
            <v>0</v>
          </cell>
          <cell r="BG120">
            <v>0</v>
          </cell>
          <cell r="BH120">
            <v>0</v>
          </cell>
        </row>
        <row r="121">
          <cell r="A121">
            <v>7102</v>
          </cell>
          <cell r="B121" t="str">
            <v>Clinton</v>
          </cell>
          <cell r="C121" t="str">
            <v>7102-Clinton</v>
          </cell>
          <cell r="D121">
            <v>7102002</v>
          </cell>
          <cell r="E121" t="str">
            <v>Alread High School</v>
          </cell>
          <cell r="J121" t="str">
            <v>7-12</v>
          </cell>
          <cell r="K121" t="str">
            <v>7-12</v>
          </cell>
          <cell r="L121" t="str">
            <v>7-12</v>
          </cell>
          <cell r="M121" t="str">
            <v>Closed</v>
          </cell>
          <cell r="N121" t="str">
            <v>Closed</v>
          </cell>
          <cell r="O121" t="str">
            <v>Closed</v>
          </cell>
          <cell r="P121" t="str">
            <v>Closed</v>
          </cell>
          <cell r="Q121" t="str">
            <v>Closed</v>
          </cell>
          <cell r="R121" t="str">
            <v>Closed</v>
          </cell>
          <cell r="S121" t="str">
            <v>Closed</v>
          </cell>
          <cell r="T121" t="str">
            <v>Closed</v>
          </cell>
          <cell r="U121" t="str">
            <v>Closed</v>
          </cell>
          <cell r="V121" t="str">
            <v>Closed</v>
          </cell>
          <cell r="W121" t="str">
            <v>Closed</v>
          </cell>
          <cell r="X121" t="str">
            <v>Closed</v>
          </cell>
          <cell r="Y121" t="str">
            <v>Closed</v>
          </cell>
          <cell r="Z121" t="str">
            <v>Closed</v>
          </cell>
          <cell r="AB121">
            <v>0</v>
          </cell>
          <cell r="AC121">
            <v>0</v>
          </cell>
          <cell r="AJ121" t="str">
            <v>NO FUND</v>
          </cell>
          <cell r="AM121">
            <v>0</v>
          </cell>
          <cell r="AN121">
            <v>0</v>
          </cell>
          <cell r="AO121">
            <v>2219</v>
          </cell>
          <cell r="AP121">
            <v>0</v>
          </cell>
          <cell r="AV121">
            <v>99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 t="str">
            <v>NONE</v>
          </cell>
          <cell r="BE121">
            <v>0</v>
          </cell>
          <cell r="BG121">
            <v>0</v>
          </cell>
          <cell r="BH121">
            <v>0</v>
          </cell>
        </row>
        <row r="122">
          <cell r="A122">
            <v>7102</v>
          </cell>
          <cell r="B122" t="str">
            <v>Clinton</v>
          </cell>
          <cell r="C122" t="str">
            <v>7102-Clinton</v>
          </cell>
          <cell r="D122">
            <v>7102010</v>
          </cell>
          <cell r="E122" t="str">
            <v>Scotland  Elementary School</v>
          </cell>
          <cell r="F122" t="str">
            <v>Yes</v>
          </cell>
          <cell r="G122" t="str">
            <v>Yes</v>
          </cell>
          <cell r="H122" t="str">
            <v>Yes</v>
          </cell>
          <cell r="I122" t="str">
            <v>Yes</v>
          </cell>
          <cell r="J122" t="str">
            <v>K-6</v>
          </cell>
          <cell r="K122" t="str">
            <v>K-6</v>
          </cell>
          <cell r="L122" t="str">
            <v>K-6</v>
          </cell>
          <cell r="M122" t="str">
            <v>Closed</v>
          </cell>
          <cell r="N122" t="str">
            <v>Closed</v>
          </cell>
          <cell r="O122" t="str">
            <v>Closed</v>
          </cell>
          <cell r="P122" t="str">
            <v>Closed</v>
          </cell>
          <cell r="Q122" t="str">
            <v>Closed</v>
          </cell>
          <cell r="R122" t="str">
            <v>Closed</v>
          </cell>
          <cell r="S122" t="str">
            <v>Closed</v>
          </cell>
          <cell r="T122" t="str">
            <v>Closed</v>
          </cell>
          <cell r="U122" t="str">
            <v>Closed</v>
          </cell>
          <cell r="V122" t="str">
            <v>Closed</v>
          </cell>
          <cell r="W122" t="str">
            <v>Closed</v>
          </cell>
          <cell r="X122" t="str">
            <v>Closed</v>
          </cell>
          <cell r="Y122" t="str">
            <v>Closed</v>
          </cell>
          <cell r="Z122" t="str">
            <v>Closed</v>
          </cell>
          <cell r="AB122">
            <v>0</v>
          </cell>
          <cell r="AC122">
            <v>0</v>
          </cell>
          <cell r="AI122">
            <v>0</v>
          </cell>
          <cell r="AJ122" t="str">
            <v>NO FUND</v>
          </cell>
          <cell r="AM122">
            <v>0</v>
          </cell>
          <cell r="AN122">
            <v>0</v>
          </cell>
          <cell r="AO122">
            <v>1841</v>
          </cell>
          <cell r="AP122">
            <v>0</v>
          </cell>
          <cell r="AV122">
            <v>99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 t="str">
            <v>NONE</v>
          </cell>
          <cell r="BE122">
            <v>0</v>
          </cell>
          <cell r="BG122">
            <v>0</v>
          </cell>
          <cell r="BH122">
            <v>0</v>
          </cell>
        </row>
        <row r="123">
          <cell r="A123">
            <v>7102</v>
          </cell>
          <cell r="B123" t="str">
            <v>Clinton</v>
          </cell>
          <cell r="C123" t="str">
            <v>7102-Clinton</v>
          </cell>
          <cell r="D123">
            <v>7102011</v>
          </cell>
          <cell r="E123" t="str">
            <v>Scotland High School</v>
          </cell>
          <cell r="J123" t="str">
            <v>7-12</v>
          </cell>
          <cell r="K123" t="str">
            <v>7-12</v>
          </cell>
          <cell r="L123" t="str">
            <v>7-12</v>
          </cell>
          <cell r="M123" t="str">
            <v>Closed</v>
          </cell>
          <cell r="N123" t="str">
            <v>Closed</v>
          </cell>
          <cell r="O123" t="str">
            <v>Closed</v>
          </cell>
          <cell r="P123" t="str">
            <v>Closed</v>
          </cell>
          <cell r="Q123" t="str">
            <v>Closed</v>
          </cell>
          <cell r="R123" t="str">
            <v>Closed</v>
          </cell>
          <cell r="S123" t="str">
            <v>Closed</v>
          </cell>
          <cell r="T123" t="str">
            <v>Closed</v>
          </cell>
          <cell r="U123" t="str">
            <v>Closed</v>
          </cell>
          <cell r="V123" t="str">
            <v>Closed</v>
          </cell>
          <cell r="W123" t="str">
            <v>Closed</v>
          </cell>
          <cell r="X123" t="str">
            <v>Closed</v>
          </cell>
          <cell r="Y123" t="str">
            <v>Closed</v>
          </cell>
          <cell r="Z123" t="str">
            <v>Closed</v>
          </cell>
          <cell r="AB123">
            <v>0</v>
          </cell>
          <cell r="AC123">
            <v>0</v>
          </cell>
          <cell r="AJ123" t="str">
            <v>NO FUND</v>
          </cell>
          <cell r="AM123">
            <v>0</v>
          </cell>
          <cell r="AN123">
            <v>0</v>
          </cell>
          <cell r="AO123">
            <v>1841</v>
          </cell>
          <cell r="AP123">
            <v>0</v>
          </cell>
          <cell r="AV123">
            <v>99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 t="str">
            <v>NONE</v>
          </cell>
          <cell r="BE123">
            <v>0</v>
          </cell>
          <cell r="BG123">
            <v>0</v>
          </cell>
          <cell r="BH123">
            <v>0</v>
          </cell>
        </row>
        <row r="124">
          <cell r="A124">
            <v>7204</v>
          </cell>
          <cell r="B124" t="str">
            <v>Greenland</v>
          </cell>
          <cell r="C124" t="str">
            <v>7204-Greenland</v>
          </cell>
          <cell r="D124">
            <v>7204066</v>
          </cell>
          <cell r="E124" t="str">
            <v>Winslow Elementary School</v>
          </cell>
          <cell r="F124" t="str">
            <v>Yes</v>
          </cell>
          <cell r="G124" t="str">
            <v>No</v>
          </cell>
          <cell r="H124" t="str">
            <v>Yes</v>
          </cell>
          <cell r="J124" t="str">
            <v>K-6</v>
          </cell>
          <cell r="K124" t="str">
            <v>K-6</v>
          </cell>
          <cell r="L124" t="str">
            <v>K-6</v>
          </cell>
          <cell r="M124" t="str">
            <v>K-6</v>
          </cell>
          <cell r="N124" t="str">
            <v>Closed</v>
          </cell>
          <cell r="O124" t="str">
            <v>Closed</v>
          </cell>
          <cell r="P124" t="str">
            <v>Closed</v>
          </cell>
          <cell r="Q124" t="str">
            <v>Closed</v>
          </cell>
          <cell r="R124" t="str">
            <v>Closed</v>
          </cell>
          <cell r="S124" t="str">
            <v>Closed</v>
          </cell>
          <cell r="T124" t="str">
            <v>Closed</v>
          </cell>
          <cell r="U124" t="str">
            <v>Closed</v>
          </cell>
          <cell r="V124" t="str">
            <v>Closed</v>
          </cell>
          <cell r="W124" t="str">
            <v>Closed</v>
          </cell>
          <cell r="X124" t="str">
            <v>Closed</v>
          </cell>
          <cell r="Y124" t="str">
            <v>Closed</v>
          </cell>
          <cell r="Z124" t="str">
            <v>Closed</v>
          </cell>
          <cell r="AB124">
            <v>0</v>
          </cell>
          <cell r="AC124">
            <v>0</v>
          </cell>
          <cell r="AI124">
            <v>0</v>
          </cell>
          <cell r="AJ124" t="str">
            <v>NO FUND</v>
          </cell>
          <cell r="AM124">
            <v>0</v>
          </cell>
          <cell r="AN124">
            <v>0</v>
          </cell>
          <cell r="AO124">
            <v>494</v>
          </cell>
          <cell r="AP124">
            <v>0</v>
          </cell>
          <cell r="AV124">
            <v>99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 t="str">
            <v>NONE</v>
          </cell>
          <cell r="BE124">
            <v>0</v>
          </cell>
          <cell r="BG124">
            <v>0</v>
          </cell>
          <cell r="BH124">
            <v>0</v>
          </cell>
        </row>
        <row r="125">
          <cell r="A125">
            <v>7204</v>
          </cell>
          <cell r="B125" t="str">
            <v>Greenland</v>
          </cell>
          <cell r="C125" t="str">
            <v>7204-Greenland</v>
          </cell>
          <cell r="D125">
            <v>7204067</v>
          </cell>
          <cell r="E125" t="str">
            <v>Winslow High School</v>
          </cell>
          <cell r="J125" t="str">
            <v>7-12</v>
          </cell>
          <cell r="K125" t="str">
            <v>7-12</v>
          </cell>
          <cell r="L125" t="str">
            <v>Closed</v>
          </cell>
          <cell r="M125" t="str">
            <v>Closed</v>
          </cell>
          <cell r="N125" t="str">
            <v>Closed</v>
          </cell>
          <cell r="O125" t="str">
            <v>Closed</v>
          </cell>
          <cell r="P125" t="str">
            <v>Closed</v>
          </cell>
          <cell r="Q125" t="str">
            <v>Closed</v>
          </cell>
          <cell r="R125" t="str">
            <v>Closed</v>
          </cell>
          <cell r="S125" t="str">
            <v>Closed</v>
          </cell>
          <cell r="T125" t="str">
            <v>Closed</v>
          </cell>
          <cell r="U125" t="str">
            <v>Closed</v>
          </cell>
          <cell r="V125" t="str">
            <v>Closed</v>
          </cell>
          <cell r="W125" t="str">
            <v>Closed</v>
          </cell>
          <cell r="X125" t="str">
            <v>Closed</v>
          </cell>
          <cell r="Y125" t="str">
            <v>Closed</v>
          </cell>
          <cell r="Z125" t="str">
            <v>Closed</v>
          </cell>
          <cell r="AB125">
            <v>0</v>
          </cell>
          <cell r="AC125">
            <v>0</v>
          </cell>
          <cell r="AJ125" t="str">
            <v>NO FUND</v>
          </cell>
          <cell r="AM125">
            <v>0</v>
          </cell>
          <cell r="AN125">
            <v>0</v>
          </cell>
          <cell r="AO125">
            <v>494</v>
          </cell>
          <cell r="AP125">
            <v>0</v>
          </cell>
          <cell r="AV125">
            <v>99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 t="str">
            <v>NONE</v>
          </cell>
          <cell r="BE125">
            <v>0</v>
          </cell>
          <cell r="BG125">
            <v>0</v>
          </cell>
          <cell r="BH125">
            <v>0</v>
          </cell>
        </row>
        <row r="126">
          <cell r="B126" t="str">
            <v>Augusta</v>
          </cell>
          <cell r="C126" t="str">
            <v>-Augusta</v>
          </cell>
          <cell r="D126">
            <v>7401007</v>
          </cell>
          <cell r="E126" t="str">
            <v>Cotton Plant Elementary School</v>
          </cell>
          <cell r="F126" t="str">
            <v>Yes</v>
          </cell>
          <cell r="G126" t="str">
            <v>No</v>
          </cell>
          <cell r="H126" t="str">
            <v>Yes</v>
          </cell>
          <cell r="J126" t="str">
            <v>K-6</v>
          </cell>
          <cell r="K126" t="str">
            <v>K-6</v>
          </cell>
          <cell r="L126" t="str">
            <v>K-6</v>
          </cell>
          <cell r="M126" t="str">
            <v>K-6</v>
          </cell>
          <cell r="N126" t="str">
            <v>K-6</v>
          </cell>
          <cell r="O126" t="str">
            <v>K-4</v>
          </cell>
          <cell r="P126" t="str">
            <v>K-3</v>
          </cell>
          <cell r="Q126" t="str">
            <v>K-3</v>
          </cell>
          <cell r="R126" t="str">
            <v>K-3</v>
          </cell>
          <cell r="S126" t="str">
            <v>K-4</v>
          </cell>
          <cell r="T126" t="str">
            <v>K-3</v>
          </cell>
          <cell r="U126" t="str">
            <v>Closed</v>
          </cell>
          <cell r="V126" t="str">
            <v>Closed</v>
          </cell>
          <cell r="W126" t="str">
            <v>Closed</v>
          </cell>
          <cell r="X126" t="str">
            <v>Closed</v>
          </cell>
          <cell r="Y126" t="str">
            <v>Closed</v>
          </cell>
          <cell r="Z126" t="str">
            <v>Closed</v>
          </cell>
          <cell r="AB126">
            <v>0</v>
          </cell>
          <cell r="AC126">
            <v>0</v>
          </cell>
          <cell r="AI126">
            <v>0</v>
          </cell>
          <cell r="AJ126" t="str">
            <v>NO FUND</v>
          </cell>
          <cell r="AM126">
            <v>0</v>
          </cell>
          <cell r="AN126">
            <v>0</v>
          </cell>
          <cell r="AO126">
            <v>733</v>
          </cell>
          <cell r="AP126">
            <v>0</v>
          </cell>
          <cell r="AV126">
            <v>99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 t="str">
            <v>NONE</v>
          </cell>
          <cell r="BE126">
            <v>0</v>
          </cell>
          <cell r="BG126">
            <v>0</v>
          </cell>
          <cell r="BH126">
            <v>0</v>
          </cell>
        </row>
        <row r="127">
          <cell r="B127" t="str">
            <v>Augusta</v>
          </cell>
          <cell r="C127" t="str">
            <v>-Augusta</v>
          </cell>
          <cell r="D127">
            <v>7401009</v>
          </cell>
          <cell r="E127" t="str">
            <v>Cotton Plant High School</v>
          </cell>
          <cell r="J127" t="str">
            <v>7-12</v>
          </cell>
          <cell r="K127" t="str">
            <v>7-12</v>
          </cell>
          <cell r="L127" t="str">
            <v>Closed</v>
          </cell>
          <cell r="M127" t="str">
            <v>Closed</v>
          </cell>
          <cell r="N127" t="str">
            <v>Closed</v>
          </cell>
          <cell r="O127" t="str">
            <v>Closed</v>
          </cell>
          <cell r="P127" t="str">
            <v>Closed</v>
          </cell>
          <cell r="Q127" t="str">
            <v>Closed</v>
          </cell>
          <cell r="R127" t="str">
            <v>Closed</v>
          </cell>
          <cell r="S127" t="str">
            <v>Closed</v>
          </cell>
          <cell r="T127" t="str">
            <v>Closed</v>
          </cell>
          <cell r="U127" t="str">
            <v>Closed</v>
          </cell>
          <cell r="V127" t="str">
            <v>Closed</v>
          </cell>
          <cell r="W127" t="str">
            <v>Closed</v>
          </cell>
          <cell r="X127" t="str">
            <v>Closed</v>
          </cell>
          <cell r="Y127" t="str">
            <v>Closed</v>
          </cell>
          <cell r="Z127" t="str">
            <v>Closed</v>
          </cell>
          <cell r="AB127">
            <v>0</v>
          </cell>
          <cell r="AC127">
            <v>0</v>
          </cell>
          <cell r="AJ127" t="str">
            <v>NO FUND</v>
          </cell>
          <cell r="AM127">
            <v>0</v>
          </cell>
          <cell r="AN127">
            <v>0</v>
          </cell>
          <cell r="AO127">
            <v>733</v>
          </cell>
          <cell r="AP127">
            <v>0</v>
          </cell>
          <cell r="AV127">
            <v>99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 t="str">
            <v>NONE</v>
          </cell>
          <cell r="BE127">
            <v>0</v>
          </cell>
          <cell r="BG127">
            <v>0</v>
          </cell>
          <cell r="BH127">
            <v>0</v>
          </cell>
        </row>
        <row r="128">
          <cell r="A128">
            <v>7510</v>
          </cell>
          <cell r="B128" t="str">
            <v>Two Rivers</v>
          </cell>
          <cell r="C128" t="str">
            <v>7510-Two Rivers</v>
          </cell>
          <cell r="D128">
            <v>7510016</v>
          </cell>
          <cell r="E128" t="str">
            <v>Fourche Valley Elementary School</v>
          </cell>
          <cell r="F128" t="str">
            <v>Yes</v>
          </cell>
          <cell r="G128" t="str">
            <v>Yes</v>
          </cell>
          <cell r="H128" t="str">
            <v>Yes</v>
          </cell>
          <cell r="I128" t="str">
            <v>Yes</v>
          </cell>
          <cell r="J128" t="str">
            <v>K-6</v>
          </cell>
          <cell r="K128" t="str">
            <v>K-6</v>
          </cell>
          <cell r="L128" t="str">
            <v>K-6</v>
          </cell>
          <cell r="M128" t="str">
            <v>K-6</v>
          </cell>
          <cell r="N128" t="str">
            <v>K-6</v>
          </cell>
          <cell r="O128" t="str">
            <v>K-6</v>
          </cell>
          <cell r="P128" t="str">
            <v>Closed</v>
          </cell>
          <cell r="Q128" t="str">
            <v>Closed</v>
          </cell>
          <cell r="R128" t="str">
            <v>Closed</v>
          </cell>
          <cell r="S128" t="str">
            <v>Closed</v>
          </cell>
          <cell r="T128" t="str">
            <v>Closed</v>
          </cell>
          <cell r="U128" t="str">
            <v>Closed</v>
          </cell>
          <cell r="V128" t="str">
            <v>Closed</v>
          </cell>
          <cell r="W128" t="str">
            <v>Closed</v>
          </cell>
          <cell r="X128" t="str">
            <v>Closed</v>
          </cell>
          <cell r="Y128" t="str">
            <v>Closed</v>
          </cell>
          <cell r="Z128" t="str">
            <v>Closed</v>
          </cell>
          <cell r="AB128">
            <v>0</v>
          </cell>
          <cell r="AC128">
            <v>0</v>
          </cell>
          <cell r="AI128">
            <v>0</v>
          </cell>
          <cell r="AJ128" t="str">
            <v>NO FUND</v>
          </cell>
          <cell r="AM128">
            <v>0</v>
          </cell>
          <cell r="AN128">
            <v>0</v>
          </cell>
          <cell r="AO128">
            <v>1603</v>
          </cell>
          <cell r="AP128">
            <v>0</v>
          </cell>
          <cell r="AV128">
            <v>99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 t="str">
            <v>NONE</v>
          </cell>
          <cell r="BE128">
            <v>0</v>
          </cell>
          <cell r="BG128">
            <v>0</v>
          </cell>
          <cell r="BH128">
            <v>0</v>
          </cell>
        </row>
        <row r="129">
          <cell r="A129">
            <v>7510</v>
          </cell>
          <cell r="B129" t="str">
            <v>Two Rivers</v>
          </cell>
          <cell r="C129" t="str">
            <v>7510-Two Rivers</v>
          </cell>
          <cell r="D129">
            <v>7510017</v>
          </cell>
          <cell r="E129" t="str">
            <v>Fourche Valley High School</v>
          </cell>
          <cell r="J129" t="str">
            <v>7-12</v>
          </cell>
          <cell r="K129" t="str">
            <v>7-12</v>
          </cell>
          <cell r="L129" t="str">
            <v>7-12</v>
          </cell>
          <cell r="M129" t="str">
            <v>7-12</v>
          </cell>
          <cell r="N129" t="str">
            <v>7-12</v>
          </cell>
          <cell r="O129" t="str">
            <v>7-12</v>
          </cell>
          <cell r="P129" t="str">
            <v>Closed</v>
          </cell>
          <cell r="Q129" t="str">
            <v>Closed</v>
          </cell>
          <cell r="R129" t="str">
            <v>Closed</v>
          </cell>
          <cell r="S129" t="str">
            <v>Closed</v>
          </cell>
          <cell r="T129" t="str">
            <v>Closed</v>
          </cell>
          <cell r="U129" t="str">
            <v>Closed</v>
          </cell>
          <cell r="V129" t="str">
            <v>Closed</v>
          </cell>
          <cell r="W129" t="str">
            <v>Closed</v>
          </cell>
          <cell r="X129" t="str">
            <v>Closed</v>
          </cell>
          <cell r="Y129" t="str">
            <v>Closed</v>
          </cell>
          <cell r="Z129" t="str">
            <v>Closed</v>
          </cell>
          <cell r="AB129">
            <v>0</v>
          </cell>
          <cell r="AC129">
            <v>0</v>
          </cell>
          <cell r="AJ129" t="str">
            <v>NO FUND</v>
          </cell>
          <cell r="AM129">
            <v>0</v>
          </cell>
          <cell r="AN129">
            <v>0</v>
          </cell>
          <cell r="AO129">
            <v>1603</v>
          </cell>
          <cell r="AP129">
            <v>0</v>
          </cell>
          <cell r="AV129">
            <v>99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 t="str">
            <v>NONE</v>
          </cell>
          <cell r="BE129">
            <v>0</v>
          </cell>
          <cell r="BG129">
            <v>0</v>
          </cell>
          <cell r="BH129">
            <v>0</v>
          </cell>
        </row>
        <row r="130">
          <cell r="A130">
            <v>7510</v>
          </cell>
          <cell r="B130" t="str">
            <v>Two Rivers</v>
          </cell>
          <cell r="C130" t="str">
            <v>7510-Two Rivers</v>
          </cell>
          <cell r="D130">
            <v>7510028</v>
          </cell>
          <cell r="E130" t="str">
            <v>Plainview-Rover Elementary School</v>
          </cell>
          <cell r="F130" t="str">
            <v>Yes</v>
          </cell>
          <cell r="G130" t="str">
            <v>Yes</v>
          </cell>
          <cell r="H130" t="str">
            <v>Yes</v>
          </cell>
          <cell r="I130" t="str">
            <v>Yes</v>
          </cell>
          <cell r="J130" t="str">
            <v>K-6</v>
          </cell>
          <cell r="K130" t="str">
            <v>K-6</v>
          </cell>
          <cell r="L130" t="str">
            <v>K-6</v>
          </cell>
          <cell r="M130" t="str">
            <v>K-6</v>
          </cell>
          <cell r="N130" t="str">
            <v>K-6</v>
          </cell>
          <cell r="O130" t="str">
            <v>K-6</v>
          </cell>
          <cell r="P130" t="str">
            <v>K-6</v>
          </cell>
          <cell r="Q130" t="str">
            <v>K-6</v>
          </cell>
          <cell r="R130" t="str">
            <v>K-6</v>
          </cell>
          <cell r="S130" t="str">
            <v>Closed</v>
          </cell>
          <cell r="T130" t="str">
            <v>Closed</v>
          </cell>
          <cell r="U130" t="str">
            <v>Closed</v>
          </cell>
          <cell r="V130" t="str">
            <v>Closed</v>
          </cell>
          <cell r="W130" t="str">
            <v>Closed</v>
          </cell>
          <cell r="X130" t="str">
            <v>Closed</v>
          </cell>
          <cell r="Y130" t="str">
            <v>Closed</v>
          </cell>
          <cell r="Z130" t="str">
            <v>Closed</v>
          </cell>
          <cell r="AB130">
            <v>0</v>
          </cell>
          <cell r="AC130">
            <v>0</v>
          </cell>
          <cell r="AI130">
            <v>0</v>
          </cell>
          <cell r="AJ130" t="str">
            <v>NO FUND</v>
          </cell>
          <cell r="AM130">
            <v>0</v>
          </cell>
          <cell r="AN130">
            <v>0</v>
          </cell>
          <cell r="AO130">
            <v>297</v>
          </cell>
          <cell r="AP130">
            <v>0</v>
          </cell>
          <cell r="AV130">
            <v>99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 t="str">
            <v>NONE</v>
          </cell>
          <cell r="BE130">
            <v>0</v>
          </cell>
          <cell r="BG130">
            <v>0</v>
          </cell>
          <cell r="BH130">
            <v>0</v>
          </cell>
        </row>
        <row r="131">
          <cell r="A131">
            <v>7510</v>
          </cell>
          <cell r="B131" t="str">
            <v>Two Rivers</v>
          </cell>
          <cell r="C131" t="str">
            <v>7510-Two Rivers</v>
          </cell>
          <cell r="D131">
            <v>7510029</v>
          </cell>
          <cell r="E131" t="str">
            <v>Plainview-Rover High School</v>
          </cell>
          <cell r="G131" t="str">
            <v>Yes</v>
          </cell>
          <cell r="H131" t="str">
            <v>Yes</v>
          </cell>
          <cell r="I131" t="str">
            <v>Yes</v>
          </cell>
          <cell r="J131" t="str">
            <v>7-12</v>
          </cell>
          <cell r="K131" t="str">
            <v>7-12</v>
          </cell>
          <cell r="L131" t="str">
            <v>7-12</v>
          </cell>
          <cell r="M131" t="str">
            <v>7-12</v>
          </cell>
          <cell r="N131" t="str">
            <v>7-12</v>
          </cell>
          <cell r="O131" t="str">
            <v>7-12</v>
          </cell>
          <cell r="P131" t="str">
            <v>7-12</v>
          </cell>
          <cell r="Q131" t="str">
            <v>Closed</v>
          </cell>
          <cell r="R131" t="str">
            <v>Closed</v>
          </cell>
          <cell r="S131" t="str">
            <v>Closed</v>
          </cell>
          <cell r="T131" t="str">
            <v>Closed</v>
          </cell>
          <cell r="U131" t="str">
            <v>Closed</v>
          </cell>
          <cell r="V131" t="str">
            <v>Closed</v>
          </cell>
          <cell r="W131" t="str">
            <v>Closed</v>
          </cell>
          <cell r="X131" t="str">
            <v>Closed</v>
          </cell>
          <cell r="Y131" t="str">
            <v>Closed</v>
          </cell>
          <cell r="Z131" t="str">
            <v>Closed</v>
          </cell>
          <cell r="AB131">
            <v>0</v>
          </cell>
          <cell r="AC131">
            <v>0</v>
          </cell>
          <cell r="AJ131" t="str">
            <v>NO FUND</v>
          </cell>
          <cell r="AM131">
            <v>0</v>
          </cell>
          <cell r="AN131">
            <v>0</v>
          </cell>
          <cell r="AO131">
            <v>297</v>
          </cell>
          <cell r="AP131">
            <v>0</v>
          </cell>
          <cell r="AV131">
            <v>99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 t="str">
            <v>NONE</v>
          </cell>
          <cell r="BE131">
            <v>0</v>
          </cell>
          <cell r="BG131">
            <v>0</v>
          </cell>
          <cell r="BH131">
            <v>0</v>
          </cell>
        </row>
        <row r="132">
          <cell r="AK132">
            <v>29</v>
          </cell>
          <cell r="AP132">
            <v>2242902</v>
          </cell>
          <cell r="AQ132">
            <v>1682182</v>
          </cell>
          <cell r="AR132">
            <v>560720</v>
          </cell>
          <cell r="AS132">
            <v>2242902</v>
          </cell>
          <cell r="BE132">
            <v>3473843</v>
          </cell>
          <cell r="BF132">
            <v>3473843</v>
          </cell>
          <cell r="BG132">
            <v>3269412</v>
          </cell>
          <cell r="BH132">
            <v>6743255</v>
          </cell>
        </row>
        <row r="133">
          <cell r="A133" t="str">
            <v>SNI</v>
          </cell>
          <cell r="B133">
            <v>2</v>
          </cell>
          <cell r="C133">
            <v>3</v>
          </cell>
          <cell r="D133">
            <v>4</v>
          </cell>
          <cell r="E133">
            <v>5</v>
          </cell>
          <cell r="F133">
            <v>6</v>
          </cell>
          <cell r="G133">
            <v>7</v>
          </cell>
          <cell r="H133">
            <v>8</v>
          </cell>
          <cell r="I133">
            <v>9</v>
          </cell>
          <cell r="J133">
            <v>10</v>
          </cell>
          <cell r="K133">
            <v>11</v>
          </cell>
          <cell r="L133">
            <v>12</v>
          </cell>
          <cell r="M133">
            <v>13</v>
          </cell>
          <cell r="N133">
            <v>14</v>
          </cell>
          <cell r="O133">
            <v>15</v>
          </cell>
          <cell r="P133">
            <v>16</v>
          </cell>
          <cell r="Q133">
            <v>17</v>
          </cell>
          <cell r="R133">
            <v>18</v>
          </cell>
          <cell r="S133">
            <v>19</v>
          </cell>
          <cell r="T133">
            <v>20</v>
          </cell>
          <cell r="U133">
            <v>21</v>
          </cell>
          <cell r="V133">
            <v>22</v>
          </cell>
          <cell r="W133">
            <v>23</v>
          </cell>
          <cell r="X133">
            <v>24</v>
          </cell>
          <cell r="Y133">
            <v>25</v>
          </cell>
          <cell r="Z133">
            <v>26</v>
          </cell>
          <cell r="AB133">
            <v>28</v>
          </cell>
          <cell r="AC133">
            <v>29</v>
          </cell>
          <cell r="AD133">
            <v>30</v>
          </cell>
          <cell r="AE133">
            <v>31</v>
          </cell>
          <cell r="AF133">
            <v>32</v>
          </cell>
          <cell r="AG133">
            <v>33</v>
          </cell>
          <cell r="AH133">
            <v>34</v>
          </cell>
          <cell r="AI133">
            <v>35</v>
          </cell>
          <cell r="AJ133">
            <v>36</v>
          </cell>
          <cell r="AK133">
            <v>37</v>
          </cell>
          <cell r="AL133">
            <v>38</v>
          </cell>
          <cell r="AM133">
            <v>39</v>
          </cell>
          <cell r="AN133">
            <v>40</v>
          </cell>
          <cell r="AO133">
            <v>41</v>
          </cell>
          <cell r="AP133">
            <v>42</v>
          </cell>
          <cell r="AQ133">
            <v>43</v>
          </cell>
          <cell r="AR133">
            <v>44</v>
          </cell>
          <cell r="AS133">
            <v>45</v>
          </cell>
          <cell r="AT133">
            <v>46</v>
          </cell>
          <cell r="AU133">
            <v>47</v>
          </cell>
          <cell r="AV133">
            <v>48</v>
          </cell>
          <cell r="AW133">
            <v>49</v>
          </cell>
          <cell r="AX133">
            <v>50</v>
          </cell>
          <cell r="AY133">
            <v>51</v>
          </cell>
          <cell r="AZ133">
            <v>52</v>
          </cell>
          <cell r="BA133">
            <v>53</v>
          </cell>
          <cell r="BB133">
            <v>54</v>
          </cell>
          <cell r="BC133">
            <v>55</v>
          </cell>
          <cell r="BD133">
            <v>56</v>
          </cell>
          <cell r="BE133">
            <v>57</v>
          </cell>
          <cell r="BF133">
            <v>58</v>
          </cell>
          <cell r="BG133">
            <v>59</v>
          </cell>
          <cell r="BH133">
            <v>60</v>
          </cell>
        </row>
        <row r="134">
          <cell r="A134" t="str">
            <v>6-20-604(f)</v>
          </cell>
        </row>
        <row r="135">
          <cell r="A135" t="str">
            <v>lea</v>
          </cell>
          <cell r="B135" t="str">
            <v>name</v>
          </cell>
          <cell r="C135" t="str">
            <v>SqMi</v>
          </cell>
          <cell r="D135" t="str">
            <v>2018-19 3-qtr ADM</v>
          </cell>
          <cell r="E135" t="str">
            <v>Density Ratio</v>
          </cell>
          <cell r="BC135" t="str">
            <v>5% of SFF amt.</v>
          </cell>
        </row>
        <row r="136">
          <cell r="A136">
            <v>601</v>
          </cell>
          <cell r="B136" t="str">
            <v>Hermitage</v>
          </cell>
          <cell r="C136">
            <v>411.50456332200002</v>
          </cell>
          <cell r="D136">
            <v>416.94</v>
          </cell>
          <cell r="E136">
            <v>1.0132086911360612</v>
          </cell>
          <cell r="BC136">
            <v>146304</v>
          </cell>
          <cell r="BH136">
            <v>146304</v>
          </cell>
        </row>
        <row r="137">
          <cell r="A137">
            <v>901</v>
          </cell>
          <cell r="B137" t="str">
            <v>Dermott</v>
          </cell>
          <cell r="C137">
            <v>242.55636123400001</v>
          </cell>
          <cell r="D137">
            <v>337.67</v>
          </cell>
          <cell r="E137">
            <v>1.3921300529168212</v>
          </cell>
          <cell r="BC137">
            <v>118488</v>
          </cell>
          <cell r="BH137">
            <v>118488</v>
          </cell>
        </row>
        <row r="138">
          <cell r="A138">
            <v>2503</v>
          </cell>
          <cell r="B138" t="str">
            <v>Viola</v>
          </cell>
          <cell r="C138">
            <v>236.37042669799999</v>
          </cell>
          <cell r="D138">
            <v>357.67</v>
          </cell>
          <cell r="E138">
            <v>1.5131757597450171</v>
          </cell>
          <cell r="BC138">
            <v>125506</v>
          </cell>
          <cell r="BH138">
            <v>125506</v>
          </cell>
        </row>
        <row r="139">
          <cell r="A139">
            <v>3104</v>
          </cell>
          <cell r="B139" t="str">
            <v>Mineral Springs</v>
          </cell>
          <cell r="C139">
            <v>263.48420305799999</v>
          </cell>
          <cell r="D139">
            <v>411.1</v>
          </cell>
          <cell r="E139">
            <v>1.5602453400574676</v>
          </cell>
          <cell r="BC139">
            <v>144255</v>
          </cell>
          <cell r="BH139">
            <v>144255</v>
          </cell>
        </row>
        <row r="140">
          <cell r="A140">
            <v>3301</v>
          </cell>
          <cell r="B140" t="str">
            <v>Calico Rock</v>
          </cell>
          <cell r="C140">
            <v>192.65443666100001</v>
          </cell>
          <cell r="D140">
            <v>367.16</v>
          </cell>
          <cell r="E140">
            <v>1.9057957157045118</v>
          </cell>
          <cell r="BC140">
            <v>128836</v>
          </cell>
          <cell r="BH140">
            <v>128836</v>
          </cell>
        </row>
        <row r="141">
          <cell r="A141">
            <v>3809</v>
          </cell>
          <cell r="B141" t="str">
            <v>Hillcrest</v>
          </cell>
          <cell r="C141">
            <v>295.92416689499998</v>
          </cell>
          <cell r="D141">
            <v>421.65</v>
          </cell>
          <cell r="E141">
            <v>1.4248582818503299</v>
          </cell>
          <cell r="BH141">
            <v>0</v>
          </cell>
        </row>
        <row r="142">
          <cell r="A142">
            <v>4801</v>
          </cell>
          <cell r="B142" t="str">
            <v>Brinkley</v>
          </cell>
          <cell r="C142">
            <v>232.200046947</v>
          </cell>
          <cell r="D142">
            <v>462.1</v>
          </cell>
          <cell r="E142">
            <v>1.9900943435445344</v>
          </cell>
          <cell r="BC142">
            <v>162151</v>
          </cell>
          <cell r="BH142">
            <v>162151</v>
          </cell>
        </row>
        <row r="143">
          <cell r="A143">
            <v>4802</v>
          </cell>
          <cell r="B143" t="str">
            <v>Clarendon</v>
          </cell>
          <cell r="C143">
            <v>403.45612647600001</v>
          </cell>
          <cell r="D143">
            <v>419.68</v>
          </cell>
          <cell r="E143">
            <v>1.0402122373644638</v>
          </cell>
          <cell r="BC143">
            <v>147266</v>
          </cell>
          <cell r="BH143">
            <v>147266</v>
          </cell>
        </row>
        <row r="144">
          <cell r="A144">
            <v>4902</v>
          </cell>
          <cell r="B144" t="str">
            <v>Mount Ida</v>
          </cell>
          <cell r="C144">
            <v>315.93312117200003</v>
          </cell>
          <cell r="D144">
            <v>439.83</v>
          </cell>
          <cell r="E144">
            <v>1.3921617283062517</v>
          </cell>
          <cell r="BC144">
            <v>154336</v>
          </cell>
          <cell r="BH144">
            <v>154336</v>
          </cell>
        </row>
        <row r="145">
          <cell r="A145">
            <v>5008</v>
          </cell>
          <cell r="B145" t="str">
            <v>Nevada</v>
          </cell>
          <cell r="C145">
            <v>357.52628224199998</v>
          </cell>
          <cell r="D145">
            <v>391.13</v>
          </cell>
          <cell r="E145">
            <v>1.0939895035052403</v>
          </cell>
          <cell r="BC145">
            <v>137248</v>
          </cell>
          <cell r="BH145">
            <v>137248</v>
          </cell>
        </row>
        <row r="146">
          <cell r="A146">
            <v>5106</v>
          </cell>
          <cell r="B146" t="str">
            <v>Deer/Mt. Judea</v>
          </cell>
          <cell r="C146">
            <v>397.52900871499997</v>
          </cell>
          <cell r="D146">
            <v>407.53</v>
          </cell>
          <cell r="E146">
            <v>1.0251578905331409</v>
          </cell>
          <cell r="BH146">
            <v>0</v>
          </cell>
        </row>
        <row r="147">
          <cell r="A147">
            <v>5201</v>
          </cell>
          <cell r="B147" t="str">
            <v>Bearden</v>
          </cell>
          <cell r="C147">
            <v>251.47578665500001</v>
          </cell>
          <cell r="D147">
            <v>487.98</v>
          </cell>
          <cell r="E147">
            <v>1.9404651497102601</v>
          </cell>
          <cell r="BC147">
            <v>171232</v>
          </cell>
          <cell r="BH147">
            <v>171232</v>
          </cell>
        </row>
        <row r="148">
          <cell r="A148">
            <v>5404</v>
          </cell>
          <cell r="B148" t="str">
            <v>Marvell</v>
          </cell>
          <cell r="C148">
            <v>604.82812861100001</v>
          </cell>
          <cell r="D148">
            <v>336.93</v>
          </cell>
          <cell r="E148">
            <v>0.5570673453527476</v>
          </cell>
          <cell r="BC148">
            <v>118229</v>
          </cell>
          <cell r="BH148">
            <v>118229</v>
          </cell>
        </row>
        <row r="149">
          <cell r="A149">
            <v>5503</v>
          </cell>
          <cell r="B149" t="str">
            <v>Kirby</v>
          </cell>
          <cell r="C149">
            <v>198.63294146600001</v>
          </cell>
          <cell r="D149">
            <v>386.69</v>
          </cell>
          <cell r="E149">
            <v>1.9467566514700669</v>
          </cell>
          <cell r="BC149">
            <v>135690</v>
          </cell>
          <cell r="BH149">
            <v>135690</v>
          </cell>
        </row>
        <row r="150">
          <cell r="A150">
            <v>7009</v>
          </cell>
          <cell r="B150" t="str">
            <v>Strong-Huttig</v>
          </cell>
          <cell r="C150">
            <v>303.293398459</v>
          </cell>
          <cell r="D150">
            <v>292.51</v>
          </cell>
          <cell r="E150">
            <v>0.96444565389886738</v>
          </cell>
          <cell r="BC150">
            <v>102642</v>
          </cell>
          <cell r="BH150">
            <v>102642</v>
          </cell>
        </row>
        <row r="151">
          <cell r="A151">
            <v>7401</v>
          </cell>
          <cell r="B151" t="str">
            <v>Augusta</v>
          </cell>
          <cell r="C151">
            <v>363.79052173500003</v>
          </cell>
          <cell r="D151">
            <v>335.3</v>
          </cell>
          <cell r="E151">
            <v>0.92168426599153208</v>
          </cell>
          <cell r="BC151">
            <v>117657</v>
          </cell>
          <cell r="BH151">
            <v>117657</v>
          </cell>
        </row>
        <row r="152">
          <cell r="BB152" t="str">
            <v>Total (f)</v>
          </cell>
          <cell r="BC152">
            <v>1909840</v>
          </cell>
          <cell r="BH152">
            <v>1909840</v>
          </cell>
        </row>
      </sheetData>
      <sheetData sheetId="9" refreshError="1"/>
      <sheetData sheetId="10" refreshError="1"/>
      <sheetData sheetId="11">
        <row r="3">
          <cell r="D3">
            <v>2019</v>
          </cell>
          <cell r="E3">
            <v>2019</v>
          </cell>
          <cell r="F3">
            <v>2019</v>
          </cell>
          <cell r="G3">
            <v>2019</v>
          </cell>
        </row>
        <row r="4">
          <cell r="D4" t="str">
            <v>Real</v>
          </cell>
          <cell r="E4" t="str">
            <v>Personal</v>
          </cell>
          <cell r="F4" t="str">
            <v>Utility</v>
          </cell>
          <cell r="G4" t="str">
            <v>Total</v>
          </cell>
        </row>
        <row r="5">
          <cell r="D5" t="str">
            <v>Assessment</v>
          </cell>
          <cell r="E5" t="str">
            <v>Assessment</v>
          </cell>
          <cell r="F5" t="str">
            <v>Assessment</v>
          </cell>
          <cell r="G5" t="str">
            <v>Assessment</v>
          </cell>
        </row>
        <row r="6">
          <cell r="A6" t="str">
            <v>lea</v>
          </cell>
          <cell r="B6" t="str">
            <v>county</v>
          </cell>
          <cell r="C6" t="str">
            <v>district</v>
          </cell>
          <cell r="D6">
            <v>1</v>
          </cell>
          <cell r="E6">
            <v>2</v>
          </cell>
          <cell r="F6">
            <v>3</v>
          </cell>
          <cell r="G6">
            <v>4</v>
          </cell>
        </row>
        <row r="7">
          <cell r="A7">
            <v>101</v>
          </cell>
          <cell r="B7" t="str">
            <v xml:space="preserve"> ARKANSAS        </v>
          </cell>
          <cell r="C7" t="str">
            <v>DEWITT</v>
          </cell>
          <cell r="D7">
            <v>112376959</v>
          </cell>
          <cell r="E7">
            <v>38921660</v>
          </cell>
          <cell r="F7">
            <v>19263620</v>
          </cell>
          <cell r="G7">
            <v>170562239</v>
          </cell>
        </row>
        <row r="8">
          <cell r="A8">
            <v>104</v>
          </cell>
          <cell r="B8" t="str">
            <v xml:space="preserve"> ARKANSAS        </v>
          </cell>
          <cell r="C8" t="str">
            <v xml:space="preserve">STUTTGART           </v>
          </cell>
          <cell r="D8">
            <v>134270468</v>
          </cell>
          <cell r="E8">
            <v>79869105</v>
          </cell>
          <cell r="F8">
            <v>13656720</v>
          </cell>
          <cell r="G8">
            <v>227796293</v>
          </cell>
        </row>
        <row r="9">
          <cell r="A9">
            <v>201</v>
          </cell>
          <cell r="B9" t="str">
            <v xml:space="preserve"> ASHLEY          </v>
          </cell>
          <cell r="C9" t="str">
            <v xml:space="preserve">CROSSETT            </v>
          </cell>
          <cell r="D9">
            <v>99239737</v>
          </cell>
          <cell r="E9">
            <v>158041825</v>
          </cell>
          <cell r="F9">
            <v>8734780</v>
          </cell>
          <cell r="G9">
            <v>266016342</v>
          </cell>
        </row>
        <row r="10">
          <cell r="A10">
            <v>203</v>
          </cell>
          <cell r="B10" t="str">
            <v xml:space="preserve"> ASHLEY          </v>
          </cell>
          <cell r="C10" t="str">
            <v>HAMBURG</v>
          </cell>
          <cell r="D10">
            <v>73274040</v>
          </cell>
          <cell r="E10">
            <v>31547510</v>
          </cell>
          <cell r="F10">
            <v>18361430</v>
          </cell>
          <cell r="G10">
            <v>123182980</v>
          </cell>
        </row>
        <row r="11">
          <cell r="A11">
            <v>302</v>
          </cell>
          <cell r="B11" t="str">
            <v xml:space="preserve"> BAXTER          </v>
          </cell>
          <cell r="C11" t="str">
            <v xml:space="preserve">COTTER              </v>
          </cell>
          <cell r="D11">
            <v>48893274</v>
          </cell>
          <cell r="E11">
            <v>8276160</v>
          </cell>
          <cell r="F11">
            <v>2600800</v>
          </cell>
          <cell r="G11">
            <v>59770234</v>
          </cell>
        </row>
        <row r="12">
          <cell r="A12">
            <v>303</v>
          </cell>
          <cell r="B12" t="str">
            <v xml:space="preserve"> BAXTER          </v>
          </cell>
          <cell r="C12" t="str">
            <v xml:space="preserve">MOUNTAIN HOME       </v>
          </cell>
          <cell r="D12">
            <v>493280077</v>
          </cell>
          <cell r="E12">
            <v>141337340</v>
          </cell>
          <cell r="F12">
            <v>29487210</v>
          </cell>
          <cell r="G12">
            <v>664104627</v>
          </cell>
        </row>
        <row r="13">
          <cell r="A13">
            <v>304</v>
          </cell>
          <cell r="B13" t="str">
            <v xml:space="preserve"> BAXTER          </v>
          </cell>
          <cell r="C13" t="str">
            <v xml:space="preserve">NORFORK             </v>
          </cell>
          <cell r="D13">
            <v>56063254</v>
          </cell>
          <cell r="E13">
            <v>9288760</v>
          </cell>
          <cell r="F13">
            <v>4465110</v>
          </cell>
          <cell r="G13">
            <v>69817124</v>
          </cell>
        </row>
        <row r="14">
          <cell r="A14">
            <v>401</v>
          </cell>
          <cell r="B14" t="str">
            <v xml:space="preserve"> BENTON          </v>
          </cell>
          <cell r="C14" t="str">
            <v>BENTONVILLE</v>
          </cell>
          <cell r="D14">
            <v>1903768280</v>
          </cell>
          <cell r="E14">
            <v>386566545</v>
          </cell>
          <cell r="F14">
            <v>48454830</v>
          </cell>
          <cell r="G14">
            <v>2338789655</v>
          </cell>
        </row>
        <row r="15">
          <cell r="A15">
            <v>402</v>
          </cell>
          <cell r="B15" t="str">
            <v xml:space="preserve"> BENTON          </v>
          </cell>
          <cell r="C15" t="str">
            <v xml:space="preserve">DECATUR             </v>
          </cell>
          <cell r="D15">
            <v>38801530</v>
          </cell>
          <cell r="E15">
            <v>15705375</v>
          </cell>
          <cell r="F15">
            <v>11292685</v>
          </cell>
          <cell r="G15">
            <v>65799590</v>
          </cell>
        </row>
        <row r="16">
          <cell r="A16">
            <v>403</v>
          </cell>
          <cell r="B16" t="str">
            <v xml:space="preserve"> BENTON          </v>
          </cell>
          <cell r="C16" t="str">
            <v xml:space="preserve">GENTRY              </v>
          </cell>
          <cell r="D16">
            <v>98522720</v>
          </cell>
          <cell r="E16">
            <v>36999140</v>
          </cell>
          <cell r="F16">
            <v>55157000</v>
          </cell>
          <cell r="G16">
            <v>190678860</v>
          </cell>
        </row>
        <row r="17">
          <cell r="A17">
            <v>404</v>
          </cell>
          <cell r="B17" t="str">
            <v xml:space="preserve"> BENTON          </v>
          </cell>
          <cell r="C17" t="str">
            <v xml:space="preserve">GRAVETTE            </v>
          </cell>
          <cell r="D17">
            <v>253725620</v>
          </cell>
          <cell r="E17">
            <v>42877245</v>
          </cell>
          <cell r="F17">
            <v>17949465</v>
          </cell>
          <cell r="G17">
            <v>314552330</v>
          </cell>
        </row>
        <row r="18">
          <cell r="A18">
            <v>405</v>
          </cell>
          <cell r="B18" t="str">
            <v xml:space="preserve"> BENTON          </v>
          </cell>
          <cell r="C18" t="str">
            <v xml:space="preserve">ROGERS              </v>
          </cell>
          <cell r="D18">
            <v>1725546630</v>
          </cell>
          <cell r="E18">
            <v>440182225</v>
          </cell>
          <cell r="F18">
            <v>59701550</v>
          </cell>
          <cell r="G18">
            <v>2225430405</v>
          </cell>
        </row>
        <row r="19">
          <cell r="A19">
            <v>406</v>
          </cell>
          <cell r="B19" t="str">
            <v xml:space="preserve"> BENTON          </v>
          </cell>
          <cell r="C19" t="str">
            <v xml:space="preserve">SILOAM SPRINGS      </v>
          </cell>
          <cell r="D19">
            <v>276276502</v>
          </cell>
          <cell r="E19">
            <v>85905784</v>
          </cell>
          <cell r="F19">
            <v>19825397</v>
          </cell>
          <cell r="G19">
            <v>382007683</v>
          </cell>
        </row>
        <row r="20">
          <cell r="A20">
            <v>407</v>
          </cell>
          <cell r="B20" t="str">
            <v xml:space="preserve"> BENTON          </v>
          </cell>
          <cell r="C20" t="str">
            <v xml:space="preserve">PEA RIDGE           </v>
          </cell>
          <cell r="D20">
            <v>94860090</v>
          </cell>
          <cell r="E20">
            <v>22447515</v>
          </cell>
          <cell r="F20">
            <v>6011705</v>
          </cell>
          <cell r="G20">
            <v>123319310</v>
          </cell>
        </row>
        <row r="21">
          <cell r="A21">
            <v>501</v>
          </cell>
          <cell r="B21" t="str">
            <v xml:space="preserve"> BOONE           </v>
          </cell>
          <cell r="C21" t="str">
            <v xml:space="preserve">ALPENA              </v>
          </cell>
          <cell r="D21">
            <v>23395543</v>
          </cell>
          <cell r="E21">
            <v>6855333</v>
          </cell>
          <cell r="F21">
            <v>2607382</v>
          </cell>
          <cell r="G21">
            <v>32858258</v>
          </cell>
        </row>
        <row r="22">
          <cell r="A22">
            <v>502</v>
          </cell>
          <cell r="B22" t="str">
            <v xml:space="preserve"> BOONE           </v>
          </cell>
          <cell r="C22" t="str">
            <v xml:space="preserve">BERGMAN             </v>
          </cell>
          <cell r="D22">
            <v>45838162</v>
          </cell>
          <cell r="E22">
            <v>10894140</v>
          </cell>
          <cell r="F22">
            <v>2043595</v>
          </cell>
          <cell r="G22">
            <v>58775897</v>
          </cell>
        </row>
        <row r="23">
          <cell r="A23">
            <v>503</v>
          </cell>
          <cell r="B23" t="str">
            <v xml:space="preserve"> BOONE           </v>
          </cell>
          <cell r="C23" t="str">
            <v xml:space="preserve">HARRISON            </v>
          </cell>
          <cell r="D23">
            <v>262623903</v>
          </cell>
          <cell r="E23">
            <v>81450015</v>
          </cell>
          <cell r="F23">
            <v>22081370</v>
          </cell>
          <cell r="G23">
            <v>366155288</v>
          </cell>
        </row>
        <row r="24">
          <cell r="A24">
            <v>504</v>
          </cell>
          <cell r="B24" t="str">
            <v xml:space="preserve"> BOONE           </v>
          </cell>
          <cell r="C24" t="str">
            <v xml:space="preserve">OMAHA               </v>
          </cell>
          <cell r="D24">
            <v>27143414</v>
          </cell>
          <cell r="E24">
            <v>6364000</v>
          </cell>
          <cell r="F24">
            <v>1711615</v>
          </cell>
          <cell r="G24">
            <v>35219029</v>
          </cell>
        </row>
        <row r="25">
          <cell r="A25">
            <v>505</v>
          </cell>
          <cell r="B25" t="str">
            <v xml:space="preserve"> BOONE           </v>
          </cell>
          <cell r="C25" t="str">
            <v xml:space="preserve">VALLEY SPRINGS      </v>
          </cell>
          <cell r="D25">
            <v>42636450</v>
          </cell>
          <cell r="E25">
            <v>11839490</v>
          </cell>
          <cell r="F25">
            <v>3798480</v>
          </cell>
          <cell r="G25">
            <v>58274420</v>
          </cell>
        </row>
        <row r="26">
          <cell r="A26">
            <v>506</v>
          </cell>
          <cell r="B26" t="str">
            <v xml:space="preserve"> BOONE           </v>
          </cell>
          <cell r="C26" t="str">
            <v xml:space="preserve">LEAD HILL           </v>
          </cell>
          <cell r="D26">
            <v>31642495</v>
          </cell>
          <cell r="E26">
            <v>6007995</v>
          </cell>
          <cell r="F26">
            <v>2572540</v>
          </cell>
          <cell r="G26">
            <v>40223030</v>
          </cell>
        </row>
        <row r="27">
          <cell r="A27">
            <v>601</v>
          </cell>
          <cell r="B27" t="str">
            <v xml:space="preserve"> BRADLEY         </v>
          </cell>
          <cell r="C27" t="str">
            <v xml:space="preserve">HERMITAGE           </v>
          </cell>
          <cell r="D27">
            <v>23106824</v>
          </cell>
          <cell r="E27">
            <v>7068110</v>
          </cell>
          <cell r="F27">
            <v>3964920</v>
          </cell>
          <cell r="G27">
            <v>34139854</v>
          </cell>
        </row>
        <row r="28">
          <cell r="A28">
            <v>602</v>
          </cell>
          <cell r="B28" t="str">
            <v xml:space="preserve"> BRADLEY         </v>
          </cell>
          <cell r="C28" t="str">
            <v xml:space="preserve">WARREN              </v>
          </cell>
          <cell r="D28">
            <v>59266550</v>
          </cell>
          <cell r="E28">
            <v>28432570</v>
          </cell>
          <cell r="F28">
            <v>7497480</v>
          </cell>
          <cell r="G28">
            <v>95196600</v>
          </cell>
        </row>
        <row r="29">
          <cell r="A29">
            <v>701</v>
          </cell>
          <cell r="B29" t="str">
            <v xml:space="preserve"> CALHOUN         </v>
          </cell>
          <cell r="C29" t="str">
            <v xml:space="preserve">HAMPTON             </v>
          </cell>
          <cell r="D29">
            <v>51383879</v>
          </cell>
          <cell r="E29">
            <v>26114245</v>
          </cell>
          <cell r="F29">
            <v>14675845</v>
          </cell>
          <cell r="G29">
            <v>92173969</v>
          </cell>
        </row>
        <row r="30">
          <cell r="A30">
            <v>801</v>
          </cell>
          <cell r="B30" t="str">
            <v xml:space="preserve"> CARROLL         </v>
          </cell>
          <cell r="C30" t="str">
            <v xml:space="preserve">BERRYVILLE          </v>
          </cell>
          <cell r="D30">
            <v>98556115</v>
          </cell>
          <cell r="E30">
            <v>41623599</v>
          </cell>
          <cell r="F30">
            <v>26043955</v>
          </cell>
          <cell r="G30">
            <v>166223669</v>
          </cell>
        </row>
        <row r="31">
          <cell r="A31">
            <v>802</v>
          </cell>
          <cell r="B31" t="str">
            <v xml:space="preserve"> CARROLL         </v>
          </cell>
          <cell r="C31" t="str">
            <v xml:space="preserve">EUREKA SPRINGS      </v>
          </cell>
          <cell r="D31">
            <v>200126807</v>
          </cell>
          <cell r="E31">
            <v>26750091</v>
          </cell>
          <cell r="F31">
            <v>8724453</v>
          </cell>
          <cell r="G31">
            <v>235601351</v>
          </cell>
        </row>
        <row r="32">
          <cell r="A32">
            <v>803</v>
          </cell>
          <cell r="B32" t="str">
            <v xml:space="preserve"> CARROLL         </v>
          </cell>
          <cell r="C32" t="str">
            <v xml:space="preserve">GREEN FOREST        </v>
          </cell>
          <cell r="D32">
            <v>53751347</v>
          </cell>
          <cell r="E32">
            <v>53708463</v>
          </cell>
          <cell r="F32">
            <v>6550928</v>
          </cell>
          <cell r="G32">
            <v>114010738</v>
          </cell>
        </row>
        <row r="33">
          <cell r="A33">
            <v>901</v>
          </cell>
          <cell r="B33" t="str">
            <v xml:space="preserve"> CHICOT          </v>
          </cell>
          <cell r="C33" t="str">
            <v xml:space="preserve">DERMOTT             </v>
          </cell>
          <cell r="D33">
            <v>25381254</v>
          </cell>
          <cell r="E33">
            <v>7234775</v>
          </cell>
          <cell r="F33">
            <v>8212949</v>
          </cell>
          <cell r="G33">
            <v>40828978</v>
          </cell>
        </row>
        <row r="34">
          <cell r="A34">
            <v>903</v>
          </cell>
          <cell r="B34" t="str">
            <v xml:space="preserve"> CHICOT          </v>
          </cell>
          <cell r="C34" t="str">
            <v xml:space="preserve">LAKESIDE </v>
          </cell>
          <cell r="D34">
            <v>88215932</v>
          </cell>
          <cell r="E34">
            <v>25052140</v>
          </cell>
          <cell r="F34">
            <v>22715200</v>
          </cell>
          <cell r="G34">
            <v>135983272</v>
          </cell>
        </row>
        <row r="35">
          <cell r="A35">
            <v>1002</v>
          </cell>
          <cell r="B35" t="str">
            <v xml:space="preserve"> CLARK           </v>
          </cell>
          <cell r="C35" t="str">
            <v xml:space="preserve">ARKADELPHIA         </v>
          </cell>
          <cell r="D35">
            <v>142054877</v>
          </cell>
          <cell r="E35">
            <v>50946765</v>
          </cell>
          <cell r="F35">
            <v>23926610</v>
          </cell>
          <cell r="G35">
            <v>216928252</v>
          </cell>
        </row>
        <row r="36">
          <cell r="A36">
            <v>1003</v>
          </cell>
          <cell r="B36" t="str">
            <v xml:space="preserve"> CLARK           </v>
          </cell>
          <cell r="C36" t="str">
            <v xml:space="preserve">GURDON              </v>
          </cell>
          <cell r="D36">
            <v>29434141</v>
          </cell>
          <cell r="E36">
            <v>19793615</v>
          </cell>
          <cell r="F36">
            <v>16203515</v>
          </cell>
          <cell r="G36">
            <v>65431271</v>
          </cell>
        </row>
        <row r="37">
          <cell r="A37">
            <v>1101</v>
          </cell>
          <cell r="B37" t="str">
            <v xml:space="preserve"> CLAY            </v>
          </cell>
          <cell r="C37" t="str">
            <v>CORNING</v>
          </cell>
          <cell r="D37">
            <v>68026997</v>
          </cell>
          <cell r="E37">
            <v>24437644</v>
          </cell>
          <cell r="F37">
            <v>24862889</v>
          </cell>
          <cell r="G37">
            <v>117327530</v>
          </cell>
        </row>
        <row r="38">
          <cell r="A38">
            <v>1104</v>
          </cell>
          <cell r="B38" t="str">
            <v xml:space="preserve"> CLAY            </v>
          </cell>
          <cell r="C38" t="str">
            <v xml:space="preserve">PIGGOTT             </v>
          </cell>
          <cell r="D38">
            <v>51014232</v>
          </cell>
          <cell r="E38">
            <v>15304950</v>
          </cell>
          <cell r="F38">
            <v>8650030</v>
          </cell>
          <cell r="G38">
            <v>74969212</v>
          </cell>
        </row>
        <row r="39">
          <cell r="A39">
            <v>1106</v>
          </cell>
          <cell r="B39" t="str">
            <v xml:space="preserve"> CLAY            </v>
          </cell>
          <cell r="C39" t="str">
            <v xml:space="preserve">RECTOR         </v>
          </cell>
          <cell r="D39">
            <v>38864247</v>
          </cell>
          <cell r="E39">
            <v>9746525</v>
          </cell>
          <cell r="F39">
            <v>6302270</v>
          </cell>
          <cell r="G39">
            <v>54913042</v>
          </cell>
        </row>
        <row r="40">
          <cell r="A40">
            <v>1201</v>
          </cell>
          <cell r="B40" t="str">
            <v xml:space="preserve"> CLEBURNE</v>
          </cell>
          <cell r="C40" t="str">
            <v>CONCORD</v>
          </cell>
          <cell r="D40">
            <v>47906929</v>
          </cell>
          <cell r="E40">
            <v>19445728</v>
          </cell>
          <cell r="F40">
            <v>3619601</v>
          </cell>
          <cell r="G40">
            <v>70972258</v>
          </cell>
        </row>
        <row r="41">
          <cell r="A41">
            <v>1202</v>
          </cell>
          <cell r="B41" t="str">
            <v xml:space="preserve"> CLEBURNE        </v>
          </cell>
          <cell r="C41" t="str">
            <v xml:space="preserve">HEBER SPRINGS       </v>
          </cell>
          <cell r="D41">
            <v>239284841</v>
          </cell>
          <cell r="E41">
            <v>60013048</v>
          </cell>
          <cell r="F41">
            <v>10444560</v>
          </cell>
          <cell r="G41">
            <v>309742449</v>
          </cell>
        </row>
        <row r="42">
          <cell r="A42">
            <v>1203</v>
          </cell>
          <cell r="B42" t="str">
            <v xml:space="preserve"> CLEBURNE        </v>
          </cell>
          <cell r="C42" t="str">
            <v xml:space="preserve">QUITMAN             </v>
          </cell>
          <cell r="D42">
            <v>85917661</v>
          </cell>
          <cell r="E42">
            <v>34035599</v>
          </cell>
          <cell r="F42">
            <v>13504802</v>
          </cell>
          <cell r="G42">
            <v>133458062</v>
          </cell>
        </row>
        <row r="43">
          <cell r="A43">
            <v>1204</v>
          </cell>
          <cell r="B43" t="str">
            <v xml:space="preserve"> CLEBURNE        </v>
          </cell>
          <cell r="C43" t="str">
            <v xml:space="preserve">WEST SIDE     </v>
          </cell>
          <cell r="D43">
            <v>144833222</v>
          </cell>
          <cell r="E43">
            <v>22230739</v>
          </cell>
          <cell r="F43">
            <v>5191590</v>
          </cell>
          <cell r="G43">
            <v>172255551</v>
          </cell>
        </row>
        <row r="44">
          <cell r="A44">
            <v>1304</v>
          </cell>
          <cell r="B44" t="str">
            <v xml:space="preserve"> CLEVELAND       </v>
          </cell>
          <cell r="C44" t="str">
            <v xml:space="preserve">WOODLAWN            </v>
          </cell>
          <cell r="D44">
            <v>23158199</v>
          </cell>
          <cell r="E44">
            <v>6657560</v>
          </cell>
          <cell r="F44">
            <v>1251940</v>
          </cell>
          <cell r="G44">
            <v>31067699</v>
          </cell>
        </row>
        <row r="45">
          <cell r="A45">
            <v>1305</v>
          </cell>
          <cell r="B45" t="str">
            <v xml:space="preserve"> CLEVELAND</v>
          </cell>
          <cell r="C45" t="str">
            <v>CLEVELAND COUNTY</v>
          </cell>
          <cell r="D45">
            <v>36818939</v>
          </cell>
          <cell r="E45">
            <v>12877710</v>
          </cell>
          <cell r="F45">
            <v>13388685</v>
          </cell>
          <cell r="G45">
            <v>63085334</v>
          </cell>
        </row>
        <row r="46">
          <cell r="A46">
            <v>1402</v>
          </cell>
          <cell r="B46" t="str">
            <v xml:space="preserve"> COLUMBIA</v>
          </cell>
          <cell r="C46" t="str">
            <v>MAGNOLIA</v>
          </cell>
          <cell r="D46">
            <v>204685602</v>
          </cell>
          <cell r="E46">
            <v>70765855</v>
          </cell>
          <cell r="F46">
            <v>30273005</v>
          </cell>
          <cell r="G46">
            <v>305724462</v>
          </cell>
        </row>
        <row r="47">
          <cell r="A47">
            <v>1408</v>
          </cell>
          <cell r="B47" t="str">
            <v xml:space="preserve"> COLUMBIA</v>
          </cell>
          <cell r="C47" t="str">
            <v>EMERSON-TAYLOR-BRADLEY</v>
          </cell>
          <cell r="D47">
            <v>59144444</v>
          </cell>
          <cell r="E47">
            <v>58873681</v>
          </cell>
          <cell r="F47">
            <v>14305970</v>
          </cell>
          <cell r="G47">
            <v>132324095</v>
          </cell>
        </row>
        <row r="48">
          <cell r="A48">
            <v>1503</v>
          </cell>
          <cell r="B48" t="str">
            <v xml:space="preserve"> CONWAY          </v>
          </cell>
          <cell r="C48" t="str">
            <v xml:space="preserve">NEMO VISTA          </v>
          </cell>
          <cell r="D48">
            <v>46357373</v>
          </cell>
          <cell r="E48">
            <v>23732830</v>
          </cell>
          <cell r="F48">
            <v>16587750</v>
          </cell>
          <cell r="G48">
            <v>86677953</v>
          </cell>
        </row>
        <row r="49">
          <cell r="A49">
            <v>1505</v>
          </cell>
          <cell r="B49" t="str">
            <v xml:space="preserve"> CONWAY          </v>
          </cell>
          <cell r="C49" t="str">
            <v xml:space="preserve">WONDERVIEW          </v>
          </cell>
          <cell r="D49">
            <v>43209593</v>
          </cell>
          <cell r="E49">
            <v>21016850</v>
          </cell>
          <cell r="F49">
            <v>6429895</v>
          </cell>
          <cell r="G49">
            <v>70656338</v>
          </cell>
        </row>
        <row r="50">
          <cell r="A50">
            <v>1507</v>
          </cell>
          <cell r="B50" t="str">
            <v xml:space="preserve"> CONWAY          </v>
          </cell>
          <cell r="C50" t="str">
            <v>SO CONWAY COUNTY</v>
          </cell>
          <cell r="D50">
            <v>149923432</v>
          </cell>
          <cell r="E50">
            <v>88295280</v>
          </cell>
          <cell r="F50">
            <v>30765190</v>
          </cell>
          <cell r="G50">
            <v>268983902</v>
          </cell>
        </row>
        <row r="51">
          <cell r="A51">
            <v>1601</v>
          </cell>
          <cell r="B51" t="str">
            <v xml:space="preserve"> CRAIGHEAD       </v>
          </cell>
          <cell r="C51" t="str">
            <v xml:space="preserve">BAY                 </v>
          </cell>
          <cell r="D51">
            <v>26622090</v>
          </cell>
          <cell r="E51">
            <v>9658410</v>
          </cell>
          <cell r="F51">
            <v>6144340</v>
          </cell>
          <cell r="G51">
            <v>42424840</v>
          </cell>
        </row>
        <row r="52">
          <cell r="A52">
            <v>1602</v>
          </cell>
          <cell r="B52" t="str">
            <v xml:space="preserve"> CRAIGHEAD       </v>
          </cell>
          <cell r="C52" t="str">
            <v xml:space="preserve">WESTSIDE CONSOLIDATED      </v>
          </cell>
          <cell r="D52">
            <v>98854872</v>
          </cell>
          <cell r="E52">
            <v>28546185</v>
          </cell>
          <cell r="F52">
            <v>13144865</v>
          </cell>
          <cell r="G52">
            <v>140545922</v>
          </cell>
        </row>
        <row r="53">
          <cell r="A53">
            <v>1603</v>
          </cell>
          <cell r="B53" t="str">
            <v xml:space="preserve"> CRAIGHEAD       </v>
          </cell>
          <cell r="C53" t="str">
            <v xml:space="preserve">BROOKLAND           </v>
          </cell>
          <cell r="D53">
            <v>165537858</v>
          </cell>
          <cell r="E53">
            <v>30828635</v>
          </cell>
          <cell r="F53">
            <v>6505230</v>
          </cell>
          <cell r="G53">
            <v>202871723</v>
          </cell>
        </row>
        <row r="54">
          <cell r="A54">
            <v>1605</v>
          </cell>
          <cell r="B54" t="str">
            <v xml:space="preserve"> CRAIGHEAD       </v>
          </cell>
          <cell r="C54" t="str">
            <v>BUFFALO ISLAND CENTRAL</v>
          </cell>
          <cell r="D54">
            <v>43235283</v>
          </cell>
          <cell r="E54">
            <v>23418289</v>
          </cell>
          <cell r="F54">
            <v>6680661</v>
          </cell>
          <cell r="G54">
            <v>73334233</v>
          </cell>
        </row>
        <row r="55">
          <cell r="A55">
            <v>1608</v>
          </cell>
          <cell r="B55" t="str">
            <v xml:space="preserve"> CRAIGHEAD       </v>
          </cell>
          <cell r="C55" t="str">
            <v xml:space="preserve">JONESBORO           </v>
          </cell>
          <cell r="D55">
            <v>497495350</v>
          </cell>
          <cell r="E55">
            <v>126667580</v>
          </cell>
          <cell r="F55">
            <v>26996510</v>
          </cell>
          <cell r="G55">
            <v>651159440</v>
          </cell>
        </row>
        <row r="56">
          <cell r="A56">
            <v>1611</v>
          </cell>
          <cell r="B56" t="str">
            <v xml:space="preserve"> CRAIGHEAD       </v>
          </cell>
          <cell r="C56" t="str">
            <v xml:space="preserve">NETTLETON           </v>
          </cell>
          <cell r="D56">
            <v>425484286</v>
          </cell>
          <cell r="E56">
            <v>178092705</v>
          </cell>
          <cell r="F56">
            <v>17934465</v>
          </cell>
          <cell r="G56">
            <v>621511456</v>
          </cell>
        </row>
        <row r="57">
          <cell r="A57">
            <v>1612</v>
          </cell>
          <cell r="B57" t="str">
            <v xml:space="preserve"> CRAIGHEAD       </v>
          </cell>
          <cell r="C57" t="str">
            <v xml:space="preserve">VALLEY VIEW         </v>
          </cell>
          <cell r="D57">
            <v>217139911</v>
          </cell>
          <cell r="E57">
            <v>45035575</v>
          </cell>
          <cell r="F57">
            <v>9580860</v>
          </cell>
          <cell r="G57">
            <v>271756346</v>
          </cell>
        </row>
        <row r="58">
          <cell r="A58">
            <v>1613</v>
          </cell>
          <cell r="B58" t="str">
            <v xml:space="preserve"> CRAIGHEAD       </v>
          </cell>
          <cell r="C58" t="str">
            <v xml:space="preserve">RIVERSIDE           </v>
          </cell>
          <cell r="D58">
            <v>33661138</v>
          </cell>
          <cell r="E58">
            <v>13730975</v>
          </cell>
          <cell r="F58">
            <v>4193815</v>
          </cell>
          <cell r="G58">
            <v>51585928</v>
          </cell>
        </row>
        <row r="59">
          <cell r="A59">
            <v>1701</v>
          </cell>
          <cell r="B59" t="str">
            <v xml:space="preserve"> CRAWFORD        </v>
          </cell>
          <cell r="C59" t="str">
            <v xml:space="preserve">ALMA                </v>
          </cell>
          <cell r="D59">
            <v>149870178</v>
          </cell>
          <cell r="E59">
            <v>40410572</v>
          </cell>
          <cell r="F59">
            <v>12031669</v>
          </cell>
          <cell r="G59">
            <v>202312419</v>
          </cell>
        </row>
        <row r="60">
          <cell r="A60">
            <v>1702</v>
          </cell>
          <cell r="B60" t="str">
            <v xml:space="preserve"> CRAWFORD        </v>
          </cell>
          <cell r="C60" t="str">
            <v xml:space="preserve">CEDARVILLE          </v>
          </cell>
          <cell r="D60">
            <v>34750512</v>
          </cell>
          <cell r="E60">
            <v>9592257</v>
          </cell>
          <cell r="F60">
            <v>4901924</v>
          </cell>
          <cell r="G60">
            <v>49244693</v>
          </cell>
        </row>
        <row r="61">
          <cell r="A61">
            <v>1703</v>
          </cell>
          <cell r="B61" t="str">
            <v xml:space="preserve"> CRAWFORD        </v>
          </cell>
          <cell r="C61" t="str">
            <v xml:space="preserve">MOUNTAINBURG        </v>
          </cell>
          <cell r="D61">
            <v>28709988</v>
          </cell>
          <cell r="E61">
            <v>8532871</v>
          </cell>
          <cell r="F61">
            <v>5429447</v>
          </cell>
          <cell r="G61">
            <v>42672306</v>
          </cell>
        </row>
        <row r="62">
          <cell r="A62">
            <v>1704</v>
          </cell>
          <cell r="B62" t="str">
            <v xml:space="preserve"> CRAWFORD</v>
          </cell>
          <cell r="C62" t="str">
            <v>MULBERRY/PLEASANT VIEW BI-COUNTY</v>
          </cell>
          <cell r="D62">
            <v>32134437</v>
          </cell>
          <cell r="E62">
            <v>10737441</v>
          </cell>
          <cell r="F62">
            <v>12408732</v>
          </cell>
          <cell r="G62">
            <v>55280610</v>
          </cell>
        </row>
        <row r="63">
          <cell r="A63">
            <v>1705</v>
          </cell>
          <cell r="B63" t="str">
            <v xml:space="preserve"> CRAWFORD        </v>
          </cell>
          <cell r="C63" t="str">
            <v xml:space="preserve">VAN BUREN           </v>
          </cell>
          <cell r="D63">
            <v>319623828</v>
          </cell>
          <cell r="E63">
            <v>107564995</v>
          </cell>
          <cell r="F63">
            <v>38757790</v>
          </cell>
          <cell r="G63">
            <v>465946613</v>
          </cell>
        </row>
        <row r="64">
          <cell r="A64">
            <v>1802</v>
          </cell>
          <cell r="B64" t="str">
            <v xml:space="preserve"> CRITTENDEN      </v>
          </cell>
          <cell r="C64" t="str">
            <v xml:space="preserve">EARLE               </v>
          </cell>
          <cell r="D64">
            <v>21378345</v>
          </cell>
          <cell r="E64">
            <v>4972980</v>
          </cell>
          <cell r="F64">
            <v>4989340</v>
          </cell>
          <cell r="G64">
            <v>31340665</v>
          </cell>
        </row>
        <row r="65">
          <cell r="A65">
            <v>1803</v>
          </cell>
          <cell r="B65" t="str">
            <v xml:space="preserve"> CRITTENDEN      </v>
          </cell>
          <cell r="C65" t="str">
            <v xml:space="preserve">WEST MEMPHIS        </v>
          </cell>
          <cell r="D65">
            <v>248515508</v>
          </cell>
          <cell r="E65">
            <v>85920975</v>
          </cell>
          <cell r="F65">
            <v>33405400</v>
          </cell>
          <cell r="G65">
            <v>367841883</v>
          </cell>
        </row>
        <row r="66">
          <cell r="A66">
            <v>1804</v>
          </cell>
          <cell r="B66" t="str">
            <v xml:space="preserve"> CRITTENDEN      </v>
          </cell>
          <cell r="C66" t="str">
            <v>MARION</v>
          </cell>
          <cell r="D66">
            <v>275800038</v>
          </cell>
          <cell r="E66">
            <v>79130820</v>
          </cell>
          <cell r="F66">
            <v>52706160</v>
          </cell>
          <cell r="G66">
            <v>407637018</v>
          </cell>
        </row>
        <row r="67">
          <cell r="A67">
            <v>1901</v>
          </cell>
          <cell r="B67" t="str">
            <v xml:space="preserve"> CROSS           </v>
          </cell>
          <cell r="C67" t="str">
            <v xml:space="preserve">CROSS COUNTY        </v>
          </cell>
          <cell r="D67">
            <v>40536813</v>
          </cell>
          <cell r="E67">
            <v>10570175</v>
          </cell>
          <cell r="F67">
            <v>11621040</v>
          </cell>
          <cell r="G67">
            <v>62728028</v>
          </cell>
        </row>
        <row r="68">
          <cell r="A68">
            <v>1905</v>
          </cell>
          <cell r="B68" t="str">
            <v xml:space="preserve"> CROSS           </v>
          </cell>
          <cell r="C68" t="str">
            <v>WYNNE</v>
          </cell>
          <cell r="D68">
            <v>135406215</v>
          </cell>
          <cell r="E68">
            <v>45890170</v>
          </cell>
          <cell r="F68">
            <v>25271300</v>
          </cell>
          <cell r="G68">
            <v>206567685</v>
          </cell>
        </row>
        <row r="69">
          <cell r="A69">
            <v>2002</v>
          </cell>
          <cell r="B69" t="str">
            <v xml:space="preserve"> DALLAS          </v>
          </cell>
          <cell r="C69" t="str">
            <v xml:space="preserve">FORDYCE             </v>
          </cell>
          <cell r="D69">
            <v>38898050</v>
          </cell>
          <cell r="E69">
            <v>18184065</v>
          </cell>
          <cell r="F69">
            <v>7301115</v>
          </cell>
          <cell r="G69">
            <v>64383230</v>
          </cell>
        </row>
        <row r="70">
          <cell r="A70">
            <v>2104</v>
          </cell>
          <cell r="B70" t="str">
            <v xml:space="preserve"> DESHA</v>
          </cell>
          <cell r="C70" t="str">
            <v>DUMAS</v>
          </cell>
          <cell r="D70">
            <v>68851544</v>
          </cell>
          <cell r="E70">
            <v>33896863</v>
          </cell>
          <cell r="F70">
            <v>13736348</v>
          </cell>
          <cell r="G70">
            <v>116484755</v>
          </cell>
        </row>
        <row r="71">
          <cell r="A71">
            <v>2105</v>
          </cell>
          <cell r="B71" t="str">
            <v xml:space="preserve"> DESHA</v>
          </cell>
          <cell r="C71" t="str">
            <v>MCGEHEE</v>
          </cell>
          <cell r="D71">
            <v>70010165</v>
          </cell>
          <cell r="E71">
            <v>45763160</v>
          </cell>
          <cell r="F71">
            <v>37155731</v>
          </cell>
          <cell r="G71">
            <v>152929056</v>
          </cell>
        </row>
        <row r="72">
          <cell r="A72">
            <v>2202</v>
          </cell>
          <cell r="B72" t="str">
            <v xml:space="preserve"> DREW            </v>
          </cell>
          <cell r="C72" t="str">
            <v xml:space="preserve">DREW CENTRAL        </v>
          </cell>
          <cell r="D72">
            <v>54735554</v>
          </cell>
          <cell r="E72">
            <v>20849802</v>
          </cell>
          <cell r="F72">
            <v>10625978</v>
          </cell>
          <cell r="G72">
            <v>86211334</v>
          </cell>
        </row>
        <row r="73">
          <cell r="A73">
            <v>2203</v>
          </cell>
          <cell r="B73" t="str">
            <v xml:space="preserve"> DREW            </v>
          </cell>
          <cell r="C73" t="str">
            <v xml:space="preserve">MONTICELLO          </v>
          </cell>
          <cell r="D73">
            <v>96046600</v>
          </cell>
          <cell r="E73">
            <v>34983555</v>
          </cell>
          <cell r="F73">
            <v>10026820</v>
          </cell>
          <cell r="G73">
            <v>141056975</v>
          </cell>
        </row>
        <row r="74">
          <cell r="A74">
            <v>2301</v>
          </cell>
          <cell r="B74" t="str">
            <v xml:space="preserve"> FAULKNER        </v>
          </cell>
          <cell r="C74" t="str">
            <v xml:space="preserve">CONWAY              </v>
          </cell>
          <cell r="D74">
            <v>1002640109</v>
          </cell>
          <cell r="E74">
            <v>244368100</v>
          </cell>
          <cell r="F74">
            <v>24644017</v>
          </cell>
          <cell r="G74">
            <v>1271652226</v>
          </cell>
        </row>
        <row r="75">
          <cell r="A75">
            <v>2303</v>
          </cell>
          <cell r="B75" t="str">
            <v xml:space="preserve"> FAULKNER        </v>
          </cell>
          <cell r="C75" t="str">
            <v xml:space="preserve">GREENBRIER          </v>
          </cell>
          <cell r="D75">
            <v>199568191</v>
          </cell>
          <cell r="E75">
            <v>53178090</v>
          </cell>
          <cell r="F75">
            <v>10812371</v>
          </cell>
          <cell r="G75">
            <v>263558652</v>
          </cell>
        </row>
        <row r="76">
          <cell r="A76">
            <v>2304</v>
          </cell>
          <cell r="B76" t="str">
            <v xml:space="preserve"> FAULKNER        </v>
          </cell>
          <cell r="C76" t="str">
            <v xml:space="preserve">GUY-PERKINS         </v>
          </cell>
          <cell r="D76">
            <v>27528210</v>
          </cell>
          <cell r="E76">
            <v>10437190</v>
          </cell>
          <cell r="F76">
            <v>10997559</v>
          </cell>
          <cell r="G76">
            <v>48962959</v>
          </cell>
        </row>
        <row r="77">
          <cell r="A77">
            <v>2305</v>
          </cell>
          <cell r="B77" t="str">
            <v xml:space="preserve"> FAULKNER        </v>
          </cell>
          <cell r="C77" t="str">
            <v xml:space="preserve">MAYFLOWER           </v>
          </cell>
          <cell r="D77">
            <v>61018393</v>
          </cell>
          <cell r="E77">
            <v>16195310</v>
          </cell>
          <cell r="F77">
            <v>9936659</v>
          </cell>
          <cell r="G77">
            <v>87150362</v>
          </cell>
        </row>
        <row r="78">
          <cell r="A78">
            <v>2306</v>
          </cell>
          <cell r="B78" t="str">
            <v xml:space="preserve"> FAULKNER        </v>
          </cell>
          <cell r="C78" t="str">
            <v xml:space="preserve">MOUNT VERNON/ENOLA     </v>
          </cell>
          <cell r="D78">
            <v>27845120</v>
          </cell>
          <cell r="E78">
            <v>10471855</v>
          </cell>
          <cell r="F78">
            <v>6217041</v>
          </cell>
          <cell r="G78">
            <v>44534016</v>
          </cell>
        </row>
        <row r="79">
          <cell r="A79">
            <v>2307</v>
          </cell>
          <cell r="B79" t="str">
            <v xml:space="preserve"> FAULKNER        </v>
          </cell>
          <cell r="C79" t="str">
            <v xml:space="preserve">VILONIA             </v>
          </cell>
          <cell r="D79">
            <v>151307291</v>
          </cell>
          <cell r="E79">
            <v>34576790</v>
          </cell>
          <cell r="F79">
            <v>5504005</v>
          </cell>
          <cell r="G79">
            <v>191388086</v>
          </cell>
        </row>
        <row r="80">
          <cell r="A80">
            <v>2402</v>
          </cell>
          <cell r="B80" t="str">
            <v xml:space="preserve"> FRANKLIN        </v>
          </cell>
          <cell r="C80" t="str">
            <v xml:space="preserve">CHARLESTON          </v>
          </cell>
          <cell r="D80">
            <v>42505257</v>
          </cell>
          <cell r="E80">
            <v>13058541</v>
          </cell>
          <cell r="F80">
            <v>5457300</v>
          </cell>
          <cell r="G80">
            <v>61021098</v>
          </cell>
        </row>
        <row r="81">
          <cell r="A81">
            <v>2403</v>
          </cell>
          <cell r="B81" t="str">
            <v xml:space="preserve"> FRANKLIN        </v>
          </cell>
          <cell r="C81" t="str">
            <v xml:space="preserve">COUNTY LINE         </v>
          </cell>
          <cell r="D81">
            <v>30241189</v>
          </cell>
          <cell r="E81">
            <v>11903077</v>
          </cell>
          <cell r="F81">
            <v>11638623</v>
          </cell>
          <cell r="G81">
            <v>53782889</v>
          </cell>
        </row>
        <row r="82">
          <cell r="A82">
            <v>2404</v>
          </cell>
          <cell r="B82" t="str">
            <v xml:space="preserve"> FRANKLIN</v>
          </cell>
          <cell r="C82" t="str">
            <v>OZARK</v>
          </cell>
          <cell r="D82">
            <v>88830953</v>
          </cell>
          <cell r="E82">
            <v>45250809</v>
          </cell>
          <cell r="F82">
            <v>46350094</v>
          </cell>
          <cell r="G82">
            <v>180431856</v>
          </cell>
        </row>
        <row r="83">
          <cell r="A83">
            <v>2501</v>
          </cell>
          <cell r="B83" t="str">
            <v xml:space="preserve"> FULTON          </v>
          </cell>
          <cell r="C83" t="str">
            <v xml:space="preserve">MAMMOTH SPRING      </v>
          </cell>
          <cell r="D83">
            <v>31883694</v>
          </cell>
          <cell r="E83">
            <v>6436406</v>
          </cell>
          <cell r="F83">
            <v>6803187</v>
          </cell>
          <cell r="G83">
            <v>45123287</v>
          </cell>
        </row>
        <row r="84">
          <cell r="A84">
            <v>2502</v>
          </cell>
          <cell r="B84" t="str">
            <v xml:space="preserve"> FULTON          </v>
          </cell>
          <cell r="C84" t="str">
            <v xml:space="preserve">SALEM               </v>
          </cell>
          <cell r="D84">
            <v>35537855</v>
          </cell>
          <cell r="E84">
            <v>9914725</v>
          </cell>
          <cell r="F84">
            <v>5869170</v>
          </cell>
          <cell r="G84">
            <v>51321750</v>
          </cell>
        </row>
        <row r="85">
          <cell r="A85">
            <v>2503</v>
          </cell>
          <cell r="B85" t="str">
            <v xml:space="preserve"> FULTON          </v>
          </cell>
          <cell r="C85" t="str">
            <v xml:space="preserve">VIOLA               </v>
          </cell>
          <cell r="D85">
            <v>34126218</v>
          </cell>
          <cell r="E85">
            <v>7164680</v>
          </cell>
          <cell r="F85">
            <v>2960445</v>
          </cell>
          <cell r="G85">
            <v>44251343</v>
          </cell>
        </row>
        <row r="86">
          <cell r="A86">
            <v>2601</v>
          </cell>
          <cell r="B86" t="str">
            <v xml:space="preserve"> GARLAND         </v>
          </cell>
          <cell r="C86" t="str">
            <v xml:space="preserve">CUTTER-MORNING STAR </v>
          </cell>
          <cell r="D86">
            <v>33124238</v>
          </cell>
          <cell r="E86">
            <v>9452434</v>
          </cell>
          <cell r="F86">
            <v>3040196</v>
          </cell>
          <cell r="G86">
            <v>45616868</v>
          </cell>
        </row>
        <row r="87">
          <cell r="A87">
            <v>2602</v>
          </cell>
          <cell r="B87" t="str">
            <v xml:space="preserve"> GARLAND         </v>
          </cell>
          <cell r="C87" t="str">
            <v>FOUNTAIN LAKE</v>
          </cell>
          <cell r="D87">
            <v>338024865</v>
          </cell>
          <cell r="E87">
            <v>49144289</v>
          </cell>
          <cell r="F87">
            <v>10373505</v>
          </cell>
          <cell r="G87">
            <v>397542659</v>
          </cell>
        </row>
        <row r="88">
          <cell r="A88">
            <v>2603</v>
          </cell>
          <cell r="B88" t="str">
            <v xml:space="preserve"> GARLAND         </v>
          </cell>
          <cell r="C88" t="str">
            <v xml:space="preserve">HOT SPRINGS         </v>
          </cell>
          <cell r="D88">
            <v>520887672</v>
          </cell>
          <cell r="E88">
            <v>97825968</v>
          </cell>
          <cell r="F88">
            <v>23459922</v>
          </cell>
          <cell r="G88">
            <v>642173562</v>
          </cell>
        </row>
        <row r="89">
          <cell r="A89">
            <v>2604</v>
          </cell>
          <cell r="B89" t="str">
            <v xml:space="preserve"> GARLAND         </v>
          </cell>
          <cell r="C89" t="str">
            <v xml:space="preserve">JESSIEVILLE         </v>
          </cell>
          <cell r="D89">
            <v>103717039</v>
          </cell>
          <cell r="E89">
            <v>19551311</v>
          </cell>
          <cell r="F89">
            <v>7567343</v>
          </cell>
          <cell r="G89">
            <v>130835693</v>
          </cell>
        </row>
        <row r="90">
          <cell r="A90">
            <v>2605</v>
          </cell>
          <cell r="B90" t="str">
            <v xml:space="preserve"> GARLAND         </v>
          </cell>
          <cell r="C90" t="str">
            <v xml:space="preserve">LAKE HAMILTON       </v>
          </cell>
          <cell r="D90">
            <v>377571904</v>
          </cell>
          <cell r="E90">
            <v>68352053</v>
          </cell>
          <cell r="F90">
            <v>8694652</v>
          </cell>
          <cell r="G90">
            <v>454618609</v>
          </cell>
        </row>
        <row r="91">
          <cell r="A91">
            <v>2606</v>
          </cell>
          <cell r="B91" t="str">
            <v xml:space="preserve"> GARLAND         </v>
          </cell>
          <cell r="C91" t="str">
            <v xml:space="preserve">LAKESIDE       </v>
          </cell>
          <cell r="D91">
            <v>426737649</v>
          </cell>
          <cell r="E91">
            <v>61291173</v>
          </cell>
          <cell r="F91">
            <v>12088571</v>
          </cell>
          <cell r="G91">
            <v>500117393</v>
          </cell>
        </row>
        <row r="92">
          <cell r="A92">
            <v>2607</v>
          </cell>
          <cell r="B92" t="str">
            <v xml:space="preserve"> GARLAND         </v>
          </cell>
          <cell r="C92" t="str">
            <v xml:space="preserve">MOUNTAIN PINE       </v>
          </cell>
          <cell r="D92">
            <v>37451813</v>
          </cell>
          <cell r="E92">
            <v>17833474</v>
          </cell>
          <cell r="F92">
            <v>3308498</v>
          </cell>
          <cell r="G92">
            <v>58593785</v>
          </cell>
        </row>
        <row r="93">
          <cell r="A93">
            <v>2703</v>
          </cell>
          <cell r="B93" t="str">
            <v xml:space="preserve"> GRANT           </v>
          </cell>
          <cell r="C93" t="str">
            <v xml:space="preserve">POYEN               </v>
          </cell>
          <cell r="D93">
            <v>9389884</v>
          </cell>
          <cell r="E93">
            <v>2547937</v>
          </cell>
          <cell r="F93">
            <v>2189106</v>
          </cell>
          <cell r="G93">
            <v>14126927</v>
          </cell>
        </row>
        <row r="94">
          <cell r="A94">
            <v>2705</v>
          </cell>
          <cell r="B94" t="str">
            <v xml:space="preserve"> GRANT           </v>
          </cell>
          <cell r="C94" t="str">
            <v xml:space="preserve">SHERIDAN            </v>
          </cell>
          <cell r="D94">
            <v>237138331</v>
          </cell>
          <cell r="E94">
            <v>82618365</v>
          </cell>
          <cell r="F94">
            <v>17774080</v>
          </cell>
          <cell r="G94">
            <v>337530776</v>
          </cell>
        </row>
        <row r="95">
          <cell r="A95">
            <v>2803</v>
          </cell>
          <cell r="B95" t="str">
            <v xml:space="preserve"> GREENE          </v>
          </cell>
          <cell r="C95" t="str">
            <v xml:space="preserve">MARMADUKE           </v>
          </cell>
          <cell r="D95">
            <v>32737990</v>
          </cell>
          <cell r="E95">
            <v>15165365</v>
          </cell>
          <cell r="F95">
            <v>7644520</v>
          </cell>
          <cell r="G95">
            <v>55547875</v>
          </cell>
        </row>
        <row r="96">
          <cell r="A96">
            <v>2807</v>
          </cell>
          <cell r="B96" t="str">
            <v xml:space="preserve"> GREENE</v>
          </cell>
          <cell r="C96" t="str">
            <v>GREENE COUNTY TECH</v>
          </cell>
          <cell r="D96">
            <v>232007712</v>
          </cell>
          <cell r="E96">
            <v>67221079</v>
          </cell>
          <cell r="F96">
            <v>19517037</v>
          </cell>
          <cell r="G96">
            <v>318745828</v>
          </cell>
        </row>
        <row r="97">
          <cell r="A97">
            <v>2808</v>
          </cell>
          <cell r="B97" t="str">
            <v xml:space="preserve"> GREENE          </v>
          </cell>
          <cell r="C97" t="str">
            <v xml:space="preserve">PARAGOULD      </v>
          </cell>
          <cell r="D97">
            <v>184718326</v>
          </cell>
          <cell r="E97">
            <v>77918845</v>
          </cell>
          <cell r="F97">
            <v>8406555</v>
          </cell>
          <cell r="G97">
            <v>271043726</v>
          </cell>
        </row>
        <row r="98">
          <cell r="A98">
            <v>2901</v>
          </cell>
          <cell r="B98" t="str">
            <v xml:space="preserve"> HEMPSTEAD</v>
          </cell>
          <cell r="C98" t="str">
            <v>BLEVINS</v>
          </cell>
          <cell r="D98">
            <v>22089115</v>
          </cell>
          <cell r="E98">
            <v>6741045</v>
          </cell>
          <cell r="F98">
            <v>7744565</v>
          </cell>
          <cell r="G98">
            <v>36574725</v>
          </cell>
        </row>
        <row r="99">
          <cell r="A99">
            <v>2903</v>
          </cell>
          <cell r="B99" t="str">
            <v xml:space="preserve"> HEMPSTEAD       </v>
          </cell>
          <cell r="C99" t="str">
            <v xml:space="preserve">HOPE                </v>
          </cell>
          <cell r="D99">
            <v>110319659</v>
          </cell>
          <cell r="E99">
            <v>55178330</v>
          </cell>
          <cell r="F99">
            <v>31779800</v>
          </cell>
          <cell r="G99">
            <v>197277789</v>
          </cell>
        </row>
        <row r="100">
          <cell r="A100">
            <v>2906</v>
          </cell>
          <cell r="B100" t="str">
            <v xml:space="preserve"> HEMPSTEAD       </v>
          </cell>
          <cell r="C100" t="str">
            <v xml:space="preserve">SPRING HILL         </v>
          </cell>
          <cell r="D100">
            <v>11275531</v>
          </cell>
          <cell r="E100">
            <v>3528290</v>
          </cell>
          <cell r="F100">
            <v>3154500</v>
          </cell>
          <cell r="G100">
            <v>17958321</v>
          </cell>
        </row>
        <row r="101">
          <cell r="A101">
            <v>3001</v>
          </cell>
          <cell r="B101" t="str">
            <v xml:space="preserve"> HOT SPRING      </v>
          </cell>
          <cell r="C101" t="str">
            <v xml:space="preserve">BISMARCK            </v>
          </cell>
          <cell r="D101">
            <v>49626674</v>
          </cell>
          <cell r="E101">
            <v>14435548</v>
          </cell>
          <cell r="F101">
            <v>7591237</v>
          </cell>
          <cell r="G101">
            <v>71653459</v>
          </cell>
        </row>
        <row r="102">
          <cell r="A102">
            <v>3002</v>
          </cell>
          <cell r="B102" t="str">
            <v xml:space="preserve"> HOT SPRING      </v>
          </cell>
          <cell r="C102" t="str">
            <v xml:space="preserve">GLEN ROSE           </v>
          </cell>
          <cell r="D102">
            <v>39566517</v>
          </cell>
          <cell r="E102">
            <v>16581799</v>
          </cell>
          <cell r="F102">
            <v>7687308</v>
          </cell>
          <cell r="G102">
            <v>63835624</v>
          </cell>
        </row>
        <row r="103">
          <cell r="A103">
            <v>3003</v>
          </cell>
          <cell r="B103" t="str">
            <v xml:space="preserve"> HOT SPRING      </v>
          </cell>
          <cell r="C103" t="str">
            <v xml:space="preserve">MAGNET COVE         </v>
          </cell>
          <cell r="D103">
            <v>33317911</v>
          </cell>
          <cell r="E103">
            <v>21693189</v>
          </cell>
          <cell r="F103">
            <v>16414835</v>
          </cell>
          <cell r="G103">
            <v>71425935</v>
          </cell>
        </row>
        <row r="104">
          <cell r="A104">
            <v>3004</v>
          </cell>
          <cell r="B104" t="str">
            <v xml:space="preserve"> HOT SPRING</v>
          </cell>
          <cell r="C104" t="str">
            <v>MALVERN</v>
          </cell>
          <cell r="D104">
            <v>125784796</v>
          </cell>
          <cell r="E104">
            <v>48338472</v>
          </cell>
          <cell r="F104">
            <v>63111909</v>
          </cell>
          <cell r="G104">
            <v>237235177</v>
          </cell>
        </row>
        <row r="105">
          <cell r="A105">
            <v>3005</v>
          </cell>
          <cell r="B105" t="str">
            <v xml:space="preserve"> HOT SPRING      </v>
          </cell>
          <cell r="C105" t="str">
            <v xml:space="preserve">OUACHITA            </v>
          </cell>
          <cell r="D105">
            <v>15175928</v>
          </cell>
          <cell r="E105">
            <v>4766408</v>
          </cell>
          <cell r="F105">
            <v>8861791</v>
          </cell>
          <cell r="G105">
            <v>28804127</v>
          </cell>
        </row>
        <row r="106">
          <cell r="A106">
            <v>3102</v>
          </cell>
          <cell r="B106" t="str">
            <v xml:space="preserve"> HOWARD          </v>
          </cell>
          <cell r="C106" t="str">
            <v xml:space="preserve">DIERKS              </v>
          </cell>
          <cell r="D106">
            <v>21679087</v>
          </cell>
          <cell r="E106">
            <v>10387005</v>
          </cell>
          <cell r="F106">
            <v>6486475</v>
          </cell>
          <cell r="G106">
            <v>38552567</v>
          </cell>
        </row>
        <row r="107">
          <cell r="A107">
            <v>3104</v>
          </cell>
          <cell r="B107" t="str">
            <v xml:space="preserve"> HOWARD</v>
          </cell>
          <cell r="C107" t="str">
            <v>MINERAL SPRINGS</v>
          </cell>
          <cell r="D107">
            <v>26179406</v>
          </cell>
          <cell r="E107">
            <v>6990635</v>
          </cell>
          <cell r="F107">
            <v>157895610</v>
          </cell>
          <cell r="G107">
            <v>191065651</v>
          </cell>
        </row>
        <row r="108">
          <cell r="A108">
            <v>3105</v>
          </cell>
          <cell r="B108" t="str">
            <v xml:space="preserve"> HOWARD          </v>
          </cell>
          <cell r="C108" t="str">
            <v xml:space="preserve">NASHVILLE           </v>
          </cell>
          <cell r="D108">
            <v>82959929</v>
          </cell>
          <cell r="E108">
            <v>50644370</v>
          </cell>
          <cell r="F108">
            <v>13159235</v>
          </cell>
          <cell r="G108">
            <v>146763534</v>
          </cell>
        </row>
        <row r="109">
          <cell r="A109">
            <v>3201</v>
          </cell>
          <cell r="B109" t="str">
            <v xml:space="preserve"> INDEPENDENCE    </v>
          </cell>
          <cell r="C109" t="str">
            <v xml:space="preserve">BATESVILLE          </v>
          </cell>
          <cell r="D109">
            <v>195006528</v>
          </cell>
          <cell r="E109">
            <v>82043040</v>
          </cell>
          <cell r="F109">
            <v>15695705</v>
          </cell>
          <cell r="G109">
            <v>292745273</v>
          </cell>
        </row>
        <row r="110">
          <cell r="A110">
            <v>3209</v>
          </cell>
          <cell r="B110" t="str">
            <v xml:space="preserve"> INDEPENDENCE    </v>
          </cell>
          <cell r="C110" t="str">
            <v>SOUTHSIDE</v>
          </cell>
          <cell r="D110">
            <v>52078727</v>
          </cell>
          <cell r="E110">
            <v>17408355</v>
          </cell>
          <cell r="F110">
            <v>2506016</v>
          </cell>
          <cell r="G110">
            <v>71993098</v>
          </cell>
        </row>
        <row r="111">
          <cell r="A111">
            <v>3211</v>
          </cell>
          <cell r="B111" t="str">
            <v xml:space="preserve"> INDEPENDENCE    </v>
          </cell>
          <cell r="C111" t="str">
            <v xml:space="preserve">MIDLAND             </v>
          </cell>
          <cell r="D111">
            <v>29726788</v>
          </cell>
          <cell r="E111">
            <v>20629281</v>
          </cell>
          <cell r="F111">
            <v>2767238</v>
          </cell>
          <cell r="G111">
            <v>53123307</v>
          </cell>
        </row>
        <row r="112">
          <cell r="A112">
            <v>3212</v>
          </cell>
          <cell r="B112" t="str">
            <v xml:space="preserve"> INDEPENDENCE</v>
          </cell>
          <cell r="C112" t="str">
            <v>CEDAR RIDGE</v>
          </cell>
          <cell r="D112">
            <v>45225671</v>
          </cell>
          <cell r="E112">
            <v>24549752</v>
          </cell>
          <cell r="F112">
            <v>90937683</v>
          </cell>
          <cell r="G112">
            <v>160713106</v>
          </cell>
        </row>
        <row r="113">
          <cell r="A113">
            <v>3301</v>
          </cell>
          <cell r="B113" t="str">
            <v xml:space="preserve"> IZARD           </v>
          </cell>
          <cell r="C113" t="str">
            <v xml:space="preserve">CALICO ROCK         </v>
          </cell>
          <cell r="D113">
            <v>27820093</v>
          </cell>
          <cell r="E113">
            <v>6286180</v>
          </cell>
          <cell r="F113">
            <v>3788300</v>
          </cell>
          <cell r="G113">
            <v>37894573</v>
          </cell>
        </row>
        <row r="114">
          <cell r="A114">
            <v>3302</v>
          </cell>
          <cell r="B114" t="str">
            <v xml:space="preserve"> IZARD</v>
          </cell>
          <cell r="C114" t="str">
            <v>MELBOURNE</v>
          </cell>
          <cell r="D114">
            <v>56050593</v>
          </cell>
          <cell r="E114">
            <v>24570000</v>
          </cell>
          <cell r="F114">
            <v>8174790</v>
          </cell>
          <cell r="G114">
            <v>88795383</v>
          </cell>
        </row>
        <row r="115">
          <cell r="A115">
            <v>3306</v>
          </cell>
          <cell r="B115" t="str">
            <v xml:space="preserve"> IZARD           </v>
          </cell>
          <cell r="C115" t="str">
            <v>IZARD COUNTY CONSOLIDATED</v>
          </cell>
          <cell r="D115">
            <v>42990805</v>
          </cell>
          <cell r="E115">
            <v>9264885</v>
          </cell>
          <cell r="F115">
            <v>4118725</v>
          </cell>
          <cell r="G115">
            <v>56374415</v>
          </cell>
        </row>
        <row r="116">
          <cell r="A116">
            <v>3403</v>
          </cell>
          <cell r="B116" t="str">
            <v xml:space="preserve"> JACKSON         </v>
          </cell>
          <cell r="C116" t="str">
            <v xml:space="preserve">NEWPORT             </v>
          </cell>
          <cell r="D116">
            <v>87272179</v>
          </cell>
          <cell r="E116">
            <v>51745460</v>
          </cell>
          <cell r="F116">
            <v>24261250</v>
          </cell>
          <cell r="G116">
            <v>163278889</v>
          </cell>
        </row>
        <row r="117">
          <cell r="A117">
            <v>3405</v>
          </cell>
          <cell r="B117" t="str">
            <v xml:space="preserve"> JACKSON</v>
          </cell>
          <cell r="C117" t="str">
            <v>JACKSON COUNTY</v>
          </cell>
          <cell r="D117">
            <v>42631134</v>
          </cell>
          <cell r="E117">
            <v>12970095</v>
          </cell>
          <cell r="F117">
            <v>16831025</v>
          </cell>
          <cell r="G117">
            <v>72432254</v>
          </cell>
        </row>
        <row r="118">
          <cell r="A118">
            <v>3502</v>
          </cell>
          <cell r="B118" t="str">
            <v xml:space="preserve"> JEFFERSON       </v>
          </cell>
          <cell r="C118" t="str">
            <v>DOLLARWAY</v>
          </cell>
          <cell r="D118">
            <v>68582130</v>
          </cell>
          <cell r="E118">
            <v>40564630</v>
          </cell>
          <cell r="F118">
            <v>17702740</v>
          </cell>
          <cell r="G118">
            <v>126849500</v>
          </cell>
        </row>
        <row r="119">
          <cell r="A119">
            <v>3505</v>
          </cell>
          <cell r="B119" t="str">
            <v xml:space="preserve"> JEFFERSON       </v>
          </cell>
          <cell r="C119" t="str">
            <v xml:space="preserve">PINE BLUFF          </v>
          </cell>
          <cell r="D119">
            <v>210135795</v>
          </cell>
          <cell r="E119">
            <v>122185290</v>
          </cell>
          <cell r="F119">
            <v>41335600</v>
          </cell>
          <cell r="G119">
            <v>373656685</v>
          </cell>
        </row>
        <row r="120">
          <cell r="A120">
            <v>3509</v>
          </cell>
          <cell r="B120" t="str">
            <v xml:space="preserve"> JEFFERSON       </v>
          </cell>
          <cell r="C120" t="str">
            <v xml:space="preserve">WATSON CHAPEL       </v>
          </cell>
          <cell r="D120">
            <v>81679201</v>
          </cell>
          <cell r="E120">
            <v>27604650</v>
          </cell>
          <cell r="F120">
            <v>10290320</v>
          </cell>
          <cell r="G120">
            <v>119574171</v>
          </cell>
        </row>
        <row r="121">
          <cell r="A121">
            <v>3510</v>
          </cell>
          <cell r="B121" t="str">
            <v xml:space="preserve"> JEFFERSON       </v>
          </cell>
          <cell r="C121" t="str">
            <v xml:space="preserve">WHITE HALL          </v>
          </cell>
          <cell r="D121">
            <v>147224641</v>
          </cell>
          <cell r="E121">
            <v>60543210</v>
          </cell>
          <cell r="F121">
            <v>104920290</v>
          </cell>
          <cell r="G121">
            <v>312688141</v>
          </cell>
        </row>
        <row r="122">
          <cell r="A122">
            <v>3601</v>
          </cell>
          <cell r="B122" t="str">
            <v xml:space="preserve"> JOHNSON         </v>
          </cell>
          <cell r="C122" t="str">
            <v xml:space="preserve">CLARKSVILLE         </v>
          </cell>
          <cell r="D122">
            <v>126564167</v>
          </cell>
          <cell r="E122">
            <v>56587240</v>
          </cell>
          <cell r="F122">
            <v>13912089</v>
          </cell>
          <cell r="G122">
            <v>197063496</v>
          </cell>
        </row>
        <row r="123">
          <cell r="A123">
            <v>3604</v>
          </cell>
          <cell r="B123" t="str">
            <v xml:space="preserve"> JOHNSON         </v>
          </cell>
          <cell r="C123" t="str">
            <v xml:space="preserve">LAMAR               </v>
          </cell>
          <cell r="D123">
            <v>56874536</v>
          </cell>
          <cell r="E123">
            <v>17808885</v>
          </cell>
          <cell r="F123">
            <v>12654198</v>
          </cell>
          <cell r="G123">
            <v>87337619</v>
          </cell>
        </row>
        <row r="124">
          <cell r="A124">
            <v>3606</v>
          </cell>
          <cell r="B124" t="str">
            <v xml:space="preserve"> JOHNSON         </v>
          </cell>
          <cell r="C124" t="str">
            <v xml:space="preserve">WESTSIDE   </v>
          </cell>
          <cell r="D124">
            <v>23954693</v>
          </cell>
          <cell r="E124">
            <v>7322120</v>
          </cell>
          <cell r="F124">
            <v>10947530</v>
          </cell>
          <cell r="G124">
            <v>42224343</v>
          </cell>
        </row>
        <row r="125">
          <cell r="A125">
            <v>3704</v>
          </cell>
          <cell r="B125" t="str">
            <v xml:space="preserve"> LAFAYETTE       </v>
          </cell>
          <cell r="C125" t="str">
            <v>LAFAYETTE COUNTY</v>
          </cell>
          <cell r="D125">
            <v>41666434</v>
          </cell>
          <cell r="E125">
            <v>15546585</v>
          </cell>
          <cell r="F125">
            <v>14385788</v>
          </cell>
          <cell r="G125">
            <v>71598807</v>
          </cell>
        </row>
        <row r="126">
          <cell r="A126">
            <v>3804</v>
          </cell>
          <cell r="B126" t="str">
            <v xml:space="preserve"> LAWRENCE        </v>
          </cell>
          <cell r="C126" t="str">
            <v xml:space="preserve">HOXIE               </v>
          </cell>
          <cell r="D126">
            <v>30334194</v>
          </cell>
          <cell r="E126">
            <v>10996335</v>
          </cell>
          <cell r="F126">
            <v>13678005</v>
          </cell>
          <cell r="G126">
            <v>55008534</v>
          </cell>
        </row>
        <row r="127">
          <cell r="A127">
            <v>3806</v>
          </cell>
          <cell r="B127" t="str">
            <v xml:space="preserve"> LAWRENCE        </v>
          </cell>
          <cell r="C127" t="str">
            <v xml:space="preserve">SLOAN-HENDRIX       </v>
          </cell>
          <cell r="D127">
            <v>30532506</v>
          </cell>
          <cell r="E127">
            <v>9734611</v>
          </cell>
          <cell r="F127">
            <v>8086700</v>
          </cell>
          <cell r="G127">
            <v>48353817</v>
          </cell>
        </row>
        <row r="128">
          <cell r="A128">
            <v>3809</v>
          </cell>
          <cell r="B128" t="str">
            <v xml:space="preserve"> LAWRENCE</v>
          </cell>
          <cell r="C128" t="str">
            <v>HILLCREST</v>
          </cell>
          <cell r="D128">
            <v>32124655</v>
          </cell>
          <cell r="E128">
            <v>10187515</v>
          </cell>
          <cell r="F128">
            <v>4245817</v>
          </cell>
          <cell r="G128">
            <v>46557987</v>
          </cell>
        </row>
        <row r="129">
          <cell r="A129">
            <v>3810</v>
          </cell>
          <cell r="B129" t="str">
            <v xml:space="preserve"> LAWRENCE        </v>
          </cell>
          <cell r="C129" t="str">
            <v>LAWRENCE COUNTY</v>
          </cell>
          <cell r="D129">
            <v>65364524</v>
          </cell>
          <cell r="E129">
            <v>23483715</v>
          </cell>
          <cell r="F129">
            <v>17635005</v>
          </cell>
          <cell r="G129">
            <v>106483244</v>
          </cell>
        </row>
        <row r="130">
          <cell r="A130">
            <v>3904</v>
          </cell>
          <cell r="B130" t="str">
            <v xml:space="preserve"> LEE             </v>
          </cell>
          <cell r="C130" t="str">
            <v xml:space="preserve">LEE COUNTY          </v>
          </cell>
          <cell r="D130">
            <v>79875573</v>
          </cell>
          <cell r="E130">
            <v>24512180</v>
          </cell>
          <cell r="F130">
            <v>37874600</v>
          </cell>
          <cell r="G130">
            <v>142262353</v>
          </cell>
        </row>
        <row r="131">
          <cell r="A131">
            <v>4003</v>
          </cell>
          <cell r="B131" t="str">
            <v xml:space="preserve"> LINCOLN</v>
          </cell>
          <cell r="C131" t="str">
            <v>STAR CITY</v>
          </cell>
          <cell r="D131">
            <v>66237570</v>
          </cell>
          <cell r="E131">
            <v>27097061</v>
          </cell>
          <cell r="F131">
            <v>11369006</v>
          </cell>
          <cell r="G131">
            <v>104703637</v>
          </cell>
        </row>
        <row r="132">
          <cell r="A132">
            <v>4101</v>
          </cell>
          <cell r="B132" t="str">
            <v xml:space="preserve"> LITTLE RIVER    </v>
          </cell>
          <cell r="C132" t="str">
            <v xml:space="preserve">ASHDOWN             </v>
          </cell>
          <cell r="D132">
            <v>74713314</v>
          </cell>
          <cell r="E132">
            <v>142163695</v>
          </cell>
          <cell r="F132">
            <v>22078100</v>
          </cell>
          <cell r="G132">
            <v>238955109</v>
          </cell>
        </row>
        <row r="133">
          <cell r="A133">
            <v>4102</v>
          </cell>
          <cell r="B133" t="str">
            <v xml:space="preserve"> LITTLE RIVER    </v>
          </cell>
          <cell r="C133" t="str">
            <v xml:space="preserve">FOREMAN             </v>
          </cell>
          <cell r="D133">
            <v>24262162</v>
          </cell>
          <cell r="E133">
            <v>18684965</v>
          </cell>
          <cell r="F133">
            <v>4323380</v>
          </cell>
          <cell r="G133">
            <v>47270507</v>
          </cell>
        </row>
        <row r="134">
          <cell r="A134">
            <v>4201</v>
          </cell>
          <cell r="B134" t="str">
            <v xml:space="preserve"> LOGAN           </v>
          </cell>
          <cell r="C134" t="str">
            <v xml:space="preserve">BOONEVILLE          </v>
          </cell>
          <cell r="D134">
            <v>59462147</v>
          </cell>
          <cell r="E134">
            <v>22239165</v>
          </cell>
          <cell r="F134">
            <v>11954640</v>
          </cell>
          <cell r="G134">
            <v>93655952</v>
          </cell>
        </row>
        <row r="135">
          <cell r="A135">
            <v>4202</v>
          </cell>
          <cell r="B135" t="str">
            <v xml:space="preserve"> LOGAN           </v>
          </cell>
          <cell r="C135" t="str">
            <v xml:space="preserve">MAGAZINE            </v>
          </cell>
          <cell r="D135">
            <v>17848802</v>
          </cell>
          <cell r="E135">
            <v>7134350</v>
          </cell>
          <cell r="F135">
            <v>7902735</v>
          </cell>
          <cell r="G135">
            <v>32885887</v>
          </cell>
        </row>
        <row r="136">
          <cell r="A136">
            <v>4203</v>
          </cell>
          <cell r="B136" t="str">
            <v xml:space="preserve"> LOGAN           </v>
          </cell>
          <cell r="C136" t="str">
            <v xml:space="preserve">PARIS               </v>
          </cell>
          <cell r="D136">
            <v>61291441</v>
          </cell>
          <cell r="E136">
            <v>19737820</v>
          </cell>
          <cell r="F136">
            <v>9515965</v>
          </cell>
          <cell r="G136">
            <v>90545226</v>
          </cell>
        </row>
        <row r="137">
          <cell r="A137">
            <v>4204</v>
          </cell>
          <cell r="B137" t="str">
            <v xml:space="preserve"> LOGAN           </v>
          </cell>
          <cell r="C137" t="str">
            <v xml:space="preserve">SCRANTON            </v>
          </cell>
          <cell r="D137">
            <v>22688098</v>
          </cell>
          <cell r="E137">
            <v>17707915</v>
          </cell>
          <cell r="F137">
            <v>3615275</v>
          </cell>
          <cell r="G137">
            <v>44011288</v>
          </cell>
        </row>
        <row r="138">
          <cell r="A138">
            <v>4301</v>
          </cell>
          <cell r="B138" t="str">
            <v xml:space="preserve"> LONOKE          </v>
          </cell>
          <cell r="C138" t="str">
            <v xml:space="preserve">LONOKE              </v>
          </cell>
          <cell r="D138">
            <v>91001949</v>
          </cell>
          <cell r="E138">
            <v>37871900</v>
          </cell>
          <cell r="F138">
            <v>9293045</v>
          </cell>
          <cell r="G138">
            <v>138166894</v>
          </cell>
        </row>
        <row r="139">
          <cell r="A139">
            <v>4302</v>
          </cell>
          <cell r="B139" t="str">
            <v xml:space="preserve"> LONOKE          </v>
          </cell>
          <cell r="C139" t="str">
            <v xml:space="preserve">ENGLAND             </v>
          </cell>
          <cell r="D139">
            <v>39402285</v>
          </cell>
          <cell r="E139">
            <v>12429080</v>
          </cell>
          <cell r="F139">
            <v>8179565</v>
          </cell>
          <cell r="G139">
            <v>60010930</v>
          </cell>
        </row>
        <row r="140">
          <cell r="A140">
            <v>4303</v>
          </cell>
          <cell r="B140" t="str">
            <v xml:space="preserve"> LONOKE          </v>
          </cell>
          <cell r="C140" t="str">
            <v xml:space="preserve">CARLISLE            </v>
          </cell>
          <cell r="D140">
            <v>49873433</v>
          </cell>
          <cell r="E140">
            <v>16907935</v>
          </cell>
          <cell r="F140">
            <v>6699620</v>
          </cell>
          <cell r="G140">
            <v>73480988</v>
          </cell>
        </row>
        <row r="141">
          <cell r="A141">
            <v>4304</v>
          </cell>
          <cell r="B141" t="str">
            <v xml:space="preserve"> LONOKE          </v>
          </cell>
          <cell r="C141" t="str">
            <v xml:space="preserve">CABOT               </v>
          </cell>
          <cell r="D141">
            <v>580499781</v>
          </cell>
          <cell r="E141">
            <v>125016105</v>
          </cell>
          <cell r="F141">
            <v>32367015</v>
          </cell>
          <cell r="G141">
            <v>737882901</v>
          </cell>
        </row>
        <row r="142">
          <cell r="A142">
            <v>4401</v>
          </cell>
          <cell r="B142" t="str">
            <v xml:space="preserve"> MADISON</v>
          </cell>
          <cell r="C142" t="str">
            <v>HUNTSVILLE</v>
          </cell>
          <cell r="D142">
            <v>133260623</v>
          </cell>
          <cell r="E142">
            <v>42310422</v>
          </cell>
          <cell r="F142">
            <v>23997731</v>
          </cell>
          <cell r="G142">
            <v>199568776</v>
          </cell>
        </row>
        <row r="143">
          <cell r="A143">
            <v>4501</v>
          </cell>
          <cell r="B143" t="str">
            <v xml:space="preserve"> MARION          </v>
          </cell>
          <cell r="C143" t="str">
            <v xml:space="preserve">FLIPPIN             </v>
          </cell>
          <cell r="D143">
            <v>91233562</v>
          </cell>
          <cell r="E143">
            <v>21277260</v>
          </cell>
          <cell r="F143">
            <v>5880000</v>
          </cell>
          <cell r="G143">
            <v>118390822</v>
          </cell>
        </row>
        <row r="144">
          <cell r="A144">
            <v>4502</v>
          </cell>
          <cell r="B144" t="str">
            <v xml:space="preserve"> MARION          </v>
          </cell>
          <cell r="C144" t="str">
            <v>YELLVILLE-SUMMIT</v>
          </cell>
          <cell r="D144">
            <v>54304395</v>
          </cell>
          <cell r="E144">
            <v>14150700</v>
          </cell>
          <cell r="F144">
            <v>4891000</v>
          </cell>
          <cell r="G144">
            <v>73346095</v>
          </cell>
        </row>
        <row r="145">
          <cell r="A145">
            <v>4602</v>
          </cell>
          <cell r="B145" t="str">
            <v xml:space="preserve"> MILLER          </v>
          </cell>
          <cell r="C145" t="str">
            <v xml:space="preserve">GENOA CENTRAL       </v>
          </cell>
          <cell r="D145">
            <v>34985881</v>
          </cell>
          <cell r="E145">
            <v>11619910</v>
          </cell>
          <cell r="F145">
            <v>4070010</v>
          </cell>
          <cell r="G145">
            <v>50675801</v>
          </cell>
        </row>
        <row r="146">
          <cell r="A146">
            <v>4603</v>
          </cell>
          <cell r="B146" t="str">
            <v xml:space="preserve"> MILLER</v>
          </cell>
          <cell r="C146" t="str">
            <v>FOUKE</v>
          </cell>
          <cell r="D146">
            <v>39483852</v>
          </cell>
          <cell r="E146">
            <v>13056090</v>
          </cell>
          <cell r="F146">
            <v>9757270</v>
          </cell>
          <cell r="G146">
            <v>62297212</v>
          </cell>
        </row>
        <row r="147">
          <cell r="A147">
            <v>4605</v>
          </cell>
          <cell r="B147" t="str">
            <v xml:space="preserve"> MILLER          </v>
          </cell>
          <cell r="C147" t="str">
            <v xml:space="preserve">TEXARKANA           </v>
          </cell>
          <cell r="D147">
            <v>289495192</v>
          </cell>
          <cell r="E147">
            <v>102860450</v>
          </cell>
          <cell r="F147">
            <v>45322460</v>
          </cell>
          <cell r="G147">
            <v>437678102</v>
          </cell>
        </row>
        <row r="148">
          <cell r="A148">
            <v>4701</v>
          </cell>
          <cell r="B148" t="str">
            <v xml:space="preserve"> MISSISSIPPI     </v>
          </cell>
          <cell r="C148" t="str">
            <v xml:space="preserve">ARMOREL             </v>
          </cell>
          <cell r="D148">
            <v>33549751</v>
          </cell>
          <cell r="E148">
            <v>115429503</v>
          </cell>
          <cell r="F148">
            <v>4349597</v>
          </cell>
          <cell r="G148">
            <v>153328851</v>
          </cell>
        </row>
        <row r="149">
          <cell r="A149">
            <v>4702</v>
          </cell>
          <cell r="B149" t="str">
            <v xml:space="preserve"> MISSISSIPPI     </v>
          </cell>
          <cell r="C149" t="str">
            <v xml:space="preserve">BLYTHEVILLE         </v>
          </cell>
          <cell r="D149">
            <v>113670798</v>
          </cell>
          <cell r="E149">
            <v>46926797</v>
          </cell>
          <cell r="F149">
            <v>21313816</v>
          </cell>
          <cell r="G149">
            <v>181911411</v>
          </cell>
        </row>
        <row r="150">
          <cell r="A150">
            <v>4706</v>
          </cell>
          <cell r="B150" t="str">
            <v xml:space="preserve"> MISSISSIPPI     </v>
          </cell>
          <cell r="C150" t="str">
            <v>RIVERCREST</v>
          </cell>
          <cell r="D150">
            <v>59765507</v>
          </cell>
          <cell r="E150">
            <v>31480163</v>
          </cell>
          <cell r="F150">
            <v>17343144</v>
          </cell>
          <cell r="G150">
            <v>108588814</v>
          </cell>
        </row>
        <row r="151">
          <cell r="A151">
            <v>4708</v>
          </cell>
          <cell r="B151" t="str">
            <v xml:space="preserve"> MISSISSIPPI     </v>
          </cell>
          <cell r="C151" t="str">
            <v xml:space="preserve">GOSNELL             </v>
          </cell>
          <cell r="D151">
            <v>32002096</v>
          </cell>
          <cell r="E151">
            <v>12729118</v>
          </cell>
          <cell r="F151">
            <v>10181074</v>
          </cell>
          <cell r="G151">
            <v>54912288</v>
          </cell>
        </row>
        <row r="152">
          <cell r="A152">
            <v>4712</v>
          </cell>
          <cell r="B152" t="str">
            <v xml:space="preserve"> MISSISSIPPI     </v>
          </cell>
          <cell r="C152" t="str">
            <v xml:space="preserve">MANILA              </v>
          </cell>
          <cell r="D152">
            <v>46889778</v>
          </cell>
          <cell r="E152">
            <v>16404031</v>
          </cell>
          <cell r="F152">
            <v>4609442</v>
          </cell>
          <cell r="G152">
            <v>67903251</v>
          </cell>
        </row>
        <row r="153">
          <cell r="A153">
            <v>4713</v>
          </cell>
          <cell r="B153" t="str">
            <v xml:space="preserve"> MISSISSIPPI     </v>
          </cell>
          <cell r="C153" t="str">
            <v xml:space="preserve">OSCEOLA             </v>
          </cell>
          <cell r="D153">
            <v>46737482</v>
          </cell>
          <cell r="E153">
            <v>61270124</v>
          </cell>
          <cell r="F153">
            <v>30294533</v>
          </cell>
          <cell r="G153">
            <v>138302139</v>
          </cell>
        </row>
        <row r="154">
          <cell r="A154">
            <v>4801</v>
          </cell>
          <cell r="B154" t="str">
            <v xml:space="preserve"> MONROE          </v>
          </cell>
          <cell r="C154" t="str">
            <v xml:space="preserve">BRINKLEY            </v>
          </cell>
          <cell r="D154">
            <v>40218146</v>
          </cell>
          <cell r="E154">
            <v>17461065</v>
          </cell>
          <cell r="F154">
            <v>19266505</v>
          </cell>
          <cell r="G154">
            <v>76945716</v>
          </cell>
        </row>
        <row r="155">
          <cell r="A155">
            <v>4802</v>
          </cell>
          <cell r="B155" t="str">
            <v xml:space="preserve"> MONROE</v>
          </cell>
          <cell r="C155" t="str">
            <v xml:space="preserve">CLARENDON </v>
          </cell>
          <cell r="D155">
            <v>40112046</v>
          </cell>
          <cell r="E155">
            <v>13221945</v>
          </cell>
          <cell r="F155">
            <v>9005165</v>
          </cell>
          <cell r="G155">
            <v>62339156</v>
          </cell>
        </row>
        <row r="156">
          <cell r="A156">
            <v>4901</v>
          </cell>
          <cell r="B156" t="str">
            <v xml:space="preserve"> MONTGOMERY      </v>
          </cell>
          <cell r="C156" t="str">
            <v xml:space="preserve">CADDO HILLS         </v>
          </cell>
          <cell r="D156">
            <v>23132185</v>
          </cell>
          <cell r="E156">
            <v>9506955</v>
          </cell>
          <cell r="F156">
            <v>2909310</v>
          </cell>
          <cell r="G156">
            <v>35548450</v>
          </cell>
        </row>
        <row r="157">
          <cell r="A157">
            <v>4902</v>
          </cell>
          <cell r="B157" t="str">
            <v xml:space="preserve"> MONTGOMERY      </v>
          </cell>
          <cell r="C157" t="str">
            <v xml:space="preserve">MOUNT IDA           </v>
          </cell>
          <cell r="D157">
            <v>62644740</v>
          </cell>
          <cell r="E157">
            <v>14233944</v>
          </cell>
          <cell r="F157">
            <v>3307018</v>
          </cell>
          <cell r="G157">
            <v>80185702</v>
          </cell>
        </row>
        <row r="158">
          <cell r="A158">
            <v>5006</v>
          </cell>
          <cell r="B158" t="str">
            <v xml:space="preserve"> NEVADA          </v>
          </cell>
          <cell r="C158" t="str">
            <v xml:space="preserve">PRESCOTT            </v>
          </cell>
          <cell r="D158">
            <v>31643116</v>
          </cell>
          <cell r="E158">
            <v>21104630</v>
          </cell>
          <cell r="F158">
            <v>10879540</v>
          </cell>
          <cell r="G158">
            <v>63627286</v>
          </cell>
        </row>
        <row r="159">
          <cell r="A159">
            <v>5008</v>
          </cell>
          <cell r="B159" t="str">
            <v xml:space="preserve"> NEVADA          </v>
          </cell>
          <cell r="C159" t="str">
            <v>NEVADA</v>
          </cell>
          <cell r="D159">
            <v>21255777</v>
          </cell>
          <cell r="E159">
            <v>5428415</v>
          </cell>
          <cell r="F159">
            <v>6806235</v>
          </cell>
          <cell r="G159">
            <v>33490427</v>
          </cell>
        </row>
        <row r="160">
          <cell r="A160">
            <v>5102</v>
          </cell>
          <cell r="B160" t="str">
            <v xml:space="preserve"> NEWTON</v>
          </cell>
          <cell r="C160" t="str">
            <v>JASPER</v>
          </cell>
          <cell r="D160">
            <v>50732759</v>
          </cell>
          <cell r="E160">
            <v>11730503</v>
          </cell>
          <cell r="F160">
            <v>9189081</v>
          </cell>
          <cell r="G160">
            <v>71652343</v>
          </cell>
        </row>
        <row r="161">
          <cell r="A161">
            <v>5106</v>
          </cell>
          <cell r="B161" t="str">
            <v xml:space="preserve"> NEWTON</v>
          </cell>
          <cell r="C161" t="str">
            <v>DEER/MT. JUDEA</v>
          </cell>
          <cell r="D161">
            <v>19009337</v>
          </cell>
          <cell r="E161">
            <v>4711020</v>
          </cell>
          <cell r="F161">
            <v>3197779</v>
          </cell>
          <cell r="G161">
            <v>26918136</v>
          </cell>
        </row>
        <row r="162">
          <cell r="A162">
            <v>5201</v>
          </cell>
          <cell r="B162" t="str">
            <v xml:space="preserve"> OUACHITA        </v>
          </cell>
          <cell r="C162" t="str">
            <v xml:space="preserve">BEARDEN             </v>
          </cell>
          <cell r="D162">
            <v>19698662</v>
          </cell>
          <cell r="E162">
            <v>10774225</v>
          </cell>
          <cell r="F162">
            <v>8902820</v>
          </cell>
          <cell r="G162">
            <v>39375707</v>
          </cell>
        </row>
        <row r="163">
          <cell r="A163">
            <v>5204</v>
          </cell>
          <cell r="B163" t="str">
            <v xml:space="preserve"> OUACHITA        </v>
          </cell>
          <cell r="C163" t="str">
            <v xml:space="preserve">CAMDEN-FAIRVIEW         </v>
          </cell>
          <cell r="D163">
            <v>123379170</v>
          </cell>
          <cell r="E163">
            <v>38772603</v>
          </cell>
          <cell r="F163">
            <v>28695330</v>
          </cell>
          <cell r="G163">
            <v>190847103</v>
          </cell>
        </row>
        <row r="164">
          <cell r="A164">
            <v>5205</v>
          </cell>
          <cell r="B164" t="str">
            <v xml:space="preserve"> OUACHITA        </v>
          </cell>
          <cell r="C164" t="str">
            <v>HARMONY GROVE</v>
          </cell>
          <cell r="D164">
            <v>33216180</v>
          </cell>
          <cell r="E164">
            <v>13052790</v>
          </cell>
          <cell r="F164">
            <v>6134580</v>
          </cell>
          <cell r="G164">
            <v>52403550</v>
          </cell>
        </row>
        <row r="165">
          <cell r="A165">
            <v>5301</v>
          </cell>
          <cell r="B165" t="str">
            <v xml:space="preserve"> PERRY           </v>
          </cell>
          <cell r="C165" t="str">
            <v xml:space="preserve">EAST END            </v>
          </cell>
          <cell r="D165">
            <v>31797488</v>
          </cell>
          <cell r="E165">
            <v>9439135</v>
          </cell>
          <cell r="F165">
            <v>3409180</v>
          </cell>
          <cell r="G165">
            <v>44645803</v>
          </cell>
        </row>
        <row r="166">
          <cell r="A166">
            <v>5303</v>
          </cell>
          <cell r="B166" t="str">
            <v xml:space="preserve"> PERRY           </v>
          </cell>
          <cell r="C166" t="str">
            <v xml:space="preserve">PERRYVILLE          </v>
          </cell>
          <cell r="D166">
            <v>40768738</v>
          </cell>
          <cell r="E166">
            <v>10806950</v>
          </cell>
          <cell r="F166">
            <v>5757260</v>
          </cell>
          <cell r="G166">
            <v>57332948</v>
          </cell>
        </row>
        <row r="167">
          <cell r="A167">
            <v>5401</v>
          </cell>
          <cell r="B167" t="str">
            <v xml:space="preserve"> PHILLIPS        </v>
          </cell>
          <cell r="C167" t="str">
            <v>BARTON-LEXA</v>
          </cell>
          <cell r="D167">
            <v>26433227</v>
          </cell>
          <cell r="E167">
            <v>9617625</v>
          </cell>
          <cell r="F167">
            <v>6782066</v>
          </cell>
          <cell r="G167">
            <v>42832918</v>
          </cell>
        </row>
        <row r="168">
          <cell r="A168">
            <v>5403</v>
          </cell>
          <cell r="B168" t="str">
            <v xml:space="preserve"> PHILLIPS        </v>
          </cell>
          <cell r="C168" t="str">
            <v xml:space="preserve">HELENA-W HELENA     </v>
          </cell>
          <cell r="D168">
            <v>65966736</v>
          </cell>
          <cell r="E168">
            <v>35342275</v>
          </cell>
          <cell r="F168">
            <v>27871343</v>
          </cell>
          <cell r="G168">
            <v>129180354</v>
          </cell>
        </row>
        <row r="169">
          <cell r="A169">
            <v>5404</v>
          </cell>
          <cell r="B169" t="str">
            <v xml:space="preserve"> PHILLIPS        </v>
          </cell>
          <cell r="C169" t="str">
            <v xml:space="preserve">MARVELL             </v>
          </cell>
          <cell r="D169">
            <v>54891470</v>
          </cell>
          <cell r="E169">
            <v>12475155</v>
          </cell>
          <cell r="F169">
            <v>6318167</v>
          </cell>
          <cell r="G169">
            <v>73684792</v>
          </cell>
        </row>
        <row r="170">
          <cell r="A170">
            <v>5502</v>
          </cell>
          <cell r="B170" t="str">
            <v xml:space="preserve"> PIKE            </v>
          </cell>
          <cell r="C170" t="str">
            <v>CENTERPOINT</v>
          </cell>
          <cell r="D170">
            <v>42195936</v>
          </cell>
          <cell r="E170">
            <v>16653802</v>
          </cell>
          <cell r="F170">
            <v>6568366</v>
          </cell>
          <cell r="G170">
            <v>65418104</v>
          </cell>
        </row>
        <row r="171">
          <cell r="A171">
            <v>5503</v>
          </cell>
          <cell r="B171" t="str">
            <v xml:space="preserve"> PIKE            </v>
          </cell>
          <cell r="C171" t="str">
            <v xml:space="preserve">KIRBY               </v>
          </cell>
          <cell r="D171">
            <v>25695571</v>
          </cell>
          <cell r="E171">
            <v>8728405</v>
          </cell>
          <cell r="F171">
            <v>3488675</v>
          </cell>
          <cell r="G171">
            <v>37912651</v>
          </cell>
        </row>
        <row r="172">
          <cell r="A172">
            <v>5504</v>
          </cell>
          <cell r="B172" t="str">
            <v xml:space="preserve"> PIKE            </v>
          </cell>
          <cell r="C172" t="str">
            <v>SOUTH PIKE COUNTY</v>
          </cell>
          <cell r="D172">
            <v>49091052</v>
          </cell>
          <cell r="E172">
            <v>14774190</v>
          </cell>
          <cell r="F172">
            <v>5908890</v>
          </cell>
          <cell r="G172">
            <v>69774132</v>
          </cell>
        </row>
        <row r="173">
          <cell r="A173">
            <v>5602</v>
          </cell>
          <cell r="B173" t="str">
            <v xml:space="preserve"> POINSETT        </v>
          </cell>
          <cell r="C173" t="str">
            <v xml:space="preserve">HARRISBURG    </v>
          </cell>
          <cell r="D173">
            <v>80208288</v>
          </cell>
          <cell r="E173">
            <v>29163105</v>
          </cell>
          <cell r="F173">
            <v>16750345</v>
          </cell>
          <cell r="G173">
            <v>126121738</v>
          </cell>
        </row>
        <row r="174">
          <cell r="A174">
            <v>5604</v>
          </cell>
          <cell r="B174" t="str">
            <v xml:space="preserve"> POINSETT        </v>
          </cell>
          <cell r="C174" t="str">
            <v xml:space="preserve">MARKED TREE         </v>
          </cell>
          <cell r="D174">
            <v>28152276</v>
          </cell>
          <cell r="E174">
            <v>8389525</v>
          </cell>
          <cell r="F174">
            <v>5937895</v>
          </cell>
          <cell r="G174">
            <v>42479696</v>
          </cell>
        </row>
        <row r="175">
          <cell r="A175">
            <v>5605</v>
          </cell>
          <cell r="B175" t="str">
            <v xml:space="preserve"> POINSETT        </v>
          </cell>
          <cell r="C175" t="str">
            <v xml:space="preserve">TRUMANN             </v>
          </cell>
          <cell r="D175">
            <v>72216721</v>
          </cell>
          <cell r="E175">
            <v>25731565</v>
          </cell>
          <cell r="F175">
            <v>8548235</v>
          </cell>
          <cell r="G175">
            <v>106496521</v>
          </cell>
        </row>
        <row r="176">
          <cell r="A176">
            <v>5608</v>
          </cell>
          <cell r="B176" t="str">
            <v xml:space="preserve"> POINSETT        </v>
          </cell>
          <cell r="C176" t="str">
            <v xml:space="preserve">EAST POINSETT COUNTY     </v>
          </cell>
          <cell r="D176">
            <v>25328437</v>
          </cell>
          <cell r="E176">
            <v>7522407</v>
          </cell>
          <cell r="F176">
            <v>7006001</v>
          </cell>
          <cell r="G176">
            <v>39856845</v>
          </cell>
        </row>
        <row r="177">
          <cell r="A177">
            <v>5703</v>
          </cell>
          <cell r="B177" t="str">
            <v xml:space="preserve"> POLK            </v>
          </cell>
          <cell r="C177" t="str">
            <v>MENA</v>
          </cell>
          <cell r="D177">
            <v>112158670</v>
          </cell>
          <cell r="E177">
            <v>35990780</v>
          </cell>
          <cell r="F177">
            <v>17313660</v>
          </cell>
          <cell r="G177">
            <v>165463110</v>
          </cell>
        </row>
        <row r="178">
          <cell r="A178">
            <v>5706</v>
          </cell>
          <cell r="B178" t="str">
            <v xml:space="preserve"> POLK            </v>
          </cell>
          <cell r="C178" t="str">
            <v>OUACHITA RIVER</v>
          </cell>
          <cell r="D178">
            <v>38052101</v>
          </cell>
          <cell r="E178">
            <v>9663105</v>
          </cell>
          <cell r="F178">
            <v>6967935</v>
          </cell>
          <cell r="G178">
            <v>54683141</v>
          </cell>
        </row>
        <row r="179">
          <cell r="A179">
            <v>5707</v>
          </cell>
          <cell r="B179" t="str">
            <v xml:space="preserve"> POLK            </v>
          </cell>
          <cell r="C179" t="str">
            <v>COSSATOT RIVER</v>
          </cell>
          <cell r="D179">
            <v>35763712</v>
          </cell>
          <cell r="E179">
            <v>15236455</v>
          </cell>
          <cell r="F179">
            <v>15840510</v>
          </cell>
          <cell r="G179">
            <v>66840677</v>
          </cell>
        </row>
        <row r="180">
          <cell r="A180">
            <v>5801</v>
          </cell>
          <cell r="B180" t="str">
            <v xml:space="preserve"> POPE            </v>
          </cell>
          <cell r="C180" t="str">
            <v xml:space="preserve">ATKINS              </v>
          </cell>
          <cell r="D180">
            <v>48427852</v>
          </cell>
          <cell r="E180">
            <v>15133185</v>
          </cell>
          <cell r="F180">
            <v>7040720</v>
          </cell>
          <cell r="G180">
            <v>70601757</v>
          </cell>
        </row>
        <row r="181">
          <cell r="A181">
            <v>5802</v>
          </cell>
          <cell r="B181" t="str">
            <v xml:space="preserve"> POPE            </v>
          </cell>
          <cell r="C181" t="str">
            <v xml:space="preserve">DOVER               </v>
          </cell>
          <cell r="D181">
            <v>69923668</v>
          </cell>
          <cell r="E181">
            <v>19413550</v>
          </cell>
          <cell r="F181">
            <v>6413779</v>
          </cell>
          <cell r="G181">
            <v>95750997</v>
          </cell>
        </row>
        <row r="182">
          <cell r="A182">
            <v>5803</v>
          </cell>
          <cell r="B182" t="str">
            <v xml:space="preserve"> POPE            </v>
          </cell>
          <cell r="C182" t="str">
            <v xml:space="preserve">HECTOR              </v>
          </cell>
          <cell r="D182">
            <v>26114576</v>
          </cell>
          <cell r="E182">
            <v>9387900</v>
          </cell>
          <cell r="F182">
            <v>7578350</v>
          </cell>
          <cell r="G182">
            <v>43080826</v>
          </cell>
        </row>
        <row r="183">
          <cell r="A183">
            <v>5804</v>
          </cell>
          <cell r="B183" t="str">
            <v xml:space="preserve"> POPE            </v>
          </cell>
          <cell r="C183" t="str">
            <v xml:space="preserve">POTTSVILLE          </v>
          </cell>
          <cell r="D183">
            <v>65786837</v>
          </cell>
          <cell r="E183">
            <v>26452100</v>
          </cell>
          <cell r="F183">
            <v>4068505</v>
          </cell>
          <cell r="G183">
            <v>96307442</v>
          </cell>
        </row>
        <row r="184">
          <cell r="A184">
            <v>5805</v>
          </cell>
          <cell r="B184" t="str">
            <v xml:space="preserve"> POPE            </v>
          </cell>
          <cell r="C184" t="str">
            <v xml:space="preserve">RUSSELLVILLE        </v>
          </cell>
          <cell r="D184">
            <v>435822194</v>
          </cell>
          <cell r="E184">
            <v>157309125</v>
          </cell>
          <cell r="F184">
            <v>412994350</v>
          </cell>
          <cell r="G184">
            <v>1006125669</v>
          </cell>
        </row>
        <row r="185">
          <cell r="A185">
            <v>5901</v>
          </cell>
          <cell r="B185" t="str">
            <v xml:space="preserve"> PRAIRIE         </v>
          </cell>
          <cell r="C185" t="str">
            <v xml:space="preserve">DES ARC             </v>
          </cell>
          <cell r="D185">
            <v>33711021</v>
          </cell>
          <cell r="E185">
            <v>12842220</v>
          </cell>
          <cell r="F185">
            <v>8735570</v>
          </cell>
          <cell r="G185">
            <v>55288811</v>
          </cell>
        </row>
        <row r="186">
          <cell r="A186">
            <v>5903</v>
          </cell>
          <cell r="B186" t="str">
            <v xml:space="preserve"> PRAIRIE         </v>
          </cell>
          <cell r="C186" t="str">
            <v xml:space="preserve">HAZEN               </v>
          </cell>
          <cell r="D186">
            <v>54214399</v>
          </cell>
          <cell r="E186">
            <v>20935680</v>
          </cell>
          <cell r="F186">
            <v>7715340</v>
          </cell>
          <cell r="G186">
            <v>82865419</v>
          </cell>
        </row>
        <row r="187">
          <cell r="A187">
            <v>6001</v>
          </cell>
          <cell r="B187" t="str">
            <v xml:space="preserve"> PULASKI         </v>
          </cell>
          <cell r="C187" t="str">
            <v xml:space="preserve">LITTLE ROCK         </v>
          </cell>
          <cell r="D187">
            <v>2943226850</v>
          </cell>
          <cell r="E187">
            <v>770478515</v>
          </cell>
          <cell r="F187">
            <v>231844985</v>
          </cell>
          <cell r="G187">
            <v>3945550350</v>
          </cell>
        </row>
        <row r="188">
          <cell r="A188">
            <v>6002</v>
          </cell>
          <cell r="B188" t="str">
            <v xml:space="preserve"> PULASKI         </v>
          </cell>
          <cell r="C188" t="str">
            <v xml:space="preserve">NORTH LITTLE ROCK       </v>
          </cell>
          <cell r="D188">
            <v>582393795</v>
          </cell>
          <cell r="E188">
            <v>152885135</v>
          </cell>
          <cell r="F188">
            <v>65154750</v>
          </cell>
          <cell r="G188">
            <v>800433680</v>
          </cell>
        </row>
        <row r="189">
          <cell r="A189">
            <v>6003</v>
          </cell>
          <cell r="B189" t="str">
            <v xml:space="preserve"> PULASKI         </v>
          </cell>
          <cell r="C189" t="str">
            <v xml:space="preserve">PULASKI COUNTY      </v>
          </cell>
          <cell r="D189">
            <v>2186637900</v>
          </cell>
          <cell r="E189">
            <v>557049530</v>
          </cell>
          <cell r="F189">
            <v>107394353</v>
          </cell>
          <cell r="G189">
            <v>2851081783</v>
          </cell>
        </row>
        <row r="190">
          <cell r="A190">
            <v>6004</v>
          </cell>
          <cell r="B190" t="str">
            <v>PULASKI</v>
          </cell>
          <cell r="C190" t="str">
            <v>JACKSONVILLE NORTH PULASKI</v>
          </cell>
          <cell r="D190">
            <v>298970329</v>
          </cell>
          <cell r="E190">
            <v>88615585</v>
          </cell>
          <cell r="F190">
            <v>33663670</v>
          </cell>
          <cell r="G190">
            <v>421249584</v>
          </cell>
        </row>
        <row r="191">
          <cell r="A191">
            <v>6102</v>
          </cell>
          <cell r="B191" t="str">
            <v xml:space="preserve"> RANDOLPH        </v>
          </cell>
          <cell r="C191" t="str">
            <v xml:space="preserve">MAYNARD             </v>
          </cell>
          <cell r="D191">
            <v>28384237</v>
          </cell>
          <cell r="E191">
            <v>8956842</v>
          </cell>
          <cell r="F191">
            <v>2568189</v>
          </cell>
          <cell r="G191">
            <v>39909268</v>
          </cell>
        </row>
        <row r="192">
          <cell r="A192">
            <v>6103</v>
          </cell>
          <cell r="B192" t="str">
            <v xml:space="preserve"> RANDOLPH        </v>
          </cell>
          <cell r="C192" t="str">
            <v xml:space="preserve">POCAHONTAS          </v>
          </cell>
          <cell r="D192">
            <v>107776830</v>
          </cell>
          <cell r="E192">
            <v>59118970</v>
          </cell>
          <cell r="F192">
            <v>12284849</v>
          </cell>
          <cell r="G192">
            <v>179180649</v>
          </cell>
        </row>
        <row r="193">
          <cell r="A193">
            <v>6201</v>
          </cell>
          <cell r="B193" t="str">
            <v xml:space="preserve"> ST FRANCIS      </v>
          </cell>
          <cell r="C193" t="str">
            <v xml:space="preserve">FORREST CITY        </v>
          </cell>
          <cell r="D193">
            <v>120878885</v>
          </cell>
          <cell r="E193">
            <v>46612840</v>
          </cell>
          <cell r="F193">
            <v>40594350</v>
          </cell>
          <cell r="G193">
            <v>208086075</v>
          </cell>
        </row>
        <row r="194">
          <cell r="A194">
            <v>6205</v>
          </cell>
          <cell r="B194" t="str">
            <v xml:space="preserve"> ST FRANCIS      </v>
          </cell>
          <cell r="C194" t="str">
            <v xml:space="preserve">PALESTINE-WHEATLEY     </v>
          </cell>
          <cell r="D194">
            <v>25174873</v>
          </cell>
          <cell r="E194">
            <v>8436660</v>
          </cell>
          <cell r="F194">
            <v>16166235</v>
          </cell>
          <cell r="G194">
            <v>49777768</v>
          </cell>
        </row>
        <row r="195">
          <cell r="A195">
            <v>6301</v>
          </cell>
          <cell r="B195" t="str">
            <v xml:space="preserve"> SALINE          </v>
          </cell>
          <cell r="C195" t="str">
            <v xml:space="preserve">BAUXITE             </v>
          </cell>
          <cell r="D195">
            <v>62378695</v>
          </cell>
          <cell r="E195">
            <v>19031425</v>
          </cell>
          <cell r="F195">
            <v>5734575</v>
          </cell>
          <cell r="G195">
            <v>87144695</v>
          </cell>
        </row>
        <row r="196">
          <cell r="A196">
            <v>6302</v>
          </cell>
          <cell r="B196" t="str">
            <v xml:space="preserve"> SALINE          </v>
          </cell>
          <cell r="C196" t="str">
            <v xml:space="preserve">BENTON              </v>
          </cell>
          <cell r="D196">
            <v>374846309</v>
          </cell>
          <cell r="E196">
            <v>86891351</v>
          </cell>
          <cell r="F196">
            <v>16245038</v>
          </cell>
          <cell r="G196">
            <v>477982698</v>
          </cell>
        </row>
        <row r="197">
          <cell r="A197">
            <v>6303</v>
          </cell>
          <cell r="B197" t="str">
            <v xml:space="preserve"> SALINE          </v>
          </cell>
          <cell r="C197" t="str">
            <v>BRYANT</v>
          </cell>
          <cell r="D197">
            <v>711202316</v>
          </cell>
          <cell r="E197">
            <v>168640670</v>
          </cell>
          <cell r="F197">
            <v>28696150</v>
          </cell>
          <cell r="G197">
            <v>908539136</v>
          </cell>
        </row>
        <row r="198">
          <cell r="A198">
            <v>6304</v>
          </cell>
          <cell r="B198" t="str">
            <v xml:space="preserve"> SALINE          </v>
          </cell>
          <cell r="C198" t="str">
            <v xml:space="preserve">HARMONY GROVE   </v>
          </cell>
          <cell r="D198">
            <v>47306913</v>
          </cell>
          <cell r="E198">
            <v>16383490</v>
          </cell>
          <cell r="F198">
            <v>4566920</v>
          </cell>
          <cell r="G198">
            <v>68257323</v>
          </cell>
        </row>
        <row r="199">
          <cell r="A199">
            <v>6401</v>
          </cell>
          <cell r="B199" t="str">
            <v xml:space="preserve"> SCOTT           </v>
          </cell>
          <cell r="C199" t="str">
            <v xml:space="preserve">WALDRON             </v>
          </cell>
          <cell r="D199">
            <v>57199452</v>
          </cell>
          <cell r="E199">
            <v>18006455</v>
          </cell>
          <cell r="F199">
            <v>10415105</v>
          </cell>
          <cell r="G199">
            <v>85621012</v>
          </cell>
        </row>
        <row r="200">
          <cell r="A200">
            <v>6502</v>
          </cell>
          <cell r="B200" t="str">
            <v xml:space="preserve"> SEARCY</v>
          </cell>
          <cell r="C200" t="str">
            <v>SEARCY COUNTY</v>
          </cell>
          <cell r="D200">
            <v>54004079</v>
          </cell>
          <cell r="E200">
            <v>15424315</v>
          </cell>
          <cell r="F200">
            <v>6143075</v>
          </cell>
          <cell r="G200">
            <v>75571469</v>
          </cell>
        </row>
        <row r="201">
          <cell r="A201">
            <v>6505</v>
          </cell>
          <cell r="B201" t="str">
            <v xml:space="preserve"> SEARCY</v>
          </cell>
          <cell r="C201" t="str">
            <v>OZARK MOUNTAIN</v>
          </cell>
          <cell r="D201">
            <v>45591109</v>
          </cell>
          <cell r="E201">
            <v>10607995</v>
          </cell>
          <cell r="F201">
            <v>6040775</v>
          </cell>
          <cell r="G201">
            <v>62239879</v>
          </cell>
        </row>
        <row r="202">
          <cell r="A202">
            <v>6601</v>
          </cell>
          <cell r="B202" t="str">
            <v xml:space="preserve"> SEBASTIAN       </v>
          </cell>
          <cell r="C202" t="str">
            <v xml:space="preserve">FORT SMITH          </v>
          </cell>
          <cell r="D202">
            <v>1070622014</v>
          </cell>
          <cell r="E202">
            <v>386017250</v>
          </cell>
          <cell r="F202">
            <v>103297760</v>
          </cell>
          <cell r="G202">
            <v>1559937024</v>
          </cell>
        </row>
        <row r="203">
          <cell r="A203">
            <v>6602</v>
          </cell>
          <cell r="B203" t="str">
            <v xml:space="preserve"> SEBASTIAN       </v>
          </cell>
          <cell r="C203" t="str">
            <v xml:space="preserve">GREENWOOD           </v>
          </cell>
          <cell r="D203">
            <v>286597350</v>
          </cell>
          <cell r="E203">
            <v>106915230</v>
          </cell>
          <cell r="F203">
            <v>15621245</v>
          </cell>
          <cell r="G203">
            <v>409133825</v>
          </cell>
        </row>
        <row r="204">
          <cell r="A204">
            <v>6603</v>
          </cell>
          <cell r="B204" t="str">
            <v xml:space="preserve"> SEBASTIAN       </v>
          </cell>
          <cell r="C204" t="str">
            <v xml:space="preserve">HACKETT             </v>
          </cell>
          <cell r="D204">
            <v>42138596</v>
          </cell>
          <cell r="E204">
            <v>13406070</v>
          </cell>
          <cell r="F204">
            <v>13495330</v>
          </cell>
          <cell r="G204">
            <v>69039996</v>
          </cell>
        </row>
        <row r="205">
          <cell r="A205">
            <v>6605</v>
          </cell>
          <cell r="B205" t="str">
            <v xml:space="preserve"> SEBASTIAN       </v>
          </cell>
          <cell r="C205" t="str">
            <v xml:space="preserve">LAVACA              </v>
          </cell>
          <cell r="D205">
            <v>46972090</v>
          </cell>
          <cell r="E205">
            <v>13371560</v>
          </cell>
          <cell r="F205">
            <v>7331245</v>
          </cell>
          <cell r="G205">
            <v>67674895</v>
          </cell>
        </row>
        <row r="206">
          <cell r="A206">
            <v>6606</v>
          </cell>
          <cell r="B206" t="str">
            <v xml:space="preserve"> SEBASTIAN       </v>
          </cell>
          <cell r="C206" t="str">
            <v xml:space="preserve">MANSFIELD           </v>
          </cell>
          <cell r="D206">
            <v>42882852</v>
          </cell>
          <cell r="E206">
            <v>19142850</v>
          </cell>
          <cell r="F206">
            <v>12410960</v>
          </cell>
          <cell r="G206">
            <v>74436662</v>
          </cell>
        </row>
        <row r="207">
          <cell r="A207">
            <v>6701</v>
          </cell>
          <cell r="B207" t="str">
            <v xml:space="preserve"> SEVIER          </v>
          </cell>
          <cell r="C207" t="str">
            <v xml:space="preserve">DEQUEEN             </v>
          </cell>
          <cell r="D207">
            <v>84904924</v>
          </cell>
          <cell r="E207">
            <v>39498000</v>
          </cell>
          <cell r="F207">
            <v>20696865</v>
          </cell>
          <cell r="G207">
            <v>145099789</v>
          </cell>
        </row>
        <row r="208">
          <cell r="A208">
            <v>6703</v>
          </cell>
          <cell r="B208" t="str">
            <v xml:space="preserve"> SEVIER          </v>
          </cell>
          <cell r="C208" t="str">
            <v xml:space="preserve">HORATIO             </v>
          </cell>
          <cell r="D208">
            <v>24470213</v>
          </cell>
          <cell r="E208">
            <v>7670320</v>
          </cell>
          <cell r="F208">
            <v>6666670</v>
          </cell>
          <cell r="G208">
            <v>38807203</v>
          </cell>
        </row>
        <row r="209">
          <cell r="A209">
            <v>6802</v>
          </cell>
          <cell r="B209" t="str">
            <v xml:space="preserve"> SHARP</v>
          </cell>
          <cell r="C209" t="str">
            <v>CAVE CITY</v>
          </cell>
          <cell r="D209">
            <v>54913522</v>
          </cell>
          <cell r="E209">
            <v>18275100</v>
          </cell>
          <cell r="F209">
            <v>4782220</v>
          </cell>
          <cell r="G209">
            <v>77970842</v>
          </cell>
        </row>
        <row r="210">
          <cell r="A210">
            <v>6804</v>
          </cell>
          <cell r="B210" t="str">
            <v xml:space="preserve"> SHARP           </v>
          </cell>
          <cell r="C210" t="str">
            <v xml:space="preserve">HIGHLAND            </v>
          </cell>
          <cell r="D210">
            <v>132247689</v>
          </cell>
          <cell r="E210">
            <v>25733390</v>
          </cell>
          <cell r="F210">
            <v>15911860</v>
          </cell>
          <cell r="G210">
            <v>173892939</v>
          </cell>
        </row>
        <row r="211">
          <cell r="A211">
            <v>6901</v>
          </cell>
          <cell r="B211" t="str">
            <v xml:space="preserve"> STONE</v>
          </cell>
          <cell r="C211" t="str">
            <v xml:space="preserve">MOUNTAIN VIEW </v>
          </cell>
          <cell r="D211">
            <v>126025206</v>
          </cell>
          <cell r="E211">
            <v>30117950</v>
          </cell>
          <cell r="F211">
            <v>10088040</v>
          </cell>
          <cell r="G211">
            <v>166231196</v>
          </cell>
        </row>
        <row r="212">
          <cell r="A212">
            <v>7001</v>
          </cell>
          <cell r="B212" t="str">
            <v xml:space="preserve"> UNION           </v>
          </cell>
          <cell r="C212" t="str">
            <v>EL DORADO</v>
          </cell>
          <cell r="D212">
            <v>307627926</v>
          </cell>
          <cell r="E212">
            <v>168855750</v>
          </cell>
          <cell r="F212">
            <v>182104940</v>
          </cell>
          <cell r="G212">
            <v>658588616</v>
          </cell>
        </row>
        <row r="213">
          <cell r="A213">
            <v>7003</v>
          </cell>
          <cell r="B213" t="str">
            <v xml:space="preserve"> UNION           </v>
          </cell>
          <cell r="C213" t="str">
            <v xml:space="preserve">JUNCTION CITY       </v>
          </cell>
          <cell r="D213">
            <v>28552861</v>
          </cell>
          <cell r="E213">
            <v>28105544</v>
          </cell>
          <cell r="F213">
            <v>6688111</v>
          </cell>
          <cell r="G213">
            <v>63346516</v>
          </cell>
        </row>
        <row r="214">
          <cell r="A214">
            <v>7007</v>
          </cell>
          <cell r="B214" t="str">
            <v xml:space="preserve"> UNION           </v>
          </cell>
          <cell r="C214" t="str">
            <v xml:space="preserve">PARKERS CHAPEL      </v>
          </cell>
          <cell r="D214">
            <v>28995502</v>
          </cell>
          <cell r="E214">
            <v>37164343</v>
          </cell>
          <cell r="F214">
            <v>1910648</v>
          </cell>
          <cell r="G214">
            <v>68070493</v>
          </cell>
        </row>
        <row r="215">
          <cell r="A215">
            <v>7008</v>
          </cell>
          <cell r="B215" t="str">
            <v xml:space="preserve"> UNION           </v>
          </cell>
          <cell r="C215" t="str">
            <v>SMACKOVER-NORPHLET</v>
          </cell>
          <cell r="D215">
            <v>68226239</v>
          </cell>
          <cell r="E215">
            <v>42700601</v>
          </cell>
          <cell r="F215">
            <v>11006759</v>
          </cell>
          <cell r="G215">
            <v>121933599</v>
          </cell>
        </row>
        <row r="216">
          <cell r="A216">
            <v>7009</v>
          </cell>
          <cell r="B216" t="str">
            <v xml:space="preserve"> UNION           </v>
          </cell>
          <cell r="C216" t="str">
            <v>STRONG-HUTTIG</v>
          </cell>
          <cell r="D216">
            <v>24055968</v>
          </cell>
          <cell r="E216">
            <v>15280587</v>
          </cell>
          <cell r="F216">
            <v>4767148</v>
          </cell>
          <cell r="G216">
            <v>44103703</v>
          </cell>
        </row>
        <row r="217">
          <cell r="A217">
            <v>7102</v>
          </cell>
          <cell r="B217" t="str">
            <v xml:space="preserve"> VAN BUREN       </v>
          </cell>
          <cell r="C217" t="str">
            <v>CLINTON</v>
          </cell>
          <cell r="D217">
            <v>113075838</v>
          </cell>
          <cell r="E217">
            <v>50743985</v>
          </cell>
          <cell r="F217">
            <v>9048315</v>
          </cell>
          <cell r="G217">
            <v>172868138</v>
          </cell>
        </row>
        <row r="218">
          <cell r="A218">
            <v>7104</v>
          </cell>
          <cell r="B218" t="str">
            <v xml:space="preserve"> VAN BUREN       </v>
          </cell>
          <cell r="C218" t="str">
            <v xml:space="preserve">SHIRLEY             </v>
          </cell>
          <cell r="D218">
            <v>58801568</v>
          </cell>
          <cell r="E218">
            <v>12914035</v>
          </cell>
          <cell r="F218">
            <v>3010135</v>
          </cell>
          <cell r="G218">
            <v>74725738</v>
          </cell>
        </row>
        <row r="219">
          <cell r="A219">
            <v>7105</v>
          </cell>
          <cell r="B219" t="str">
            <v xml:space="preserve"> VAN BUREN       </v>
          </cell>
          <cell r="C219" t="str">
            <v xml:space="preserve">SOUTH SIDE </v>
          </cell>
          <cell r="D219">
            <v>63533865</v>
          </cell>
          <cell r="E219">
            <v>37963835</v>
          </cell>
          <cell r="F219">
            <v>15222236</v>
          </cell>
          <cell r="G219">
            <v>116719936</v>
          </cell>
        </row>
        <row r="220">
          <cell r="A220">
            <v>7201</v>
          </cell>
          <cell r="B220" t="str">
            <v xml:space="preserve"> WASHINGTON      </v>
          </cell>
          <cell r="C220" t="str">
            <v xml:space="preserve">ELKINS              </v>
          </cell>
          <cell r="D220">
            <v>53540260</v>
          </cell>
          <cell r="E220">
            <v>12041054</v>
          </cell>
          <cell r="F220">
            <v>10566541</v>
          </cell>
          <cell r="G220">
            <v>76147855</v>
          </cell>
        </row>
        <row r="221">
          <cell r="A221">
            <v>7202</v>
          </cell>
          <cell r="B221" t="str">
            <v xml:space="preserve"> WASHINGTON      </v>
          </cell>
          <cell r="C221" t="str">
            <v xml:space="preserve">FARMINGTON          </v>
          </cell>
          <cell r="D221">
            <v>150284864</v>
          </cell>
          <cell r="E221">
            <v>26672197</v>
          </cell>
          <cell r="F221">
            <v>6593087</v>
          </cell>
          <cell r="G221">
            <v>183550148</v>
          </cell>
        </row>
        <row r="222">
          <cell r="A222">
            <v>7203</v>
          </cell>
          <cell r="B222" t="str">
            <v xml:space="preserve"> WASHINGTON      </v>
          </cell>
          <cell r="C222" t="str">
            <v xml:space="preserve">FAYETTEVILLE        </v>
          </cell>
          <cell r="D222">
            <v>1449402375</v>
          </cell>
          <cell r="E222">
            <v>246950192</v>
          </cell>
          <cell r="F222">
            <v>86104191</v>
          </cell>
          <cell r="G222">
            <v>1782456758</v>
          </cell>
        </row>
        <row r="223">
          <cell r="A223">
            <v>7204</v>
          </cell>
          <cell r="B223" t="str">
            <v xml:space="preserve"> WASHINGTON      </v>
          </cell>
          <cell r="C223" t="str">
            <v>GREENLAND</v>
          </cell>
          <cell r="D223">
            <v>62193925</v>
          </cell>
          <cell r="E223">
            <v>19133828</v>
          </cell>
          <cell r="F223">
            <v>8963164</v>
          </cell>
          <cell r="G223">
            <v>90290917</v>
          </cell>
        </row>
        <row r="224">
          <cell r="A224">
            <v>7205</v>
          </cell>
          <cell r="B224" t="str">
            <v xml:space="preserve"> WASHINGTON      </v>
          </cell>
          <cell r="C224" t="str">
            <v xml:space="preserve">LINCOLN CONSOLIDATED          </v>
          </cell>
          <cell r="D224">
            <v>60662565</v>
          </cell>
          <cell r="E224">
            <v>14677676</v>
          </cell>
          <cell r="F224">
            <v>7221928</v>
          </cell>
          <cell r="G224">
            <v>82562169</v>
          </cell>
        </row>
        <row r="225">
          <cell r="A225">
            <v>7206</v>
          </cell>
          <cell r="B225" t="str">
            <v xml:space="preserve"> WASHINGTON      </v>
          </cell>
          <cell r="C225" t="str">
            <v xml:space="preserve">PRAIRIE GROVE       </v>
          </cell>
          <cell r="D225">
            <v>131966486</v>
          </cell>
          <cell r="E225">
            <v>27242221</v>
          </cell>
          <cell r="F225">
            <v>9894084</v>
          </cell>
          <cell r="G225">
            <v>169102791</v>
          </cell>
        </row>
        <row r="226">
          <cell r="A226">
            <v>7207</v>
          </cell>
          <cell r="B226" t="str">
            <v xml:space="preserve"> WASHINGTON      </v>
          </cell>
          <cell r="C226" t="str">
            <v xml:space="preserve">SPRINGDALE          </v>
          </cell>
          <cell r="D226">
            <v>1306541270</v>
          </cell>
          <cell r="E226">
            <v>382560856</v>
          </cell>
          <cell r="F226">
            <v>96908745</v>
          </cell>
          <cell r="G226">
            <v>1786010871</v>
          </cell>
        </row>
        <row r="227">
          <cell r="A227">
            <v>7208</v>
          </cell>
          <cell r="B227" t="str">
            <v xml:space="preserve"> WASHINGTON      </v>
          </cell>
          <cell r="C227" t="str">
            <v xml:space="preserve">WEST FORK           </v>
          </cell>
          <cell r="D227">
            <v>48879375</v>
          </cell>
          <cell r="E227">
            <v>11909702</v>
          </cell>
          <cell r="F227">
            <v>8868550</v>
          </cell>
          <cell r="G227">
            <v>69657627</v>
          </cell>
        </row>
        <row r="228">
          <cell r="A228">
            <v>7301</v>
          </cell>
          <cell r="B228" t="str">
            <v xml:space="preserve"> WHITE           </v>
          </cell>
          <cell r="C228" t="str">
            <v xml:space="preserve">BALD KNOB           </v>
          </cell>
          <cell r="D228">
            <v>53147314</v>
          </cell>
          <cell r="E228">
            <v>19492975</v>
          </cell>
          <cell r="F228">
            <v>39519220</v>
          </cell>
          <cell r="G228">
            <v>112159509</v>
          </cell>
        </row>
        <row r="229">
          <cell r="A229">
            <v>7302</v>
          </cell>
          <cell r="B229" t="str">
            <v xml:space="preserve"> WHITE           </v>
          </cell>
          <cell r="C229" t="str">
            <v>BEEBE</v>
          </cell>
          <cell r="D229">
            <v>170019136</v>
          </cell>
          <cell r="E229">
            <v>45940535</v>
          </cell>
          <cell r="F229">
            <v>25596125</v>
          </cell>
          <cell r="G229">
            <v>241555796</v>
          </cell>
        </row>
        <row r="230">
          <cell r="A230">
            <v>7303</v>
          </cell>
          <cell r="B230" t="str">
            <v xml:space="preserve"> WHITE           </v>
          </cell>
          <cell r="C230" t="str">
            <v xml:space="preserve">BRADFORD            </v>
          </cell>
          <cell r="D230">
            <v>14839132</v>
          </cell>
          <cell r="E230">
            <v>6342000</v>
          </cell>
          <cell r="F230">
            <v>8207480</v>
          </cell>
          <cell r="G230">
            <v>29388612</v>
          </cell>
        </row>
        <row r="231">
          <cell r="A231">
            <v>7304</v>
          </cell>
          <cell r="B231" t="str">
            <v xml:space="preserve"> WHITE           </v>
          </cell>
          <cell r="C231" t="str">
            <v xml:space="preserve">WHITE COUNTY CENTRAL       </v>
          </cell>
          <cell r="D231">
            <v>33278778</v>
          </cell>
          <cell r="E231">
            <v>15675130</v>
          </cell>
          <cell r="F231">
            <v>6673080</v>
          </cell>
          <cell r="G231">
            <v>55626988</v>
          </cell>
        </row>
        <row r="232">
          <cell r="A232">
            <v>7307</v>
          </cell>
          <cell r="B232" t="str">
            <v xml:space="preserve"> WHITE           </v>
          </cell>
          <cell r="C232" t="str">
            <v xml:space="preserve">RIVERVIEW           </v>
          </cell>
          <cell r="D232">
            <v>72826898</v>
          </cell>
          <cell r="E232">
            <v>20834380</v>
          </cell>
          <cell r="F232">
            <v>20043165</v>
          </cell>
          <cell r="G232">
            <v>113704443</v>
          </cell>
        </row>
        <row r="233">
          <cell r="A233">
            <v>7309</v>
          </cell>
          <cell r="B233" t="str">
            <v xml:space="preserve"> WHITE           </v>
          </cell>
          <cell r="C233" t="str">
            <v xml:space="preserve">PANGBURN            </v>
          </cell>
          <cell r="D233">
            <v>49215063</v>
          </cell>
          <cell r="E233">
            <v>23159569</v>
          </cell>
          <cell r="F233">
            <v>6359070</v>
          </cell>
          <cell r="G233">
            <v>78733702</v>
          </cell>
        </row>
        <row r="234">
          <cell r="A234">
            <v>7310</v>
          </cell>
          <cell r="B234" t="str">
            <v xml:space="preserve"> WHITE           </v>
          </cell>
          <cell r="C234" t="str">
            <v xml:space="preserve">ROSE BUD            </v>
          </cell>
          <cell r="D234">
            <v>42252300</v>
          </cell>
          <cell r="E234">
            <v>18330230</v>
          </cell>
          <cell r="F234">
            <v>26047668</v>
          </cell>
          <cell r="G234">
            <v>86630198</v>
          </cell>
        </row>
        <row r="235">
          <cell r="A235">
            <v>7311</v>
          </cell>
          <cell r="B235" t="str">
            <v xml:space="preserve"> WHITE           </v>
          </cell>
          <cell r="C235" t="str">
            <v xml:space="preserve">SEARCY SPECIAL    </v>
          </cell>
          <cell r="D235">
            <v>412557864</v>
          </cell>
          <cell r="E235">
            <v>126515583</v>
          </cell>
          <cell r="F235">
            <v>44637027</v>
          </cell>
          <cell r="G235">
            <v>583710474</v>
          </cell>
        </row>
        <row r="236">
          <cell r="A236">
            <v>7401</v>
          </cell>
          <cell r="B236" t="str">
            <v xml:space="preserve"> WOODRUFF        </v>
          </cell>
          <cell r="C236" t="str">
            <v>AUGUSTA</v>
          </cell>
          <cell r="D236">
            <v>37976436</v>
          </cell>
          <cell r="E236">
            <v>7808715</v>
          </cell>
          <cell r="F236">
            <v>24903985</v>
          </cell>
          <cell r="G236">
            <v>70689136</v>
          </cell>
        </row>
        <row r="237">
          <cell r="A237">
            <v>7403</v>
          </cell>
          <cell r="B237" t="str">
            <v xml:space="preserve"> WOODRUFF        </v>
          </cell>
          <cell r="C237" t="str">
            <v xml:space="preserve">MCCRORY             </v>
          </cell>
          <cell r="D237">
            <v>31132098</v>
          </cell>
          <cell r="E237">
            <v>10839220</v>
          </cell>
          <cell r="F237">
            <v>30071370</v>
          </cell>
          <cell r="G237">
            <v>72042688</v>
          </cell>
        </row>
        <row r="238">
          <cell r="A238">
            <v>7503</v>
          </cell>
          <cell r="B238" t="str">
            <v xml:space="preserve"> YELL            </v>
          </cell>
          <cell r="C238" t="str">
            <v xml:space="preserve">DANVILLE            </v>
          </cell>
          <cell r="D238">
            <v>29058455</v>
          </cell>
          <cell r="E238">
            <v>12120650</v>
          </cell>
          <cell r="F238">
            <v>6431975</v>
          </cell>
          <cell r="G238">
            <v>47611080</v>
          </cell>
        </row>
        <row r="239">
          <cell r="A239">
            <v>7504</v>
          </cell>
          <cell r="B239" t="str">
            <v xml:space="preserve"> YELL            </v>
          </cell>
          <cell r="C239" t="str">
            <v xml:space="preserve">DARDANELLE          </v>
          </cell>
          <cell r="D239">
            <v>80475319</v>
          </cell>
          <cell r="E239">
            <v>24924330</v>
          </cell>
          <cell r="F239">
            <v>5487330</v>
          </cell>
          <cell r="G239">
            <v>110886979</v>
          </cell>
        </row>
        <row r="240">
          <cell r="A240">
            <v>7509</v>
          </cell>
          <cell r="B240" t="str">
            <v xml:space="preserve"> YELL            </v>
          </cell>
          <cell r="C240" t="str">
            <v xml:space="preserve">WESTERN YELL COUNTY    </v>
          </cell>
          <cell r="D240">
            <v>20874197</v>
          </cell>
          <cell r="E240">
            <v>6641990</v>
          </cell>
          <cell r="F240">
            <v>4741070</v>
          </cell>
          <cell r="G240">
            <v>32257257</v>
          </cell>
        </row>
        <row r="241">
          <cell r="A241">
            <v>7510</v>
          </cell>
          <cell r="B241" t="str">
            <v xml:space="preserve"> YELL            </v>
          </cell>
          <cell r="C241" t="str">
            <v>TWO RIVERS</v>
          </cell>
          <cell r="D241">
            <v>45884591</v>
          </cell>
          <cell r="E241">
            <v>25210630</v>
          </cell>
          <cell r="F241">
            <v>9090780</v>
          </cell>
          <cell r="G241">
            <v>80186001</v>
          </cell>
        </row>
      </sheetData>
      <sheetData sheetId="12">
        <row r="1">
          <cell r="C1">
            <v>38322</v>
          </cell>
          <cell r="D1" t="str">
            <v>FY17</v>
          </cell>
          <cell r="E1" t="str">
            <v>FY20</v>
          </cell>
          <cell r="F1" t="str">
            <v>FY21</v>
          </cell>
          <cell r="G1" t="str">
            <v>FY22</v>
          </cell>
          <cell r="H1" t="str">
            <v>FY23</v>
          </cell>
          <cell r="I1" t="str">
            <v>FY24</v>
          </cell>
          <cell r="J1" t="str">
            <v>FY25</v>
          </cell>
          <cell r="K1" t="str">
            <v>FY26</v>
          </cell>
          <cell r="L1" t="str">
            <v>FY27</v>
          </cell>
          <cell r="M1" t="str">
            <v>FY28</v>
          </cell>
          <cell r="N1" t="str">
            <v>FY29</v>
          </cell>
          <cell r="O1" t="str">
            <v>FY30</v>
          </cell>
          <cell r="P1" t="str">
            <v>FY31</v>
          </cell>
          <cell r="Q1" t="str">
            <v>FY32</v>
          </cell>
          <cell r="R1" t="str">
            <v>FY33</v>
          </cell>
          <cell r="S1" t="str">
            <v>FY34</v>
          </cell>
          <cell r="T1" t="str">
            <v>FY35</v>
          </cell>
          <cell r="U1" t="str">
            <v>FY36</v>
          </cell>
          <cell r="V1" t="str">
            <v>FY37</v>
          </cell>
          <cell r="W1" t="str">
            <v>FY38</v>
          </cell>
          <cell r="X1" t="str">
            <v>FY39</v>
          </cell>
        </row>
        <row r="2">
          <cell r="A2" t="str">
            <v>LEA</v>
          </cell>
          <cell r="B2" t="str">
            <v>DISTRICT</v>
          </cell>
          <cell r="C2" t="str">
            <v>BALANCE</v>
          </cell>
          <cell r="D2" t="str">
            <v>Total P&amp;I</v>
          </cell>
          <cell r="E2" t="str">
            <v>Total P&amp;I</v>
          </cell>
          <cell r="F2" t="str">
            <v>Total P&amp;I</v>
          </cell>
          <cell r="G2" t="str">
            <v>Total P&amp;I</v>
          </cell>
          <cell r="H2" t="str">
            <v>Total P&amp;I</v>
          </cell>
          <cell r="I2" t="str">
            <v>Total P&amp;I</v>
          </cell>
          <cell r="J2" t="str">
            <v>Total P&amp;I</v>
          </cell>
          <cell r="K2" t="str">
            <v>Total P&amp;I</v>
          </cell>
          <cell r="L2" t="str">
            <v>Total P&amp;I</v>
          </cell>
          <cell r="M2" t="str">
            <v>Total P&amp;I</v>
          </cell>
          <cell r="N2" t="str">
            <v>Total P&amp;I</v>
          </cell>
          <cell r="O2" t="str">
            <v>Total P&amp;I</v>
          </cell>
          <cell r="P2" t="str">
            <v>Total P&amp;I</v>
          </cell>
          <cell r="Q2" t="str">
            <v>Total P&amp;I</v>
          </cell>
          <cell r="R2" t="str">
            <v>Total P&amp;I</v>
          </cell>
          <cell r="S2" t="str">
            <v>Total P&amp;I</v>
          </cell>
          <cell r="T2" t="str">
            <v>Total P&amp;I</v>
          </cell>
          <cell r="U2" t="str">
            <v>Total P&amp;I</v>
          </cell>
          <cell r="V2" t="str">
            <v>Total P&amp;I</v>
          </cell>
          <cell r="W2" t="str">
            <v>Total P&amp;I</v>
          </cell>
          <cell r="X2" t="str">
            <v>Total P&amp;I</v>
          </cell>
        </row>
        <row r="3">
          <cell r="A3">
            <v>101</v>
          </cell>
          <cell r="B3" t="str">
            <v xml:space="preserve">DeWitt </v>
          </cell>
          <cell r="C3">
            <v>9068262</v>
          </cell>
          <cell r="D3">
            <v>503191.25</v>
          </cell>
          <cell r="E3">
            <v>519177.5</v>
          </cell>
          <cell r="F3">
            <v>521632.5</v>
          </cell>
          <cell r="G3">
            <v>523162.5</v>
          </cell>
          <cell r="H3">
            <v>528722.5</v>
          </cell>
          <cell r="I3">
            <v>528377.5</v>
          </cell>
          <cell r="J3">
            <v>532010</v>
          </cell>
          <cell r="K3">
            <v>534491.25</v>
          </cell>
          <cell r="L3">
            <v>540785</v>
          </cell>
          <cell r="M3">
            <v>540755</v>
          </cell>
          <cell r="N3">
            <v>544371.25</v>
          </cell>
          <cell r="O3">
            <v>546607.5</v>
          </cell>
          <cell r="P3">
            <v>547438.75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A4">
            <v>104</v>
          </cell>
          <cell r="B4" t="str">
            <v xml:space="preserve">Stuttgart </v>
          </cell>
          <cell r="C4">
            <v>13569000</v>
          </cell>
          <cell r="D4">
            <v>868862.5</v>
          </cell>
          <cell r="E4">
            <v>866333.76</v>
          </cell>
          <cell r="F4">
            <v>867793.76</v>
          </cell>
          <cell r="G4">
            <v>862593.76</v>
          </cell>
          <cell r="H4">
            <v>861493.76000000001</v>
          </cell>
          <cell r="I4">
            <v>864268.76</v>
          </cell>
          <cell r="J4">
            <v>860693.76</v>
          </cell>
          <cell r="K4">
            <v>855993.76</v>
          </cell>
          <cell r="L4">
            <v>855168.76</v>
          </cell>
          <cell r="M4">
            <v>852993.76</v>
          </cell>
          <cell r="N4">
            <v>853537.5</v>
          </cell>
          <cell r="O4">
            <v>847462.5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>
            <v>201</v>
          </cell>
          <cell r="B5" t="str">
            <v xml:space="preserve">Crossett </v>
          </cell>
          <cell r="C5">
            <v>11390000</v>
          </cell>
          <cell r="D5">
            <v>788265</v>
          </cell>
          <cell r="E5">
            <v>791095</v>
          </cell>
          <cell r="F5">
            <v>792112.5</v>
          </cell>
          <cell r="G5">
            <v>791546.25</v>
          </cell>
          <cell r="H5">
            <v>789365</v>
          </cell>
          <cell r="I5">
            <v>790700</v>
          </cell>
          <cell r="J5">
            <v>795125</v>
          </cell>
          <cell r="K5">
            <v>797500</v>
          </cell>
          <cell r="L5">
            <v>793250</v>
          </cell>
          <cell r="M5">
            <v>797250</v>
          </cell>
          <cell r="N5">
            <v>794375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>
            <v>203</v>
          </cell>
          <cell r="B6" t="str">
            <v xml:space="preserve">Hamburg </v>
          </cell>
          <cell r="C6">
            <v>5923000</v>
          </cell>
          <cell r="D6">
            <v>403035</v>
          </cell>
          <cell r="E6">
            <v>407806.26</v>
          </cell>
          <cell r="F6">
            <v>406258.76</v>
          </cell>
          <cell r="G6">
            <v>409240</v>
          </cell>
          <cell r="H6">
            <v>405833.76</v>
          </cell>
          <cell r="I6">
            <v>411990</v>
          </cell>
          <cell r="J6">
            <v>411635</v>
          </cell>
          <cell r="K6">
            <v>350590</v>
          </cell>
          <cell r="L6">
            <v>356255</v>
          </cell>
          <cell r="M6">
            <v>355980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>
            <v>302</v>
          </cell>
          <cell r="B7" t="str">
            <v xml:space="preserve">Cotter </v>
          </cell>
          <cell r="C7">
            <v>2760000</v>
          </cell>
          <cell r="D7">
            <v>185585</v>
          </cell>
          <cell r="E7">
            <v>186700</v>
          </cell>
          <cell r="F7">
            <v>186502.5</v>
          </cell>
          <cell r="G7">
            <v>185972.5</v>
          </cell>
          <cell r="H7">
            <v>185100</v>
          </cell>
          <cell r="I7">
            <v>183875</v>
          </cell>
          <cell r="J7">
            <v>192365</v>
          </cell>
          <cell r="K7">
            <v>185140</v>
          </cell>
          <cell r="L7">
            <v>187830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>
            <v>303</v>
          </cell>
          <cell r="B8" t="str">
            <v xml:space="preserve">Mountain Home </v>
          </cell>
          <cell r="C8">
            <v>10030000</v>
          </cell>
          <cell r="D8">
            <v>771786.25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>
            <v>304</v>
          </cell>
          <cell r="B9" t="str">
            <v xml:space="preserve">Norfork </v>
          </cell>
          <cell r="C9">
            <v>1505000</v>
          </cell>
          <cell r="D9">
            <v>122607.5</v>
          </cell>
          <cell r="E9">
            <v>124870</v>
          </cell>
          <cell r="F9">
            <v>125040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>
            <v>401</v>
          </cell>
          <cell r="B10" t="str">
            <v xml:space="preserve">Bentonville </v>
          </cell>
          <cell r="C10">
            <v>61104350</v>
          </cell>
          <cell r="D10">
            <v>4447425.0199999996</v>
          </cell>
          <cell r="E10">
            <v>4461090.0199999996</v>
          </cell>
          <cell r="F10">
            <v>4455046.26</v>
          </cell>
          <cell r="G10">
            <v>4461401.26</v>
          </cell>
          <cell r="H10">
            <v>4459441.26</v>
          </cell>
          <cell r="I10">
            <v>4473066.26</v>
          </cell>
          <cell r="J10">
            <v>4102516.26</v>
          </cell>
          <cell r="K10">
            <v>4103458.76</v>
          </cell>
          <cell r="L10">
            <v>4111190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>
            <v>402</v>
          </cell>
          <cell r="B11" t="str">
            <v xml:space="preserve">Decatur </v>
          </cell>
          <cell r="C11">
            <v>764809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>
            <v>403</v>
          </cell>
          <cell r="B12" t="str">
            <v xml:space="preserve">Gentry </v>
          </cell>
          <cell r="C12">
            <v>12640000</v>
          </cell>
          <cell r="D12">
            <v>433805</v>
          </cell>
          <cell r="E12">
            <v>430800</v>
          </cell>
          <cell r="F12">
            <v>432000</v>
          </cell>
          <cell r="G12">
            <v>432800</v>
          </cell>
          <cell r="H12">
            <v>432960</v>
          </cell>
          <cell r="I12">
            <v>432460</v>
          </cell>
          <cell r="J12">
            <v>431280</v>
          </cell>
          <cell r="K12">
            <v>434400</v>
          </cell>
          <cell r="L12">
            <v>431575</v>
          </cell>
          <cell r="M12">
            <v>432562.5</v>
          </cell>
          <cell r="N12">
            <v>432837.5</v>
          </cell>
          <cell r="O12">
            <v>432400</v>
          </cell>
          <cell r="P12">
            <v>431250</v>
          </cell>
          <cell r="Q12">
            <v>428500</v>
          </cell>
          <cell r="R12">
            <v>430000</v>
          </cell>
          <cell r="S12">
            <v>430500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>
            <v>404</v>
          </cell>
          <cell r="B13" t="str">
            <v xml:space="preserve">Gravette </v>
          </cell>
          <cell r="C13">
            <v>22815000</v>
          </cell>
          <cell r="D13">
            <v>1563947.5</v>
          </cell>
          <cell r="E13">
            <v>1573551.26</v>
          </cell>
          <cell r="F13">
            <v>1569651.26</v>
          </cell>
          <cell r="G13">
            <v>1577946.26</v>
          </cell>
          <cell r="H13">
            <v>1572676.26</v>
          </cell>
          <cell r="I13">
            <v>1574186.26</v>
          </cell>
          <cell r="J13">
            <v>1576935</v>
          </cell>
          <cell r="K13">
            <v>1575675</v>
          </cell>
          <cell r="L13">
            <v>1571300</v>
          </cell>
          <cell r="M13">
            <v>1573500</v>
          </cell>
          <cell r="N13">
            <v>267225</v>
          </cell>
          <cell r="O13">
            <v>267725</v>
          </cell>
          <cell r="P13">
            <v>267750</v>
          </cell>
          <cell r="Q13">
            <v>271750</v>
          </cell>
          <cell r="R13">
            <v>270000</v>
          </cell>
          <cell r="S13">
            <v>267750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>
            <v>405</v>
          </cell>
          <cell r="B14" t="str">
            <v xml:space="preserve">Rogers </v>
          </cell>
          <cell r="C14">
            <v>99745000</v>
          </cell>
          <cell r="D14">
            <v>5257700</v>
          </cell>
          <cell r="E14">
            <v>5264831.26</v>
          </cell>
          <cell r="F14">
            <v>5266981.26</v>
          </cell>
          <cell r="G14">
            <v>5261368.76</v>
          </cell>
          <cell r="H14">
            <v>5254581.26</v>
          </cell>
          <cell r="I14">
            <v>5251381.26</v>
          </cell>
          <cell r="J14">
            <v>5251293.76</v>
          </cell>
          <cell r="K14">
            <v>5249568.76</v>
          </cell>
          <cell r="L14">
            <v>5249800</v>
          </cell>
          <cell r="M14">
            <v>5251500</v>
          </cell>
          <cell r="N14">
            <v>5249181.26</v>
          </cell>
          <cell r="O14">
            <v>5252600</v>
          </cell>
          <cell r="P14">
            <v>5261025</v>
          </cell>
          <cell r="Q14">
            <v>5268725</v>
          </cell>
          <cell r="R14">
            <v>5275212.5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>
            <v>406</v>
          </cell>
          <cell r="B15" t="str">
            <v xml:space="preserve">Siloam Springs </v>
          </cell>
          <cell r="C15">
            <v>24110000</v>
          </cell>
          <cell r="D15">
            <v>1629582.51</v>
          </cell>
          <cell r="E15">
            <v>1636819.38</v>
          </cell>
          <cell r="F15">
            <v>1635322.5</v>
          </cell>
          <cell r="G15">
            <v>1631597.5</v>
          </cell>
          <cell r="H15">
            <v>1640392.5</v>
          </cell>
          <cell r="I15">
            <v>1633365</v>
          </cell>
          <cell r="J15">
            <v>1645985</v>
          </cell>
          <cell r="K15">
            <v>1650062.5</v>
          </cell>
          <cell r="L15">
            <v>1645877.5</v>
          </cell>
          <cell r="M15">
            <v>1643632.5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>
            <v>407</v>
          </cell>
          <cell r="B16" t="str">
            <v xml:space="preserve">Pea Ridge </v>
          </cell>
          <cell r="C16">
            <v>10365000</v>
          </cell>
          <cell r="D16">
            <v>642567.5</v>
          </cell>
          <cell r="E16">
            <v>646155</v>
          </cell>
          <cell r="F16">
            <v>642470</v>
          </cell>
          <cell r="G16">
            <v>643117.5</v>
          </cell>
          <cell r="H16">
            <v>642922.5</v>
          </cell>
          <cell r="I16">
            <v>646802.5</v>
          </cell>
          <cell r="J16">
            <v>644650</v>
          </cell>
          <cell r="K16">
            <v>646555</v>
          </cell>
          <cell r="L16">
            <v>646725</v>
          </cell>
          <cell r="M16">
            <v>645965</v>
          </cell>
          <cell r="N16">
            <v>644260</v>
          </cell>
          <cell r="O16">
            <v>645500</v>
          </cell>
          <cell r="P16">
            <v>650250</v>
          </cell>
          <cell r="Q16">
            <v>648500</v>
          </cell>
          <cell r="R16">
            <v>650500</v>
          </cell>
          <cell r="S16">
            <v>651000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>
            <v>501</v>
          </cell>
          <cell r="B17" t="str">
            <v xml:space="preserve">Alpena </v>
          </cell>
          <cell r="C17">
            <v>665000</v>
          </cell>
          <cell r="D17">
            <v>59040</v>
          </cell>
          <cell r="E17">
            <v>57420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>
            <v>502</v>
          </cell>
          <cell r="B18" t="str">
            <v xml:space="preserve">Bergman </v>
          </cell>
          <cell r="C18">
            <v>2889113.2</v>
          </cell>
          <cell r="D18">
            <v>182090.01</v>
          </cell>
          <cell r="E18">
            <v>172275</v>
          </cell>
          <cell r="F18">
            <v>173022.5</v>
          </cell>
          <cell r="G18">
            <v>173457.5</v>
          </cell>
          <cell r="H18">
            <v>173570</v>
          </cell>
          <cell r="I18">
            <v>173410</v>
          </cell>
          <cell r="J18">
            <v>177535</v>
          </cell>
          <cell r="K18">
            <v>176190</v>
          </cell>
          <cell r="L18">
            <v>174610</v>
          </cell>
          <cell r="M18">
            <v>177795</v>
          </cell>
          <cell r="N18">
            <v>175510</v>
          </cell>
          <cell r="O18">
            <v>177990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>
            <v>503</v>
          </cell>
          <cell r="B19" t="str">
            <v xml:space="preserve">Harrison </v>
          </cell>
          <cell r="C19">
            <v>16590000</v>
          </cell>
          <cell r="D19">
            <v>1233781.26</v>
          </cell>
          <cell r="E19">
            <v>1242468.76</v>
          </cell>
          <cell r="F19">
            <v>1238531.26</v>
          </cell>
          <cell r="G19">
            <v>1236925</v>
          </cell>
          <cell r="H19">
            <v>1237375</v>
          </cell>
          <cell r="I19">
            <v>780325</v>
          </cell>
          <cell r="J19">
            <v>775850</v>
          </cell>
          <cell r="K19">
            <v>775250</v>
          </cell>
          <cell r="L19">
            <v>773300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>
            <v>504</v>
          </cell>
          <cell r="B20" t="str">
            <v xml:space="preserve">Omaha </v>
          </cell>
          <cell r="C20">
            <v>3005000</v>
          </cell>
          <cell r="D20">
            <v>185002.5</v>
          </cell>
          <cell r="E20">
            <v>188757.5</v>
          </cell>
          <cell r="F20">
            <v>187577.5</v>
          </cell>
          <cell r="G20">
            <v>186167.5</v>
          </cell>
          <cell r="H20">
            <v>194251.25</v>
          </cell>
          <cell r="I20">
            <v>191601.25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>
            <v>505</v>
          </cell>
          <cell r="B21" t="str">
            <v xml:space="preserve">Valley Springs </v>
          </cell>
          <cell r="C21">
            <v>3409914</v>
          </cell>
          <cell r="D21">
            <v>259608.4</v>
          </cell>
          <cell r="E21">
            <v>243146.26</v>
          </cell>
          <cell r="F21">
            <v>244381.26</v>
          </cell>
          <cell r="G21">
            <v>250156.26</v>
          </cell>
          <cell r="H21">
            <v>250293.76000000001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>
            <v>506</v>
          </cell>
          <cell r="B22" t="str">
            <v xml:space="preserve">Lead Hill </v>
          </cell>
          <cell r="C22">
            <v>2335000</v>
          </cell>
          <cell r="D22">
            <v>193520</v>
          </cell>
          <cell r="E22">
            <v>192052.5</v>
          </cell>
          <cell r="F22">
            <v>194087.5</v>
          </cell>
          <cell r="G22">
            <v>195460</v>
          </cell>
          <cell r="H22">
            <v>196237.5</v>
          </cell>
          <cell r="I22">
            <v>196420</v>
          </cell>
          <cell r="J22">
            <v>196007.5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601</v>
          </cell>
          <cell r="B23" t="str">
            <v xml:space="preserve">Hermitage </v>
          </cell>
          <cell r="C23">
            <v>3600000</v>
          </cell>
          <cell r="D23">
            <v>248596.26</v>
          </cell>
          <cell r="E23">
            <v>249846.26</v>
          </cell>
          <cell r="F23">
            <v>252627.5</v>
          </cell>
          <cell r="G23">
            <v>249840</v>
          </cell>
          <cell r="H23">
            <v>251740</v>
          </cell>
          <cell r="I23">
            <v>253095</v>
          </cell>
          <cell r="J23">
            <v>253795</v>
          </cell>
          <cell r="K23">
            <v>253820</v>
          </cell>
          <cell r="L23">
            <v>253150</v>
          </cell>
          <cell r="M23">
            <v>251880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>
            <v>602</v>
          </cell>
          <cell r="B24" t="str">
            <v xml:space="preserve">Warren </v>
          </cell>
          <cell r="C24">
            <v>8475000</v>
          </cell>
          <cell r="D24">
            <v>606467.5</v>
          </cell>
          <cell r="E24">
            <v>609470</v>
          </cell>
          <cell r="F24">
            <v>609702.5</v>
          </cell>
          <cell r="G24">
            <v>608574.38</v>
          </cell>
          <cell r="H24">
            <v>611286.88</v>
          </cell>
          <cell r="I24">
            <v>612690</v>
          </cell>
          <cell r="J24">
            <v>612770</v>
          </cell>
          <cell r="K24">
            <v>611500</v>
          </cell>
          <cell r="L24">
            <v>608875</v>
          </cell>
          <cell r="M24">
            <v>609875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>
            <v>701</v>
          </cell>
          <cell r="B25" t="str">
            <v xml:space="preserve">Hampton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>
            <v>801</v>
          </cell>
          <cell r="B26" t="str">
            <v xml:space="preserve">Berryville </v>
          </cell>
          <cell r="C26">
            <v>4375000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>
            <v>802</v>
          </cell>
          <cell r="B27" t="str">
            <v xml:space="preserve">Eureka Springs </v>
          </cell>
          <cell r="C27">
            <v>4310000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>
            <v>803</v>
          </cell>
          <cell r="B28" t="str">
            <v xml:space="preserve">Green Forest </v>
          </cell>
          <cell r="C28">
            <v>6100000</v>
          </cell>
          <cell r="D28">
            <v>402453.76000000001</v>
          </cell>
          <cell r="E28">
            <v>408060.02</v>
          </cell>
          <cell r="F28">
            <v>406864.39</v>
          </cell>
          <cell r="G28">
            <v>410503.76</v>
          </cell>
          <cell r="H28">
            <v>404116.88</v>
          </cell>
          <cell r="I28">
            <v>407160</v>
          </cell>
          <cell r="J28">
            <v>414250</v>
          </cell>
          <cell r="K28">
            <v>414625</v>
          </cell>
          <cell r="L28">
            <v>413500</v>
          </cell>
          <cell r="M28">
            <v>416500</v>
          </cell>
          <cell r="N28">
            <v>413625</v>
          </cell>
          <cell r="O28">
            <v>414875</v>
          </cell>
          <cell r="P28">
            <v>415125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>
            <v>901</v>
          </cell>
          <cell r="B29" t="str">
            <v xml:space="preserve">Dermott </v>
          </cell>
          <cell r="C29">
            <v>2865000</v>
          </cell>
          <cell r="D29">
            <v>195790</v>
          </cell>
          <cell r="E29">
            <v>195655</v>
          </cell>
          <cell r="F29">
            <v>199935</v>
          </cell>
          <cell r="G29">
            <v>198705</v>
          </cell>
          <cell r="H29">
            <v>197252.5</v>
          </cell>
          <cell r="I29">
            <v>200427.5</v>
          </cell>
          <cell r="J29">
            <v>198147.5</v>
          </cell>
          <cell r="K29">
            <v>200475</v>
          </cell>
          <cell r="L29">
            <v>197337.5</v>
          </cell>
          <cell r="M29">
            <v>193787.5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>
            <v>903</v>
          </cell>
          <cell r="B30" t="str">
            <v xml:space="preserve">Lakeside </v>
          </cell>
          <cell r="C30">
            <v>5020000</v>
          </cell>
          <cell r="D30">
            <v>140607.5</v>
          </cell>
          <cell r="E30">
            <v>139500</v>
          </cell>
          <cell r="F30">
            <v>143462.5</v>
          </cell>
          <cell r="G30">
            <v>141850</v>
          </cell>
          <cell r="H30">
            <v>139950</v>
          </cell>
          <cell r="I30">
            <v>142762.5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A31">
            <v>1002</v>
          </cell>
          <cell r="B31" t="str">
            <v xml:space="preserve">Arkadelphia </v>
          </cell>
          <cell r="C31">
            <v>12275000</v>
          </cell>
          <cell r="D31">
            <v>960337.5</v>
          </cell>
          <cell r="E31">
            <v>960840</v>
          </cell>
          <cell r="F31">
            <v>965517.5</v>
          </cell>
          <cell r="G31">
            <v>972877.5</v>
          </cell>
          <cell r="H31">
            <v>972650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>
            <v>1003</v>
          </cell>
          <cell r="B32" t="str">
            <v xml:space="preserve">Gurdon </v>
          </cell>
          <cell r="C32">
            <v>5060000</v>
          </cell>
          <cell r="D32">
            <v>429015</v>
          </cell>
          <cell r="E32">
            <v>389250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>
            <v>1101</v>
          </cell>
          <cell r="B33" t="str">
            <v xml:space="preserve">Corning </v>
          </cell>
          <cell r="C33">
            <v>1210000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>
            <v>1104</v>
          </cell>
          <cell r="B34" t="str">
            <v xml:space="preserve">Piggott </v>
          </cell>
          <cell r="C34">
            <v>5208908</v>
          </cell>
          <cell r="D34">
            <v>411177.5</v>
          </cell>
          <cell r="E34">
            <v>418752.5</v>
          </cell>
          <cell r="F34">
            <v>427577.5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>
            <v>1106</v>
          </cell>
          <cell r="B35" t="str">
            <v>Rector</v>
          </cell>
          <cell r="C35">
            <v>1415000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>
            <v>1201</v>
          </cell>
          <cell r="B36" t="str">
            <v xml:space="preserve">Concord </v>
          </cell>
          <cell r="C36">
            <v>1000000</v>
          </cell>
          <cell r="D36">
            <v>65725</v>
          </cell>
          <cell r="E36">
            <v>70515</v>
          </cell>
          <cell r="F36">
            <v>68465</v>
          </cell>
          <cell r="G36">
            <v>71315</v>
          </cell>
          <cell r="H36">
            <v>68950</v>
          </cell>
          <cell r="I36">
            <v>71475</v>
          </cell>
          <cell r="J36">
            <v>68775</v>
          </cell>
          <cell r="K36">
            <v>71075</v>
          </cell>
          <cell r="L36">
            <v>73150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>
            <v>1202</v>
          </cell>
          <cell r="B37" t="str">
            <v xml:space="preserve">Heber Springs </v>
          </cell>
          <cell r="C37">
            <v>5960000</v>
          </cell>
          <cell r="D37">
            <v>405457.5</v>
          </cell>
          <cell r="E37">
            <v>394455</v>
          </cell>
          <cell r="F37">
            <v>393192.5</v>
          </cell>
          <cell r="G37">
            <v>396230</v>
          </cell>
          <cell r="H37">
            <v>398325</v>
          </cell>
          <cell r="I37">
            <v>384600</v>
          </cell>
          <cell r="J37">
            <v>385722.5</v>
          </cell>
          <cell r="K37">
            <v>390842.5</v>
          </cell>
          <cell r="L37">
            <v>389862.5</v>
          </cell>
          <cell r="M37">
            <v>393000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>
            <v>1203</v>
          </cell>
          <cell r="B38" t="str">
            <v xml:space="preserve">Quitman </v>
          </cell>
          <cell r="C38">
            <v>1955000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A39">
            <v>1204</v>
          </cell>
          <cell r="B39" t="str">
            <v xml:space="preserve">West Side </v>
          </cell>
          <cell r="C39">
            <v>305000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>
            <v>1304</v>
          </cell>
          <cell r="B40" t="str">
            <v xml:space="preserve">Woodlawn </v>
          </cell>
          <cell r="C40">
            <v>2050000</v>
          </cell>
          <cell r="D40">
            <v>136095</v>
          </cell>
          <cell r="E40">
            <v>140930</v>
          </cell>
          <cell r="F40">
            <v>137060</v>
          </cell>
          <cell r="G40">
            <v>138100</v>
          </cell>
          <cell r="H40">
            <v>138920</v>
          </cell>
          <cell r="I40">
            <v>139420</v>
          </cell>
          <cell r="J40">
            <v>139590</v>
          </cell>
          <cell r="K40">
            <v>144420</v>
          </cell>
          <cell r="L40">
            <v>143720</v>
          </cell>
          <cell r="M40">
            <v>142720</v>
          </cell>
          <cell r="N40">
            <v>141480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>
            <v>1305</v>
          </cell>
          <cell r="B41" t="str">
            <v>Cleveland County</v>
          </cell>
          <cell r="C41">
            <v>4905000</v>
          </cell>
          <cell r="D41">
            <v>315938.76</v>
          </cell>
          <cell r="E41">
            <v>319751.26</v>
          </cell>
          <cell r="F41">
            <v>321756.26</v>
          </cell>
          <cell r="G41">
            <v>322787.5</v>
          </cell>
          <cell r="H41">
            <v>323381.26</v>
          </cell>
          <cell r="I41">
            <v>328537.5</v>
          </cell>
          <cell r="J41">
            <v>327737.5</v>
          </cell>
          <cell r="K41">
            <v>331487.5</v>
          </cell>
          <cell r="L41">
            <v>329562.5</v>
          </cell>
          <cell r="M41">
            <v>332187.5</v>
          </cell>
          <cell r="N41">
            <v>334137.5</v>
          </cell>
          <cell r="O41">
            <v>340031.26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>
            <v>1402</v>
          </cell>
          <cell r="B42" t="str">
            <v xml:space="preserve">Magnolia </v>
          </cell>
          <cell r="C42">
            <v>10013595</v>
          </cell>
          <cell r="D42">
            <v>641295</v>
          </cell>
          <cell r="E42">
            <v>646980</v>
          </cell>
          <cell r="F42">
            <v>644907.5</v>
          </cell>
          <cell r="G42">
            <v>641832.5</v>
          </cell>
          <cell r="H42">
            <v>647725</v>
          </cell>
          <cell r="I42">
            <v>647368.76</v>
          </cell>
          <cell r="J42">
            <v>646137.5</v>
          </cell>
          <cell r="K42">
            <v>648831.26</v>
          </cell>
          <cell r="L42">
            <v>650350</v>
          </cell>
          <cell r="M42">
            <v>645693.76</v>
          </cell>
          <cell r="N42">
            <v>650162.5</v>
          </cell>
          <cell r="O42">
            <v>653237.5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>
            <v>1408</v>
          </cell>
          <cell r="B43" t="str">
            <v xml:space="preserve">Emerson-Taylor-Bradley </v>
          </cell>
          <cell r="C43">
            <v>2313200</v>
          </cell>
          <cell r="D43">
            <v>138673.76</v>
          </cell>
          <cell r="E43">
            <v>136968.76</v>
          </cell>
          <cell r="F43">
            <v>137437.5</v>
          </cell>
          <cell r="G43">
            <v>137625</v>
          </cell>
          <cell r="H43">
            <v>137562.5</v>
          </cell>
          <cell r="I43">
            <v>132218.76</v>
          </cell>
          <cell r="J43">
            <v>136875</v>
          </cell>
          <cell r="K43">
            <v>71000</v>
          </cell>
          <cell r="L43">
            <v>73500</v>
          </cell>
          <cell r="M43">
            <v>70750</v>
          </cell>
          <cell r="N43">
            <v>73000</v>
          </cell>
          <cell r="O43">
            <v>75000</v>
          </cell>
          <cell r="P43">
            <v>71750</v>
          </cell>
          <cell r="Q43">
            <v>73500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>
            <v>1503</v>
          </cell>
          <cell r="B44" t="str">
            <v xml:space="preserve">Nemo Vista </v>
          </cell>
          <cell r="C44">
            <v>1185000</v>
          </cell>
          <cell r="D44">
            <v>99235</v>
          </cell>
          <cell r="E44">
            <v>98895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1505</v>
          </cell>
          <cell r="B45" t="str">
            <v xml:space="preserve">Wonderview </v>
          </cell>
          <cell r="C45">
            <v>864000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A46">
            <v>1507</v>
          </cell>
          <cell r="B46" t="str">
            <v>So. Conway County</v>
          </cell>
          <cell r="C46">
            <v>17090000</v>
          </cell>
          <cell r="D46">
            <v>1137056.26</v>
          </cell>
          <cell r="E46">
            <v>1146856.26</v>
          </cell>
          <cell r="F46">
            <v>1149887.5</v>
          </cell>
          <cell r="G46">
            <v>1150462.5</v>
          </cell>
          <cell r="H46">
            <v>1154550</v>
          </cell>
          <cell r="I46">
            <v>1154725</v>
          </cell>
          <cell r="J46">
            <v>1158100</v>
          </cell>
          <cell r="K46">
            <v>1164450</v>
          </cell>
          <cell r="L46">
            <v>1168550</v>
          </cell>
          <cell r="M46">
            <v>1170400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>
            <v>1601</v>
          </cell>
          <cell r="B47" t="str">
            <v>Bay</v>
          </cell>
          <cell r="C47">
            <v>1030000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A48">
            <v>1602</v>
          </cell>
          <cell r="B48" t="str">
            <v xml:space="preserve">Westside Consolidated </v>
          </cell>
          <cell r="C48">
            <v>6620000</v>
          </cell>
          <cell r="D48">
            <v>447552.5</v>
          </cell>
          <cell r="E48">
            <v>457845</v>
          </cell>
          <cell r="F48">
            <v>454615</v>
          </cell>
          <cell r="G48">
            <v>460820</v>
          </cell>
          <cell r="H48">
            <v>460942.5</v>
          </cell>
          <cell r="I48">
            <v>460405</v>
          </cell>
          <cell r="J48">
            <v>464125</v>
          </cell>
          <cell r="K48">
            <v>466965</v>
          </cell>
          <cell r="L48">
            <v>468860</v>
          </cell>
          <cell r="M48">
            <v>469870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>
            <v>1603</v>
          </cell>
          <cell r="B49" t="str">
            <v xml:space="preserve">Brookland </v>
          </cell>
          <cell r="C49">
            <v>9195000</v>
          </cell>
          <cell r="D49">
            <v>621372.5</v>
          </cell>
          <cell r="E49">
            <v>631452.5</v>
          </cell>
          <cell r="F49">
            <v>632562.5</v>
          </cell>
          <cell r="G49">
            <v>632762.5</v>
          </cell>
          <cell r="H49">
            <v>636965</v>
          </cell>
          <cell r="I49">
            <v>634825</v>
          </cell>
          <cell r="J49">
            <v>636435</v>
          </cell>
          <cell r="K49">
            <v>636370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>
            <v>1605</v>
          </cell>
          <cell r="B50" t="str">
            <v xml:space="preserve">Buffalo Island Central </v>
          </cell>
          <cell r="C50">
            <v>3345000</v>
          </cell>
          <cell r="D50">
            <v>229410</v>
          </cell>
          <cell r="E50">
            <v>231072.5</v>
          </cell>
          <cell r="F50">
            <v>233952.5</v>
          </cell>
          <cell r="G50">
            <v>236302.5</v>
          </cell>
          <cell r="H50">
            <v>233112.5</v>
          </cell>
          <cell r="I50">
            <v>234602.5</v>
          </cell>
          <cell r="J50">
            <v>235535</v>
          </cell>
          <cell r="K50">
            <v>235900</v>
          </cell>
          <cell r="L50">
            <v>235687.5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>
            <v>1608</v>
          </cell>
          <cell r="B51" t="str">
            <v xml:space="preserve">Jonesboro </v>
          </cell>
          <cell r="C51">
            <v>24330000</v>
          </cell>
          <cell r="D51">
            <v>1606862.5</v>
          </cell>
          <cell r="E51">
            <v>1641212.5</v>
          </cell>
          <cell r="F51">
            <v>1645900</v>
          </cell>
          <cell r="G51">
            <v>1652525</v>
          </cell>
          <cell r="H51">
            <v>1666840</v>
          </cell>
          <cell r="I51">
            <v>1675380</v>
          </cell>
          <cell r="J51">
            <v>1680395</v>
          </cell>
          <cell r="K51">
            <v>1685295</v>
          </cell>
          <cell r="L51">
            <v>1686940</v>
          </cell>
          <cell r="M51">
            <v>1695330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>
            <v>1611</v>
          </cell>
          <cell r="B52" t="str">
            <v xml:space="preserve">Nettleton </v>
          </cell>
          <cell r="C52">
            <v>23085000</v>
          </cell>
          <cell r="D52">
            <v>1615228.76</v>
          </cell>
          <cell r="E52">
            <v>1617268.76</v>
          </cell>
          <cell r="F52">
            <v>1621868.76</v>
          </cell>
          <cell r="G52">
            <v>1622525</v>
          </cell>
          <cell r="H52">
            <v>1625637.5</v>
          </cell>
          <cell r="I52">
            <v>1625975</v>
          </cell>
          <cell r="J52">
            <v>1626850</v>
          </cell>
          <cell r="K52">
            <v>1629637.5</v>
          </cell>
          <cell r="L52">
            <v>1634100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>
            <v>1612</v>
          </cell>
          <cell r="B53" t="str">
            <v xml:space="preserve">Valley View </v>
          </cell>
          <cell r="C53">
            <v>12620000</v>
          </cell>
          <cell r="D53">
            <v>851620.8</v>
          </cell>
          <cell r="E53">
            <v>853320</v>
          </cell>
          <cell r="F53">
            <v>857275</v>
          </cell>
          <cell r="G53">
            <v>854250</v>
          </cell>
          <cell r="H53">
            <v>854995</v>
          </cell>
          <cell r="I53">
            <v>859285</v>
          </cell>
          <cell r="J53">
            <v>860650</v>
          </cell>
          <cell r="K53">
            <v>854990</v>
          </cell>
          <cell r="L53">
            <v>852900</v>
          </cell>
          <cell r="M53">
            <v>854070</v>
          </cell>
          <cell r="N53">
            <v>868250</v>
          </cell>
          <cell r="O53">
            <v>869250</v>
          </cell>
          <cell r="P53">
            <v>868500</v>
          </cell>
          <cell r="Q53">
            <v>871000</v>
          </cell>
          <cell r="R53">
            <v>871500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>
            <v>1613</v>
          </cell>
          <cell r="B54" t="str">
            <v xml:space="preserve">Riverside </v>
          </cell>
          <cell r="C54">
            <v>895000</v>
          </cell>
          <cell r="D54">
            <v>59300</v>
          </cell>
          <cell r="E54">
            <v>62550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>
            <v>1701</v>
          </cell>
          <cell r="B55" t="str">
            <v xml:space="preserve">Alma </v>
          </cell>
          <cell r="C55">
            <v>35390000</v>
          </cell>
          <cell r="D55">
            <v>2150678.7599999998</v>
          </cell>
          <cell r="E55">
            <v>2240391.2599999998</v>
          </cell>
          <cell r="F55">
            <v>2274321.2599999998</v>
          </cell>
          <cell r="G55">
            <v>2308736.2599999998</v>
          </cell>
          <cell r="H55">
            <v>2324136.2599999998</v>
          </cell>
          <cell r="I55">
            <v>2351201.2599999998</v>
          </cell>
          <cell r="J55">
            <v>2353801.2599999998</v>
          </cell>
          <cell r="K55">
            <v>2357961.2599999998</v>
          </cell>
          <cell r="L55">
            <v>2359043.7599999998</v>
          </cell>
          <cell r="M55">
            <v>2362048.7599999998</v>
          </cell>
          <cell r="N55">
            <v>2366741.2599999998</v>
          </cell>
          <cell r="O55">
            <v>2372641.2599999998</v>
          </cell>
          <cell r="P55">
            <v>2373667.5</v>
          </cell>
          <cell r="Q55">
            <v>2375840</v>
          </cell>
          <cell r="R55">
            <v>2378928.7599999998</v>
          </cell>
          <cell r="S55">
            <v>1837680</v>
          </cell>
          <cell r="T55">
            <v>1836660</v>
          </cell>
          <cell r="U55">
            <v>1842200</v>
          </cell>
          <cell r="V55">
            <v>1843810</v>
          </cell>
          <cell r="W55">
            <v>1846490</v>
          </cell>
          <cell r="X55">
            <v>0</v>
          </cell>
        </row>
        <row r="56">
          <cell r="A56">
            <v>1702</v>
          </cell>
          <cell r="B56" t="str">
            <v xml:space="preserve">Cedarville </v>
          </cell>
          <cell r="C56">
            <v>1061775</v>
          </cell>
          <cell r="D56">
            <v>71345</v>
          </cell>
          <cell r="E56">
            <v>71095</v>
          </cell>
          <cell r="F56">
            <v>69205</v>
          </cell>
          <cell r="G56">
            <v>72090</v>
          </cell>
          <cell r="H56">
            <v>69740</v>
          </cell>
          <cell r="I56">
            <v>72390</v>
          </cell>
          <cell r="J56">
            <v>69805</v>
          </cell>
          <cell r="K56">
            <v>72220</v>
          </cell>
          <cell r="L56">
            <v>74400</v>
          </cell>
          <cell r="M56">
            <v>71345</v>
          </cell>
          <cell r="N56">
            <v>73290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A57">
            <v>1703</v>
          </cell>
          <cell r="B57" t="str">
            <v xml:space="preserve">Mountainburg </v>
          </cell>
          <cell r="C57">
            <v>3380000</v>
          </cell>
          <cell r="D57">
            <v>283095</v>
          </cell>
          <cell r="E57">
            <v>244945</v>
          </cell>
          <cell r="F57">
            <v>245700</v>
          </cell>
          <cell r="G57">
            <v>250800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>
            <v>1704</v>
          </cell>
          <cell r="B58" t="str">
            <v xml:space="preserve">Mulberry </v>
          </cell>
          <cell r="C58">
            <v>1540000</v>
          </cell>
          <cell r="D58">
            <v>71390</v>
          </cell>
          <cell r="E58">
            <v>72150</v>
          </cell>
          <cell r="F58">
            <v>68575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>
            <v>1705</v>
          </cell>
          <cell r="B59" t="str">
            <v xml:space="preserve">Van Buren </v>
          </cell>
          <cell r="C59">
            <v>53925000</v>
          </cell>
          <cell r="D59">
            <v>3616007.5</v>
          </cell>
          <cell r="E59">
            <v>3084225</v>
          </cell>
          <cell r="F59">
            <v>3087525</v>
          </cell>
          <cell r="G59">
            <v>3085617.5</v>
          </cell>
          <cell r="H59">
            <v>3089960</v>
          </cell>
          <cell r="I59">
            <v>3088185</v>
          </cell>
          <cell r="J59">
            <v>3087230</v>
          </cell>
          <cell r="K59">
            <v>3091655</v>
          </cell>
          <cell r="L59">
            <v>3095955</v>
          </cell>
          <cell r="M59">
            <v>3099852.5</v>
          </cell>
          <cell r="N59">
            <v>3103070</v>
          </cell>
          <cell r="O59">
            <v>3105330</v>
          </cell>
          <cell r="P59">
            <v>3111575</v>
          </cell>
          <cell r="Q59">
            <v>3121305</v>
          </cell>
          <cell r="R59">
            <v>3129285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A60">
            <v>1802</v>
          </cell>
          <cell r="B60" t="str">
            <v xml:space="preserve">Earle </v>
          </cell>
          <cell r="C60">
            <v>6480000</v>
          </cell>
          <cell r="D60">
            <v>411717.5</v>
          </cell>
          <cell r="E60">
            <v>411512.5</v>
          </cell>
          <cell r="F60">
            <v>411995</v>
          </cell>
          <cell r="G60">
            <v>416950</v>
          </cell>
          <cell r="H60">
            <v>415985</v>
          </cell>
          <cell r="I60">
            <v>414355</v>
          </cell>
          <cell r="J60">
            <v>422157.5</v>
          </cell>
          <cell r="K60">
            <v>418612.5</v>
          </cell>
          <cell r="L60">
            <v>419342.5</v>
          </cell>
          <cell r="M60">
            <v>419085</v>
          </cell>
          <cell r="N60">
            <v>297960</v>
          </cell>
          <cell r="O60">
            <v>297160</v>
          </cell>
          <cell r="P60">
            <v>295880</v>
          </cell>
          <cell r="Q60">
            <v>299120</v>
          </cell>
          <cell r="R60">
            <v>296640</v>
          </cell>
          <cell r="S60">
            <v>298680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A61">
            <v>1803</v>
          </cell>
          <cell r="B61" t="str">
            <v>West Memphis</v>
          </cell>
          <cell r="C61">
            <v>3990000</v>
          </cell>
          <cell r="D61">
            <v>375858.76</v>
          </cell>
          <cell r="E61">
            <v>286388</v>
          </cell>
          <cell r="F61">
            <v>287215</v>
          </cell>
          <cell r="G61">
            <v>287370</v>
          </cell>
          <cell r="H61">
            <v>286915</v>
          </cell>
          <cell r="I61">
            <v>285965</v>
          </cell>
          <cell r="J61">
            <v>284336.26</v>
          </cell>
          <cell r="K61">
            <v>286933.76000000001</v>
          </cell>
          <cell r="L61">
            <v>283723.76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>
            <v>1804</v>
          </cell>
          <cell r="B62" t="str">
            <v>Marion</v>
          </cell>
          <cell r="C62">
            <v>18602500</v>
          </cell>
          <cell r="D62">
            <v>1484132.5</v>
          </cell>
          <cell r="E62">
            <v>199256.26</v>
          </cell>
          <cell r="F62">
            <v>199881.26</v>
          </cell>
          <cell r="G62">
            <v>200156.26</v>
          </cell>
          <cell r="H62">
            <v>200068.76</v>
          </cell>
          <cell r="I62">
            <v>199750</v>
          </cell>
          <cell r="J62">
            <v>203750</v>
          </cell>
          <cell r="K62">
            <v>202250</v>
          </cell>
          <cell r="L62">
            <v>210500</v>
          </cell>
          <cell r="M62">
            <v>208000</v>
          </cell>
          <cell r="N62">
            <v>210250</v>
          </cell>
          <cell r="O62">
            <v>207000</v>
          </cell>
          <cell r="P62">
            <v>208500</v>
          </cell>
          <cell r="Q62">
            <v>209500</v>
          </cell>
          <cell r="R62">
            <v>210000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A63">
            <v>1901</v>
          </cell>
          <cell r="B63" t="str">
            <v xml:space="preserve">Cross County </v>
          </cell>
          <cell r="C63">
            <v>1695000</v>
          </cell>
          <cell r="D63">
            <v>152912.5</v>
          </cell>
          <cell r="E63">
            <v>157562.5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>
            <v>1905</v>
          </cell>
          <cell r="B64" t="str">
            <v xml:space="preserve">Wynne </v>
          </cell>
          <cell r="C64">
            <v>8755000</v>
          </cell>
          <cell r="D64">
            <v>847262.5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>
            <v>2002</v>
          </cell>
          <cell r="B65" t="str">
            <v xml:space="preserve">Fordyce </v>
          </cell>
          <cell r="C65">
            <v>8161220</v>
          </cell>
          <cell r="D65">
            <v>519146.26</v>
          </cell>
          <cell r="E65">
            <v>532111.26</v>
          </cell>
          <cell r="F65">
            <v>539511.26</v>
          </cell>
          <cell r="G65">
            <v>542061.26</v>
          </cell>
          <cell r="H65">
            <v>543673.76</v>
          </cell>
          <cell r="I65">
            <v>544318.76</v>
          </cell>
          <cell r="J65">
            <v>544138.76</v>
          </cell>
          <cell r="K65">
            <v>548118.76</v>
          </cell>
          <cell r="L65">
            <v>550543.76</v>
          </cell>
          <cell r="M65">
            <v>552043.76</v>
          </cell>
          <cell r="N65">
            <v>552618.76</v>
          </cell>
          <cell r="O65">
            <v>557268.76</v>
          </cell>
          <cell r="P65">
            <v>555762.5</v>
          </cell>
          <cell r="Q65">
            <v>558331.26</v>
          </cell>
          <cell r="R65">
            <v>559743.76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A66">
            <v>2104</v>
          </cell>
          <cell r="B66" t="str">
            <v xml:space="preserve">Dumas </v>
          </cell>
          <cell r="C66">
            <v>8115000</v>
          </cell>
          <cell r="D66">
            <v>512957.5</v>
          </cell>
          <cell r="E66">
            <v>518902.5</v>
          </cell>
          <cell r="F66">
            <v>520852.5</v>
          </cell>
          <cell r="G66">
            <v>521835</v>
          </cell>
          <cell r="H66">
            <v>526985</v>
          </cell>
          <cell r="I66">
            <v>525885</v>
          </cell>
          <cell r="J66">
            <v>528912.5</v>
          </cell>
          <cell r="K66">
            <v>530817.5</v>
          </cell>
          <cell r="L66">
            <v>531580</v>
          </cell>
          <cell r="M66">
            <v>531180</v>
          </cell>
          <cell r="N66">
            <v>484597.5</v>
          </cell>
          <cell r="O66">
            <v>473807.5</v>
          </cell>
          <cell r="P66">
            <v>477522.5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>
            <v>2105</v>
          </cell>
          <cell r="B67" t="str">
            <v xml:space="preserve">McGehee </v>
          </cell>
          <cell r="C67">
            <v>5905000</v>
          </cell>
          <cell r="D67">
            <v>441982.5</v>
          </cell>
          <cell r="E67">
            <v>442405</v>
          </cell>
          <cell r="F67">
            <v>435327.5</v>
          </cell>
          <cell r="G67">
            <v>437785</v>
          </cell>
          <cell r="H67">
            <v>438995</v>
          </cell>
          <cell r="I67">
            <v>89250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>
            <v>2202</v>
          </cell>
          <cell r="B68" t="str">
            <v xml:space="preserve">Drew Central </v>
          </cell>
          <cell r="C68">
            <v>5330000</v>
          </cell>
          <cell r="D68">
            <v>310290</v>
          </cell>
          <cell r="E68">
            <v>310160</v>
          </cell>
          <cell r="F68">
            <v>310845</v>
          </cell>
          <cell r="G68">
            <v>310885</v>
          </cell>
          <cell r="H68">
            <v>310385</v>
          </cell>
          <cell r="I68">
            <v>309335</v>
          </cell>
          <cell r="J68">
            <v>232725</v>
          </cell>
          <cell r="K68">
            <v>229107.5</v>
          </cell>
          <cell r="L68">
            <v>224567.5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>
            <v>2203</v>
          </cell>
          <cell r="B69" t="str">
            <v xml:space="preserve">Monticello </v>
          </cell>
          <cell r="C69">
            <v>13765000</v>
          </cell>
          <cell r="D69">
            <v>808161.26</v>
          </cell>
          <cell r="E69">
            <v>810286.26</v>
          </cell>
          <cell r="F69">
            <v>809546.26</v>
          </cell>
          <cell r="G69">
            <v>812096.26</v>
          </cell>
          <cell r="H69">
            <v>812976.26</v>
          </cell>
          <cell r="I69">
            <v>812156.26</v>
          </cell>
          <cell r="J69">
            <v>809781.26</v>
          </cell>
          <cell r="K69">
            <v>726018.76</v>
          </cell>
          <cell r="L69">
            <v>169568.76</v>
          </cell>
          <cell r="M69">
            <v>167400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>
            <v>2301</v>
          </cell>
          <cell r="B70" t="str">
            <v xml:space="preserve">Conway </v>
          </cell>
          <cell r="C70">
            <v>80085000</v>
          </cell>
          <cell r="D70">
            <v>5311211.26</v>
          </cell>
          <cell r="E70">
            <v>5312402.5</v>
          </cell>
          <cell r="F70">
            <v>5314397.5</v>
          </cell>
          <cell r="G70">
            <v>5311017.5</v>
          </cell>
          <cell r="H70">
            <v>5313407.5</v>
          </cell>
          <cell r="I70">
            <v>4192680</v>
          </cell>
          <cell r="J70">
            <v>4192477.5</v>
          </cell>
          <cell r="K70">
            <v>4191597.5</v>
          </cell>
          <cell r="L70">
            <v>4192552.5</v>
          </cell>
          <cell r="M70">
            <v>4197005</v>
          </cell>
          <cell r="N70">
            <v>4199485</v>
          </cell>
          <cell r="O70">
            <v>4209740</v>
          </cell>
          <cell r="P70">
            <v>4212056.26</v>
          </cell>
          <cell r="Q70">
            <v>4216433.76</v>
          </cell>
          <cell r="R70">
            <v>4222385</v>
          </cell>
          <cell r="S70">
            <v>2784431.26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>
            <v>2303</v>
          </cell>
          <cell r="B71" t="str">
            <v xml:space="preserve">Greenbrier </v>
          </cell>
          <cell r="C71">
            <v>14325000</v>
          </cell>
          <cell r="D71">
            <v>972100</v>
          </cell>
          <cell r="E71">
            <v>971195</v>
          </cell>
          <cell r="F71">
            <v>965452.5</v>
          </cell>
          <cell r="G71">
            <v>973197.5</v>
          </cell>
          <cell r="H71">
            <v>949072.5</v>
          </cell>
          <cell r="I71">
            <v>947797.5</v>
          </cell>
          <cell r="J71">
            <v>949335</v>
          </cell>
          <cell r="K71">
            <v>949387.5</v>
          </cell>
          <cell r="L71">
            <v>947955</v>
          </cell>
          <cell r="M71">
            <v>948707.5</v>
          </cell>
          <cell r="N71">
            <v>947657.5</v>
          </cell>
          <cell r="O71">
            <v>944805</v>
          </cell>
          <cell r="P71">
            <v>945150</v>
          </cell>
          <cell r="Q71">
            <v>942220</v>
          </cell>
          <cell r="R71">
            <v>937170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2304</v>
          </cell>
          <cell r="B72" t="str">
            <v xml:space="preserve">Guy-Perkins </v>
          </cell>
          <cell r="C72">
            <v>1465000</v>
          </cell>
          <cell r="D72">
            <v>97090</v>
          </cell>
          <cell r="E72">
            <v>101740</v>
          </cell>
          <cell r="F72">
            <v>97787.5</v>
          </cell>
          <cell r="G72">
            <v>98835</v>
          </cell>
          <cell r="H72">
            <v>104650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A73">
            <v>2305</v>
          </cell>
          <cell r="B73" t="str">
            <v xml:space="preserve">Mayflower </v>
          </cell>
          <cell r="C73">
            <v>4948425</v>
          </cell>
          <cell r="D73">
            <v>326120</v>
          </cell>
          <cell r="E73">
            <v>331465</v>
          </cell>
          <cell r="F73">
            <v>332105</v>
          </cell>
          <cell r="G73">
            <v>332105</v>
          </cell>
          <cell r="H73">
            <v>331705</v>
          </cell>
          <cell r="I73">
            <v>340635</v>
          </cell>
          <cell r="J73">
            <v>338745</v>
          </cell>
          <cell r="K73">
            <v>341445</v>
          </cell>
          <cell r="L73">
            <v>343530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>
            <v>2306</v>
          </cell>
          <cell r="B74" t="str">
            <v xml:space="preserve">Mount Vernon/Enola </v>
          </cell>
          <cell r="C74">
            <v>1215000</v>
          </cell>
          <cell r="D74">
            <v>77590</v>
          </cell>
          <cell r="E74">
            <v>78180</v>
          </cell>
          <cell r="F74">
            <v>76380</v>
          </cell>
          <cell r="G74">
            <v>79580</v>
          </cell>
          <cell r="H74">
            <v>77465</v>
          </cell>
          <cell r="I74">
            <v>80350</v>
          </cell>
          <cell r="J74">
            <v>78000</v>
          </cell>
          <cell r="K74">
            <v>80500</v>
          </cell>
          <cell r="L74">
            <v>77750</v>
          </cell>
          <cell r="M74">
            <v>80000</v>
          </cell>
          <cell r="N74">
            <v>77000</v>
          </cell>
          <cell r="O74">
            <v>79000</v>
          </cell>
          <cell r="P74">
            <v>80750</v>
          </cell>
          <cell r="Q74">
            <v>77250</v>
          </cell>
          <cell r="R74">
            <v>78750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A75">
            <v>2307</v>
          </cell>
          <cell r="B75" t="str">
            <v xml:space="preserve">Vilonia </v>
          </cell>
          <cell r="C75">
            <v>15790000</v>
          </cell>
          <cell r="D75">
            <v>930902.5</v>
          </cell>
          <cell r="E75">
            <v>931697.5</v>
          </cell>
          <cell r="F75">
            <v>928760</v>
          </cell>
          <cell r="G75">
            <v>934980</v>
          </cell>
          <cell r="H75">
            <v>934872.5</v>
          </cell>
          <cell r="I75">
            <v>933610</v>
          </cell>
          <cell r="J75">
            <v>936530</v>
          </cell>
          <cell r="K75">
            <v>937500</v>
          </cell>
          <cell r="L75">
            <v>937311.26</v>
          </cell>
          <cell r="M75">
            <v>940710</v>
          </cell>
          <cell r="N75">
            <v>942435</v>
          </cell>
          <cell r="O75">
            <v>942623.76</v>
          </cell>
          <cell r="P75">
            <v>946261.26</v>
          </cell>
          <cell r="Q75">
            <v>947915</v>
          </cell>
          <cell r="R75">
            <v>947290</v>
          </cell>
          <cell r="S75">
            <v>949800</v>
          </cell>
          <cell r="T75">
            <v>950200</v>
          </cell>
          <cell r="U75">
            <v>953680</v>
          </cell>
          <cell r="V75">
            <v>0</v>
          </cell>
          <cell r="W75">
            <v>0</v>
          </cell>
          <cell r="X75">
            <v>0</v>
          </cell>
        </row>
        <row r="76">
          <cell r="A76">
            <v>2402</v>
          </cell>
          <cell r="B76" t="str">
            <v xml:space="preserve">Charleston </v>
          </cell>
          <cell r="C76">
            <v>7402759</v>
          </cell>
          <cell r="D76">
            <v>432855</v>
          </cell>
          <cell r="E76">
            <v>432380</v>
          </cell>
          <cell r="F76">
            <v>437780</v>
          </cell>
          <cell r="G76">
            <v>437580</v>
          </cell>
          <cell r="H76">
            <v>436980</v>
          </cell>
          <cell r="I76">
            <v>440705</v>
          </cell>
          <cell r="J76">
            <v>438525</v>
          </cell>
          <cell r="K76">
            <v>440775</v>
          </cell>
          <cell r="L76">
            <v>442230</v>
          </cell>
          <cell r="M76">
            <v>443040</v>
          </cell>
          <cell r="N76">
            <v>438205</v>
          </cell>
          <cell r="O76">
            <v>437940</v>
          </cell>
          <cell r="P76">
            <v>437030</v>
          </cell>
          <cell r="Q76">
            <v>440475</v>
          </cell>
          <cell r="R76">
            <v>438060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>
            <v>2403</v>
          </cell>
          <cell r="B77" t="str">
            <v xml:space="preserve">County Line </v>
          </cell>
          <cell r="C77">
            <v>1475000</v>
          </cell>
          <cell r="D77">
            <v>128800</v>
          </cell>
          <cell r="E77">
            <v>130000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>
            <v>2404</v>
          </cell>
          <cell r="B78" t="str">
            <v xml:space="preserve">Ozark </v>
          </cell>
          <cell r="C78">
            <v>8045000</v>
          </cell>
          <cell r="D78">
            <v>711795</v>
          </cell>
          <cell r="E78">
            <v>75915</v>
          </cell>
          <cell r="F78">
            <v>78815</v>
          </cell>
          <cell r="G78">
            <v>76615</v>
          </cell>
          <cell r="H78">
            <v>79195</v>
          </cell>
          <cell r="I78">
            <v>76555</v>
          </cell>
          <cell r="J78">
            <v>78805</v>
          </cell>
          <cell r="K78">
            <v>75912.5</v>
          </cell>
          <cell r="L78">
            <v>72987.5</v>
          </cell>
          <cell r="M78">
            <v>74950</v>
          </cell>
          <cell r="N78">
            <v>76687.5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>
            <v>2501</v>
          </cell>
          <cell r="B79" t="str">
            <v xml:space="preserve">Mammoth Spring </v>
          </cell>
          <cell r="C79">
            <v>599594</v>
          </cell>
          <cell r="D79">
            <v>45198.76</v>
          </cell>
          <cell r="E79">
            <v>46383.76</v>
          </cell>
          <cell r="F79">
            <v>44843.76</v>
          </cell>
          <cell r="G79">
            <v>43293.760000000002</v>
          </cell>
          <cell r="H79">
            <v>46743.76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>
            <v>2502</v>
          </cell>
          <cell r="B80" t="str">
            <v xml:space="preserve">Salem </v>
          </cell>
          <cell r="C80">
            <v>1595000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A81">
            <v>2503</v>
          </cell>
          <cell r="B81" t="str">
            <v xml:space="preserve">Viola </v>
          </cell>
          <cell r="C81">
            <v>1035000</v>
          </cell>
          <cell r="D81">
            <v>89562.5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>
            <v>2601</v>
          </cell>
          <cell r="B82" t="str">
            <v xml:space="preserve">Cutter-Morning Star </v>
          </cell>
          <cell r="C82">
            <v>2875000</v>
          </cell>
          <cell r="D82">
            <v>218515</v>
          </cell>
          <cell r="E82">
            <v>223415</v>
          </cell>
          <cell r="F82">
            <v>225625</v>
          </cell>
          <cell r="G82">
            <v>227425</v>
          </cell>
          <cell r="H82">
            <v>223815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>
            <v>2602</v>
          </cell>
          <cell r="B83" t="str">
            <v xml:space="preserve">Fountain Lake </v>
          </cell>
          <cell r="C83">
            <v>3385000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>
            <v>2603</v>
          </cell>
          <cell r="B84" t="str">
            <v xml:space="preserve">Hot Springs </v>
          </cell>
          <cell r="C84">
            <v>13131840</v>
          </cell>
          <cell r="D84">
            <v>747408.76</v>
          </cell>
          <cell r="E84">
            <v>758317.5</v>
          </cell>
          <cell r="F84">
            <v>754927.5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A85">
            <v>2604</v>
          </cell>
          <cell r="B85" t="str">
            <v xml:space="preserve">Jessieville </v>
          </cell>
          <cell r="C85">
            <v>7080000</v>
          </cell>
          <cell r="D85">
            <v>507430</v>
          </cell>
          <cell r="E85">
            <v>512140</v>
          </cell>
          <cell r="F85">
            <v>513965</v>
          </cell>
          <cell r="G85">
            <v>514990</v>
          </cell>
          <cell r="H85">
            <v>515030</v>
          </cell>
          <cell r="I85">
            <v>524055</v>
          </cell>
          <cell r="J85">
            <v>521195</v>
          </cell>
          <cell r="K85">
            <v>522630</v>
          </cell>
          <cell r="L85">
            <v>523125</v>
          </cell>
          <cell r="M85">
            <v>522680</v>
          </cell>
          <cell r="N85">
            <v>526295</v>
          </cell>
          <cell r="O85">
            <v>528735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>
            <v>2605</v>
          </cell>
          <cell r="B86" t="str">
            <v xml:space="preserve">Lake Hamilton </v>
          </cell>
          <cell r="C86">
            <v>16970000</v>
          </cell>
          <cell r="D86">
            <v>1222127.5</v>
          </cell>
          <cell r="E86">
            <v>1123787.5</v>
          </cell>
          <cell r="F86">
            <v>1121250</v>
          </cell>
          <cell r="G86">
            <v>1120500</v>
          </cell>
          <cell r="H86">
            <v>1118000</v>
          </cell>
          <cell r="I86">
            <v>1108750</v>
          </cell>
          <cell r="J86">
            <v>1108000</v>
          </cell>
          <cell r="K86">
            <v>1100975</v>
          </cell>
          <cell r="L86">
            <v>1096750</v>
          </cell>
          <cell r="M86">
            <v>1090050</v>
          </cell>
          <cell r="N86">
            <v>975875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2606</v>
          </cell>
          <cell r="B87" t="str">
            <v xml:space="preserve">Lakeside </v>
          </cell>
          <cell r="C87">
            <v>11460000</v>
          </cell>
          <cell r="D87">
            <v>970075</v>
          </cell>
          <cell r="E87">
            <v>980910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A88">
            <v>2607</v>
          </cell>
          <cell r="B88" t="str">
            <v xml:space="preserve">Mountain Pine </v>
          </cell>
          <cell r="C88">
            <v>2521340</v>
          </cell>
          <cell r="D88">
            <v>165772.5</v>
          </cell>
          <cell r="E88">
            <v>168810</v>
          </cell>
          <cell r="F88">
            <v>164122.5</v>
          </cell>
          <cell r="G88">
            <v>169360</v>
          </cell>
          <cell r="H88">
            <v>164175</v>
          </cell>
          <cell r="I88">
            <v>168850</v>
          </cell>
          <cell r="J88">
            <v>167843.76</v>
          </cell>
          <cell r="K88">
            <v>171406.26</v>
          </cell>
          <cell r="L88">
            <v>169500</v>
          </cell>
          <cell r="M88">
            <v>162250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>
            <v>2703</v>
          </cell>
          <cell r="B89" t="str">
            <v xml:space="preserve">Poyen </v>
          </cell>
          <cell r="C89">
            <v>1805000</v>
          </cell>
          <cell r="D89">
            <v>112397.5</v>
          </cell>
          <cell r="E89">
            <v>111292.5</v>
          </cell>
          <cell r="F89">
            <v>114037.5</v>
          </cell>
          <cell r="G89">
            <v>111577.5</v>
          </cell>
          <cell r="H89">
            <v>113967.5</v>
          </cell>
          <cell r="I89">
            <v>116140</v>
          </cell>
          <cell r="J89">
            <v>113095</v>
          </cell>
          <cell r="K89">
            <v>114805</v>
          </cell>
          <cell r="L89">
            <v>111280</v>
          </cell>
          <cell r="M89">
            <v>112755</v>
          </cell>
          <cell r="N89">
            <v>113995</v>
          </cell>
          <cell r="O89">
            <v>115000</v>
          </cell>
          <cell r="P89">
            <v>115500</v>
          </cell>
          <cell r="Q89">
            <v>115750</v>
          </cell>
          <cell r="R89">
            <v>115750</v>
          </cell>
          <cell r="S89">
            <v>115500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>
            <v>2705</v>
          </cell>
          <cell r="B90" t="str">
            <v xml:space="preserve">Sheridan </v>
          </cell>
          <cell r="C90">
            <v>17225000</v>
          </cell>
          <cell r="D90">
            <v>1050850</v>
          </cell>
          <cell r="E90">
            <v>1044750</v>
          </cell>
          <cell r="F90">
            <v>1044100</v>
          </cell>
          <cell r="G90">
            <v>1042325</v>
          </cell>
          <cell r="H90">
            <v>1039425</v>
          </cell>
          <cell r="I90">
            <v>1035400</v>
          </cell>
          <cell r="J90">
            <v>1035250</v>
          </cell>
          <cell r="K90">
            <v>1033750</v>
          </cell>
          <cell r="L90">
            <v>1035900</v>
          </cell>
          <cell r="M90">
            <v>1036475</v>
          </cell>
          <cell r="N90">
            <v>1035475</v>
          </cell>
          <cell r="O90">
            <v>1037900</v>
          </cell>
          <cell r="P90">
            <v>1013525</v>
          </cell>
          <cell r="Q90">
            <v>993475</v>
          </cell>
          <cell r="R90">
            <v>987525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>
            <v>2803</v>
          </cell>
          <cell r="B91" t="str">
            <v xml:space="preserve">Marmaduke </v>
          </cell>
          <cell r="C91">
            <v>437400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2807</v>
          </cell>
          <cell r="B92" t="str">
            <v xml:space="preserve">Greene County Tech </v>
          </cell>
          <cell r="C92">
            <v>11445000</v>
          </cell>
          <cell r="D92">
            <v>800901.26</v>
          </cell>
          <cell r="E92">
            <v>801552.5</v>
          </cell>
          <cell r="F92">
            <v>800427.5</v>
          </cell>
          <cell r="G92">
            <v>802787.5</v>
          </cell>
          <cell r="H92">
            <v>803500</v>
          </cell>
          <cell r="I92">
            <v>802812.5</v>
          </cell>
          <cell r="J92">
            <v>807387.5</v>
          </cell>
          <cell r="K92">
            <v>735375</v>
          </cell>
          <cell r="L92">
            <v>735843.76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A93">
            <v>2808</v>
          </cell>
          <cell r="B93" t="str">
            <v xml:space="preserve">Paragould </v>
          </cell>
          <cell r="C93">
            <v>17285000</v>
          </cell>
          <cell r="D93">
            <v>1141446.26</v>
          </cell>
          <cell r="E93">
            <v>1143463.76</v>
          </cell>
          <cell r="F93">
            <v>1052685</v>
          </cell>
          <cell r="G93">
            <v>1053750</v>
          </cell>
          <cell r="H93">
            <v>1058307.5</v>
          </cell>
          <cell r="I93">
            <v>1085650</v>
          </cell>
          <cell r="J93">
            <v>1086675</v>
          </cell>
          <cell r="K93">
            <v>1091125</v>
          </cell>
          <cell r="L93">
            <v>1093775</v>
          </cell>
          <cell r="M93">
            <v>1099625</v>
          </cell>
          <cell r="N93">
            <v>1103450</v>
          </cell>
          <cell r="O93">
            <v>1102850</v>
          </cell>
          <cell r="P93">
            <v>1105112.5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>
            <v>2901</v>
          </cell>
          <cell r="B94" t="str">
            <v xml:space="preserve">Blevins </v>
          </cell>
          <cell r="C94">
            <v>1165000</v>
          </cell>
          <cell r="D94">
            <v>84552.5</v>
          </cell>
          <cell r="E94">
            <v>86872.5</v>
          </cell>
          <cell r="F94">
            <v>88897.5</v>
          </cell>
          <cell r="G94">
            <v>90710</v>
          </cell>
          <cell r="H94">
            <v>92310</v>
          </cell>
          <cell r="I94">
            <v>88655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>
            <v>2903</v>
          </cell>
          <cell r="B95" t="str">
            <v xml:space="preserve">Hope </v>
          </cell>
          <cell r="C95">
            <v>12515000</v>
          </cell>
          <cell r="D95">
            <v>570365</v>
          </cell>
          <cell r="E95">
            <v>575508.76</v>
          </cell>
          <cell r="F95">
            <v>577721.26</v>
          </cell>
          <cell r="G95">
            <v>584315</v>
          </cell>
          <cell r="H95">
            <v>584825</v>
          </cell>
          <cell r="I95">
            <v>589705</v>
          </cell>
          <cell r="J95">
            <v>593365</v>
          </cell>
          <cell r="K95">
            <v>595765</v>
          </cell>
          <cell r="L95">
            <v>597285</v>
          </cell>
          <cell r="M95">
            <v>597925</v>
          </cell>
          <cell r="N95">
            <v>597225</v>
          </cell>
          <cell r="O95">
            <v>585625</v>
          </cell>
          <cell r="P95">
            <v>588575</v>
          </cell>
          <cell r="Q95">
            <v>595400</v>
          </cell>
          <cell r="R95">
            <v>600875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2906</v>
          </cell>
          <cell r="B96" t="str">
            <v xml:space="preserve">Spring Hill </v>
          </cell>
          <cell r="C96">
            <v>2780000</v>
          </cell>
          <cell r="D96">
            <v>167222.5</v>
          </cell>
          <cell r="E96">
            <v>167871.26</v>
          </cell>
          <cell r="F96">
            <v>169345</v>
          </cell>
          <cell r="G96">
            <v>170603.76</v>
          </cell>
          <cell r="H96">
            <v>166497.5</v>
          </cell>
          <cell r="I96">
            <v>167391.26</v>
          </cell>
          <cell r="J96">
            <v>167980</v>
          </cell>
          <cell r="K96">
            <v>168320</v>
          </cell>
          <cell r="L96">
            <v>168430</v>
          </cell>
          <cell r="M96">
            <v>168310</v>
          </cell>
          <cell r="N96">
            <v>167960</v>
          </cell>
          <cell r="O96">
            <v>167380</v>
          </cell>
          <cell r="P96">
            <v>151570</v>
          </cell>
          <cell r="Q96">
            <v>151280</v>
          </cell>
          <cell r="R96">
            <v>155760</v>
          </cell>
          <cell r="S96">
            <v>159780</v>
          </cell>
          <cell r="T96">
            <v>158340</v>
          </cell>
          <cell r="U96">
            <v>151670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3001</v>
          </cell>
          <cell r="B97" t="str">
            <v xml:space="preserve">Bismarck </v>
          </cell>
          <cell r="C97">
            <v>1970000</v>
          </cell>
          <cell r="D97">
            <v>133322.5</v>
          </cell>
          <cell r="E97">
            <v>133682.5</v>
          </cell>
          <cell r="F97">
            <v>134902.5</v>
          </cell>
          <cell r="G97">
            <v>135912.5</v>
          </cell>
          <cell r="H97">
            <v>136537.5</v>
          </cell>
          <cell r="I97">
            <v>136943.76</v>
          </cell>
          <cell r="J97">
            <v>137131.26</v>
          </cell>
          <cell r="K97">
            <v>137100</v>
          </cell>
          <cell r="L97">
            <v>136700</v>
          </cell>
          <cell r="M97">
            <v>141075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>
            <v>3002</v>
          </cell>
          <cell r="B98" t="str">
            <v xml:space="preserve">Glen Rose </v>
          </cell>
          <cell r="C98">
            <v>5765000</v>
          </cell>
          <cell r="D98">
            <v>382038.76</v>
          </cell>
          <cell r="E98">
            <v>379765</v>
          </cell>
          <cell r="F98">
            <v>384475</v>
          </cell>
          <cell r="G98">
            <v>383425</v>
          </cell>
          <cell r="H98">
            <v>381815</v>
          </cell>
          <cell r="I98">
            <v>384775</v>
          </cell>
          <cell r="J98">
            <v>386500</v>
          </cell>
          <cell r="K98">
            <v>387550</v>
          </cell>
          <cell r="L98">
            <v>387925</v>
          </cell>
          <cell r="M98">
            <v>387625</v>
          </cell>
          <cell r="N98">
            <v>386650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>
            <v>3003</v>
          </cell>
          <cell r="B99" t="str">
            <v xml:space="preserve">Magnet Cove </v>
          </cell>
          <cell r="C99">
            <v>2980000</v>
          </cell>
          <cell r="D99">
            <v>250990</v>
          </cell>
          <cell r="E99">
            <v>253650</v>
          </cell>
          <cell r="F99">
            <v>253465</v>
          </cell>
          <cell r="G99">
            <v>252795</v>
          </cell>
          <cell r="H99">
            <v>251640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3004</v>
          </cell>
          <cell r="B100" t="str">
            <v xml:space="preserve">Malvern </v>
          </cell>
          <cell r="C100">
            <v>10926555</v>
          </cell>
          <cell r="D100">
            <v>677937.5</v>
          </cell>
          <cell r="E100">
            <v>644900</v>
          </cell>
          <cell r="F100">
            <v>646850</v>
          </cell>
          <cell r="G100">
            <v>647350</v>
          </cell>
          <cell r="H100">
            <v>646875</v>
          </cell>
          <cell r="I100">
            <v>645425</v>
          </cell>
          <cell r="J100">
            <v>638000</v>
          </cell>
          <cell r="K100">
            <v>639250</v>
          </cell>
          <cell r="L100">
            <v>639250</v>
          </cell>
          <cell r="M100">
            <v>643000</v>
          </cell>
          <cell r="N100">
            <v>645250</v>
          </cell>
          <cell r="O100">
            <v>651000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>
            <v>3005</v>
          </cell>
          <cell r="B101" t="str">
            <v xml:space="preserve">Ouachita </v>
          </cell>
          <cell r="C101">
            <v>3516200</v>
          </cell>
          <cell r="D101">
            <v>222091.44</v>
          </cell>
          <cell r="E101">
            <v>228090</v>
          </cell>
          <cell r="F101">
            <v>226617.5</v>
          </cell>
          <cell r="G101">
            <v>224840</v>
          </cell>
          <cell r="H101">
            <v>227752.5</v>
          </cell>
          <cell r="I101">
            <v>225030</v>
          </cell>
          <cell r="J101">
            <v>222087.5</v>
          </cell>
          <cell r="K101">
            <v>223835</v>
          </cell>
          <cell r="L101">
            <v>225112.5</v>
          </cell>
          <cell r="M101">
            <v>225890</v>
          </cell>
          <cell r="N101">
            <v>226167.5</v>
          </cell>
          <cell r="O101">
            <v>230958.76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>
            <v>3102</v>
          </cell>
          <cell r="B102" t="str">
            <v xml:space="preserve">Dierks </v>
          </cell>
          <cell r="C102">
            <v>3940000</v>
          </cell>
          <cell r="D102">
            <v>308960</v>
          </cell>
          <cell r="E102">
            <v>207635</v>
          </cell>
          <cell r="F102">
            <v>211005</v>
          </cell>
          <cell r="G102">
            <v>213805</v>
          </cell>
          <cell r="H102">
            <v>211205</v>
          </cell>
          <cell r="I102">
            <v>213405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>
            <v>3104</v>
          </cell>
          <cell r="B103" t="str">
            <v xml:space="preserve">Mineral Springs </v>
          </cell>
          <cell r="C103">
            <v>2380000</v>
          </cell>
          <cell r="D103">
            <v>155293.76000000001</v>
          </cell>
          <cell r="E103">
            <v>155143.76</v>
          </cell>
          <cell r="F103">
            <v>156356.26</v>
          </cell>
          <cell r="G103">
            <v>152243.76</v>
          </cell>
          <cell r="H103">
            <v>152968.76</v>
          </cell>
          <cell r="I103">
            <v>148456.26</v>
          </cell>
          <cell r="J103">
            <v>153943.76</v>
          </cell>
          <cell r="K103">
            <v>153862.5</v>
          </cell>
          <cell r="L103">
            <v>153537.5</v>
          </cell>
          <cell r="M103">
            <v>152968.76</v>
          </cell>
          <cell r="N103">
            <v>152162.5</v>
          </cell>
          <cell r="O103">
            <v>115910</v>
          </cell>
          <cell r="P103">
            <v>116065</v>
          </cell>
          <cell r="Q103">
            <v>115965</v>
          </cell>
          <cell r="R103">
            <v>115610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3105</v>
          </cell>
          <cell r="B104" t="str">
            <v xml:space="preserve">Nashville </v>
          </cell>
          <cell r="C104">
            <v>4775000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>
            <v>3201</v>
          </cell>
          <cell r="B105" t="str">
            <v xml:space="preserve">Batesville </v>
          </cell>
          <cell r="C105">
            <v>11410206</v>
          </cell>
          <cell r="D105">
            <v>851820</v>
          </cell>
          <cell r="E105">
            <v>853957.5</v>
          </cell>
          <cell r="F105">
            <v>860132.5</v>
          </cell>
          <cell r="G105">
            <v>564515</v>
          </cell>
          <cell r="H105">
            <v>561475</v>
          </cell>
          <cell r="I105">
            <v>562562.5</v>
          </cell>
          <cell r="J105">
            <v>566425</v>
          </cell>
          <cell r="K105">
            <v>569100</v>
          </cell>
          <cell r="L105">
            <v>570587.5</v>
          </cell>
          <cell r="M105">
            <v>570887.5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>
            <v>3209</v>
          </cell>
          <cell r="B106" t="str">
            <v xml:space="preserve">Southside </v>
          </cell>
          <cell r="C106">
            <v>4955000</v>
          </cell>
          <cell r="D106">
            <v>360016.26</v>
          </cell>
          <cell r="E106">
            <v>357583.76</v>
          </cell>
          <cell r="F106">
            <v>358908.13</v>
          </cell>
          <cell r="G106">
            <v>359523.13</v>
          </cell>
          <cell r="H106">
            <v>359458.76</v>
          </cell>
          <cell r="I106">
            <v>358760.63</v>
          </cell>
          <cell r="J106">
            <v>352495</v>
          </cell>
          <cell r="K106">
            <v>355385</v>
          </cell>
          <cell r="L106">
            <v>352440</v>
          </cell>
          <cell r="M106">
            <v>353760</v>
          </cell>
          <cell r="N106">
            <v>354055</v>
          </cell>
          <cell r="O106">
            <v>348362.5</v>
          </cell>
          <cell r="P106">
            <v>346717.5</v>
          </cell>
          <cell r="Q106">
            <v>344067.5</v>
          </cell>
          <cell r="R106">
            <v>306060</v>
          </cell>
          <cell r="S106">
            <v>341055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>
            <v>3211</v>
          </cell>
          <cell r="B107" t="str">
            <v xml:space="preserve">Midland </v>
          </cell>
          <cell r="C107">
            <v>1285000</v>
          </cell>
          <cell r="D107">
            <v>93266.26</v>
          </cell>
          <cell r="E107">
            <v>90966.26</v>
          </cell>
          <cell r="F107">
            <v>93236.26</v>
          </cell>
          <cell r="G107">
            <v>90278.76</v>
          </cell>
          <cell r="H107">
            <v>92272.5</v>
          </cell>
          <cell r="I107">
            <v>94035</v>
          </cell>
          <cell r="J107">
            <v>90510</v>
          </cell>
          <cell r="K107">
            <v>91985</v>
          </cell>
          <cell r="L107">
            <v>93225</v>
          </cell>
          <cell r="M107">
            <v>94230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3212</v>
          </cell>
          <cell r="B108" t="str">
            <v>Cedar Ridge</v>
          </cell>
          <cell r="C108">
            <v>1965550</v>
          </cell>
          <cell r="D108">
            <v>186695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3301</v>
          </cell>
          <cell r="B109" t="str">
            <v xml:space="preserve">Calico Rock </v>
          </cell>
          <cell r="C109">
            <v>4170000</v>
          </cell>
          <cell r="D109">
            <v>277605</v>
          </cell>
          <cell r="E109">
            <v>278527.5</v>
          </cell>
          <cell r="F109">
            <v>281422.5</v>
          </cell>
          <cell r="G109">
            <v>283750</v>
          </cell>
          <cell r="H109">
            <v>285500</v>
          </cell>
          <cell r="I109">
            <v>281750</v>
          </cell>
          <cell r="J109">
            <v>282750</v>
          </cell>
          <cell r="K109">
            <v>283250</v>
          </cell>
          <cell r="L109">
            <v>288250</v>
          </cell>
          <cell r="M109">
            <v>287500</v>
          </cell>
          <cell r="N109">
            <v>286250</v>
          </cell>
          <cell r="O109">
            <v>289500</v>
          </cell>
          <cell r="P109">
            <v>292000</v>
          </cell>
          <cell r="Q109">
            <v>288750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3302</v>
          </cell>
          <cell r="B110" t="str">
            <v xml:space="preserve">Melbourne </v>
          </cell>
          <cell r="C110">
            <v>1487550</v>
          </cell>
          <cell r="D110">
            <v>25175</v>
          </cell>
          <cell r="E110">
            <v>26437.5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3306</v>
          </cell>
          <cell r="B111" t="str">
            <v xml:space="preserve">Izard County Consolidated </v>
          </cell>
          <cell r="C111">
            <v>2935000</v>
          </cell>
          <cell r="D111">
            <v>179665</v>
          </cell>
          <cell r="E111">
            <v>182277.5</v>
          </cell>
          <cell r="F111">
            <v>182477.5</v>
          </cell>
          <cell r="G111">
            <v>182477.5</v>
          </cell>
          <cell r="H111">
            <v>182147.5</v>
          </cell>
          <cell r="I111">
            <v>181612.5</v>
          </cell>
          <cell r="J111">
            <v>185732.5</v>
          </cell>
          <cell r="K111">
            <v>184357.5</v>
          </cell>
          <cell r="L111">
            <v>182615</v>
          </cell>
          <cell r="M111">
            <v>185615</v>
          </cell>
          <cell r="N111">
            <v>183050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3403</v>
          </cell>
          <cell r="B112" t="str">
            <v xml:space="preserve">Newport </v>
          </cell>
          <cell r="C112">
            <v>1120000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3405</v>
          </cell>
          <cell r="B113" t="str">
            <v xml:space="preserve">Jackson County </v>
          </cell>
          <cell r="C113">
            <v>4320000</v>
          </cell>
          <cell r="D113">
            <v>297647.5</v>
          </cell>
          <cell r="E113">
            <v>294705</v>
          </cell>
          <cell r="F113">
            <v>301200</v>
          </cell>
          <cell r="G113">
            <v>296777.5</v>
          </cell>
          <cell r="H113">
            <v>302050</v>
          </cell>
          <cell r="I113">
            <v>296385</v>
          </cell>
          <cell r="J113">
            <v>300312.5</v>
          </cell>
          <cell r="K113">
            <v>298502.5</v>
          </cell>
          <cell r="L113">
            <v>296217.5</v>
          </cell>
          <cell r="M113">
            <v>298462.5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>
            <v>3502</v>
          </cell>
          <cell r="B114" t="str">
            <v xml:space="preserve">Dollarway </v>
          </cell>
          <cell r="C114">
            <v>10775000</v>
          </cell>
          <cell r="D114">
            <v>746910</v>
          </cell>
          <cell r="E114">
            <v>748717.5</v>
          </cell>
          <cell r="F114">
            <v>751997.5</v>
          </cell>
          <cell r="G114">
            <v>754121.26</v>
          </cell>
          <cell r="H114">
            <v>749685</v>
          </cell>
          <cell r="I114">
            <v>748872.5</v>
          </cell>
          <cell r="J114">
            <v>755462.5</v>
          </cell>
          <cell r="K114">
            <v>755335</v>
          </cell>
          <cell r="L114">
            <v>758620</v>
          </cell>
          <cell r="M114">
            <v>760202.5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3505</v>
          </cell>
          <cell r="B115" t="str">
            <v xml:space="preserve">Pine Bluff </v>
          </cell>
          <cell r="C115">
            <v>10700000</v>
          </cell>
          <cell r="D115">
            <v>979535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>
            <v>3509</v>
          </cell>
          <cell r="B116" t="str">
            <v xml:space="preserve">Watson Chapel </v>
          </cell>
          <cell r="C116">
            <v>1210000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>
            <v>3510</v>
          </cell>
          <cell r="B117" t="str">
            <v xml:space="preserve">White Hall </v>
          </cell>
          <cell r="C117">
            <v>19035000</v>
          </cell>
          <cell r="D117">
            <v>1443093.76</v>
          </cell>
          <cell r="E117">
            <v>1464801.26</v>
          </cell>
          <cell r="F117">
            <v>1476746.26</v>
          </cell>
          <cell r="G117">
            <v>1480725</v>
          </cell>
          <cell r="H117">
            <v>1486656.26</v>
          </cell>
          <cell r="I117">
            <v>1479606.26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>
            <v>3601</v>
          </cell>
          <cell r="B118" t="str">
            <v xml:space="preserve">Clarksville </v>
          </cell>
          <cell r="C118">
            <v>13270000</v>
          </cell>
          <cell r="D118">
            <v>974978.75</v>
          </cell>
          <cell r="E118">
            <v>969785</v>
          </cell>
          <cell r="F118">
            <v>978695</v>
          </cell>
          <cell r="G118">
            <v>975195</v>
          </cell>
          <cell r="H118">
            <v>969536.25</v>
          </cell>
          <cell r="I118">
            <v>971527.5</v>
          </cell>
          <cell r="J118">
            <v>965312.5</v>
          </cell>
          <cell r="K118">
            <v>966252.5</v>
          </cell>
          <cell r="L118">
            <v>970216.25</v>
          </cell>
          <cell r="M118">
            <v>972087.5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>
            <v>3604</v>
          </cell>
          <cell r="B119" t="str">
            <v xml:space="preserve">Lamar </v>
          </cell>
          <cell r="C119">
            <v>5090000</v>
          </cell>
          <cell r="D119">
            <v>345265</v>
          </cell>
          <cell r="E119">
            <v>349557.5</v>
          </cell>
          <cell r="F119">
            <v>349922.5</v>
          </cell>
          <cell r="G119">
            <v>349632.5</v>
          </cell>
          <cell r="H119">
            <v>353667.5</v>
          </cell>
          <cell r="I119">
            <v>351787.5</v>
          </cell>
          <cell r="J119">
            <v>353907.5</v>
          </cell>
          <cell r="K119">
            <v>355337.5</v>
          </cell>
          <cell r="L119">
            <v>355922.5</v>
          </cell>
          <cell r="M119">
            <v>355810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>
            <v>3606</v>
          </cell>
          <cell r="B120" t="str">
            <v xml:space="preserve">Westside </v>
          </cell>
          <cell r="C120">
            <v>2920000</v>
          </cell>
          <cell r="D120">
            <v>195210</v>
          </cell>
          <cell r="E120">
            <v>195440</v>
          </cell>
          <cell r="F120">
            <v>199915</v>
          </cell>
          <cell r="G120">
            <v>198895</v>
          </cell>
          <cell r="H120">
            <v>197515</v>
          </cell>
          <cell r="I120">
            <v>200765</v>
          </cell>
          <cell r="J120">
            <v>198485</v>
          </cell>
          <cell r="K120">
            <v>200895</v>
          </cell>
          <cell r="L120">
            <v>197670</v>
          </cell>
          <cell r="M120">
            <v>199120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3704</v>
          </cell>
          <cell r="B121" t="str">
            <v>Lafayette County</v>
          </cell>
          <cell r="C121">
            <v>1990000</v>
          </cell>
          <cell r="D121">
            <v>97092.5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>
            <v>3804</v>
          </cell>
          <cell r="B122" t="str">
            <v xml:space="preserve">Hoxie </v>
          </cell>
          <cell r="C122">
            <v>1715000</v>
          </cell>
          <cell r="D122">
            <v>117842.5</v>
          </cell>
          <cell r="E122">
            <v>118882.5</v>
          </cell>
          <cell r="F122">
            <v>115482.5</v>
          </cell>
          <cell r="G122">
            <v>117082.5</v>
          </cell>
          <cell r="H122">
            <v>118342.5</v>
          </cell>
          <cell r="I122">
            <v>119382.5</v>
          </cell>
          <cell r="J122">
            <v>120060</v>
          </cell>
          <cell r="K122">
            <v>120510</v>
          </cell>
          <cell r="L122">
            <v>120575</v>
          </cell>
          <cell r="M122">
            <v>120405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>
            <v>3806</v>
          </cell>
          <cell r="B123" t="str">
            <v xml:space="preserve">Sloan Hendrix </v>
          </cell>
          <cell r="C123">
            <v>2200000</v>
          </cell>
          <cell r="D123">
            <v>151682.5</v>
          </cell>
          <cell r="E123">
            <v>149477.5</v>
          </cell>
          <cell r="F123">
            <v>150067.5</v>
          </cell>
          <cell r="G123">
            <v>150447.5</v>
          </cell>
          <cell r="H123">
            <v>150445</v>
          </cell>
          <cell r="I123">
            <v>150225</v>
          </cell>
          <cell r="J123">
            <v>154537.5</v>
          </cell>
          <cell r="K123">
            <v>153395</v>
          </cell>
          <cell r="L123">
            <v>151815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>
            <v>3809</v>
          </cell>
          <cell r="B124" t="str">
            <v>Hillcrest</v>
          </cell>
          <cell r="C124">
            <v>2861225</v>
          </cell>
          <cell r="D124">
            <v>207585</v>
          </cell>
          <cell r="E124">
            <v>208395</v>
          </cell>
          <cell r="F124">
            <v>206355</v>
          </cell>
          <cell r="G124">
            <v>213975</v>
          </cell>
          <cell r="H124">
            <v>210825</v>
          </cell>
          <cell r="I124">
            <v>132450</v>
          </cell>
          <cell r="J124">
            <v>132200</v>
          </cell>
          <cell r="K124">
            <v>131700</v>
          </cell>
          <cell r="L124">
            <v>130975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>
            <v>3810</v>
          </cell>
          <cell r="B125" t="str">
            <v>Lawrence County</v>
          </cell>
          <cell r="C125">
            <v>1380000</v>
          </cell>
          <cell r="D125">
            <v>70535</v>
          </cell>
          <cell r="E125">
            <v>72870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A126">
            <v>3904</v>
          </cell>
          <cell r="B126" t="str">
            <v xml:space="preserve">Lee County </v>
          </cell>
          <cell r="C126">
            <v>740000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>
            <v>4003</v>
          </cell>
          <cell r="B127" t="str">
            <v xml:space="preserve">Star City </v>
          </cell>
          <cell r="C127">
            <v>10221000</v>
          </cell>
          <cell r="D127">
            <v>656702.5</v>
          </cell>
          <cell r="E127">
            <v>677000</v>
          </cell>
          <cell r="F127">
            <v>679310</v>
          </cell>
          <cell r="G127">
            <v>680305</v>
          </cell>
          <cell r="H127">
            <v>685235</v>
          </cell>
          <cell r="I127">
            <v>683860</v>
          </cell>
          <cell r="J127">
            <v>581387.5</v>
          </cell>
          <cell r="K127">
            <v>582297.5</v>
          </cell>
          <cell r="L127">
            <v>582070</v>
          </cell>
          <cell r="M127">
            <v>580685</v>
          </cell>
          <cell r="N127">
            <v>583122.5</v>
          </cell>
          <cell r="O127">
            <v>584122.5</v>
          </cell>
          <cell r="P127">
            <v>583660</v>
          </cell>
          <cell r="Q127">
            <v>136435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>
            <v>4101</v>
          </cell>
          <cell r="B128" t="str">
            <v xml:space="preserve">Ashdown </v>
          </cell>
          <cell r="C128">
            <v>10000000</v>
          </cell>
          <cell r="D128">
            <v>682752.5</v>
          </cell>
          <cell r="E128">
            <v>686292.5</v>
          </cell>
          <cell r="F128">
            <v>686742.5</v>
          </cell>
          <cell r="G128">
            <v>691102.5</v>
          </cell>
          <cell r="H128">
            <v>689135</v>
          </cell>
          <cell r="I128">
            <v>691035</v>
          </cell>
          <cell r="J128">
            <v>691560</v>
          </cell>
          <cell r="K128">
            <v>694535</v>
          </cell>
          <cell r="L128">
            <v>696100</v>
          </cell>
          <cell r="M128">
            <v>696255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A129">
            <v>4102</v>
          </cell>
          <cell r="B129" t="str">
            <v xml:space="preserve">Foreman </v>
          </cell>
          <cell r="C129">
            <v>1809000</v>
          </cell>
          <cell r="D129">
            <v>169215</v>
          </cell>
          <cell r="E129">
            <v>167005</v>
          </cell>
          <cell r="F129">
            <v>163680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A130">
            <v>4201</v>
          </cell>
          <cell r="B130" t="str">
            <v xml:space="preserve">Booneville </v>
          </cell>
          <cell r="C130">
            <v>13235000</v>
          </cell>
          <cell r="D130">
            <v>851240</v>
          </cell>
          <cell r="E130">
            <v>848715</v>
          </cell>
          <cell r="F130">
            <v>853935</v>
          </cell>
          <cell r="G130">
            <v>852550</v>
          </cell>
          <cell r="H130">
            <v>854750</v>
          </cell>
          <cell r="I130">
            <v>854750</v>
          </cell>
          <cell r="J130">
            <v>853500</v>
          </cell>
          <cell r="K130">
            <v>856000</v>
          </cell>
          <cell r="L130">
            <v>852000</v>
          </cell>
          <cell r="M130">
            <v>851750</v>
          </cell>
          <cell r="N130">
            <v>855000</v>
          </cell>
          <cell r="O130">
            <v>851500</v>
          </cell>
          <cell r="P130">
            <v>856500</v>
          </cell>
          <cell r="Q130">
            <v>854500</v>
          </cell>
          <cell r="R130">
            <v>855750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>
            <v>4202</v>
          </cell>
          <cell r="B131" t="str">
            <v xml:space="preserve">Magazine </v>
          </cell>
          <cell r="C131">
            <v>1841625</v>
          </cell>
          <cell r="D131">
            <v>114975</v>
          </cell>
          <cell r="E131">
            <v>112887.5</v>
          </cell>
          <cell r="F131">
            <v>115337.5</v>
          </cell>
          <cell r="G131">
            <v>112493.75999999999</v>
          </cell>
          <cell r="H131">
            <v>114650</v>
          </cell>
          <cell r="I131">
            <v>111325</v>
          </cell>
          <cell r="J131">
            <v>113000</v>
          </cell>
          <cell r="K131">
            <v>114437.5</v>
          </cell>
          <cell r="L131">
            <v>110637.5</v>
          </cell>
          <cell r="M131">
            <v>111837.5</v>
          </cell>
          <cell r="N131">
            <v>112800</v>
          </cell>
          <cell r="O131">
            <v>108525</v>
          </cell>
          <cell r="P131">
            <v>109250</v>
          </cell>
          <cell r="Q131">
            <v>109737.5</v>
          </cell>
          <cell r="R131">
            <v>109987.5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A132">
            <v>4203</v>
          </cell>
          <cell r="B132" t="str">
            <v xml:space="preserve">Paris </v>
          </cell>
          <cell r="C132">
            <v>9410837</v>
          </cell>
          <cell r="D132">
            <v>603858.76</v>
          </cell>
          <cell r="E132">
            <v>605691.26</v>
          </cell>
          <cell r="F132">
            <v>606252.5</v>
          </cell>
          <cell r="G132">
            <v>605940</v>
          </cell>
          <cell r="H132">
            <v>599822.5</v>
          </cell>
          <cell r="I132">
            <v>602945</v>
          </cell>
          <cell r="J132">
            <v>604785</v>
          </cell>
          <cell r="K132">
            <v>610460</v>
          </cell>
          <cell r="L132">
            <v>609642.5</v>
          </cell>
          <cell r="M132">
            <v>612467.5</v>
          </cell>
          <cell r="N132">
            <v>609000</v>
          </cell>
          <cell r="O132">
            <v>609125</v>
          </cell>
          <cell r="P132">
            <v>612875</v>
          </cell>
          <cell r="Q132">
            <v>610000</v>
          </cell>
          <cell r="R132">
            <v>610812.5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A133">
            <v>4204</v>
          </cell>
          <cell r="B133" t="str">
            <v xml:space="preserve">Scranton </v>
          </cell>
          <cell r="C133">
            <v>1250000</v>
          </cell>
          <cell r="D133">
            <v>88727.5</v>
          </cell>
          <cell r="E133">
            <v>91927.5</v>
          </cell>
          <cell r="F133">
            <v>94407.5</v>
          </cell>
          <cell r="G133">
            <v>91677.5</v>
          </cell>
          <cell r="H133">
            <v>93817.5</v>
          </cell>
          <cell r="I133">
            <v>90737.5</v>
          </cell>
          <cell r="J133">
            <v>92062.5</v>
          </cell>
          <cell r="K133">
            <v>93125</v>
          </cell>
          <cell r="L133">
            <v>93925</v>
          </cell>
          <cell r="M133">
            <v>89462.5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>
            <v>4301</v>
          </cell>
          <cell r="B134" t="str">
            <v xml:space="preserve">Lonoke </v>
          </cell>
          <cell r="C134">
            <v>16515000</v>
          </cell>
          <cell r="D134">
            <v>1016952.5</v>
          </cell>
          <cell r="E134">
            <v>1019687.5</v>
          </cell>
          <cell r="F134">
            <v>1023367.5</v>
          </cell>
          <cell r="G134">
            <v>1020530</v>
          </cell>
          <cell r="H134">
            <v>1026210</v>
          </cell>
          <cell r="I134">
            <v>1014837.5</v>
          </cell>
          <cell r="J134">
            <v>1017332.5</v>
          </cell>
          <cell r="K134">
            <v>1022872.5</v>
          </cell>
          <cell r="L134">
            <v>1021777.5</v>
          </cell>
          <cell r="M134">
            <v>1024287.5</v>
          </cell>
          <cell r="N134">
            <v>1024202.5</v>
          </cell>
          <cell r="O134">
            <v>1032445</v>
          </cell>
          <cell r="P134">
            <v>1033537.5</v>
          </cell>
          <cell r="Q134">
            <v>1037720</v>
          </cell>
          <cell r="R134">
            <v>1039752.5</v>
          </cell>
          <cell r="S134">
            <v>559637.5</v>
          </cell>
          <cell r="T134">
            <v>560412.5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A135">
            <v>4302</v>
          </cell>
          <cell r="B135" t="str">
            <v xml:space="preserve">England </v>
          </cell>
          <cell r="C135">
            <v>4058575</v>
          </cell>
          <cell r="D135">
            <v>383575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A136">
            <v>4303</v>
          </cell>
          <cell r="B136" t="str">
            <v xml:space="preserve">Carlisle </v>
          </cell>
          <cell r="C136">
            <v>4165000</v>
          </cell>
          <cell r="D136">
            <v>285920</v>
          </cell>
          <cell r="E136">
            <v>284385</v>
          </cell>
          <cell r="F136">
            <v>286310</v>
          </cell>
          <cell r="G136">
            <v>282710</v>
          </cell>
          <cell r="H136">
            <v>283690</v>
          </cell>
          <cell r="I136">
            <v>284015</v>
          </cell>
          <cell r="J136">
            <v>283777.5</v>
          </cell>
          <cell r="K136">
            <v>287850</v>
          </cell>
          <cell r="L136">
            <v>285975</v>
          </cell>
          <cell r="M136">
            <v>283365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>
            <v>4304</v>
          </cell>
          <cell r="B137" t="str">
            <v xml:space="preserve">Cabot </v>
          </cell>
          <cell r="C137">
            <v>36005000</v>
          </cell>
          <cell r="D137">
            <v>2299205</v>
          </cell>
          <cell r="E137">
            <v>2327205</v>
          </cell>
          <cell r="F137">
            <v>2340122.5</v>
          </cell>
          <cell r="G137">
            <v>2349022.5</v>
          </cell>
          <cell r="H137">
            <v>2358775</v>
          </cell>
          <cell r="I137">
            <v>2368300</v>
          </cell>
          <cell r="J137">
            <v>2379450</v>
          </cell>
          <cell r="K137">
            <v>2392000</v>
          </cell>
          <cell r="L137">
            <v>2397250</v>
          </cell>
          <cell r="M137">
            <v>2403000</v>
          </cell>
          <cell r="N137">
            <v>2409000</v>
          </cell>
          <cell r="O137">
            <v>2415000</v>
          </cell>
          <cell r="P137">
            <v>2425750</v>
          </cell>
          <cell r="Q137">
            <v>2430750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A138">
            <v>4401</v>
          </cell>
          <cell r="B138" t="str">
            <v xml:space="preserve">Huntsville </v>
          </cell>
          <cell r="C138">
            <v>6405000</v>
          </cell>
          <cell r="D138">
            <v>496946.25</v>
          </cell>
          <cell r="E138">
            <v>498058.75</v>
          </cell>
          <cell r="F138">
            <v>499655</v>
          </cell>
          <cell r="G138">
            <v>499910</v>
          </cell>
          <cell r="H138">
            <v>408800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A139">
            <v>4501</v>
          </cell>
          <cell r="B139" t="str">
            <v xml:space="preserve">Flippin </v>
          </cell>
          <cell r="C139">
            <v>2575000</v>
          </cell>
          <cell r="D139">
            <v>161950</v>
          </cell>
          <cell r="E139">
            <v>161020</v>
          </cell>
          <cell r="F139">
            <v>162020</v>
          </cell>
          <cell r="G139">
            <v>162715</v>
          </cell>
          <cell r="H139">
            <v>163150</v>
          </cell>
          <cell r="I139">
            <v>163147.5</v>
          </cell>
          <cell r="J139">
            <v>167927.5</v>
          </cell>
          <cell r="K139">
            <v>167272.5</v>
          </cell>
          <cell r="L139">
            <v>166400</v>
          </cell>
          <cell r="M139">
            <v>165240</v>
          </cell>
          <cell r="N139">
            <v>168860</v>
          </cell>
          <cell r="O139">
            <v>167040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>
            <v>4502</v>
          </cell>
          <cell r="B140" t="str">
            <v xml:space="preserve">Yellville-Summit </v>
          </cell>
          <cell r="C140">
            <v>2945000</v>
          </cell>
          <cell r="D140">
            <v>226350</v>
          </cell>
          <cell r="E140">
            <v>229965</v>
          </cell>
          <cell r="F140">
            <v>226775</v>
          </cell>
          <cell r="G140">
            <v>228275</v>
          </cell>
          <cell r="H140">
            <v>229350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A141">
            <v>4602</v>
          </cell>
          <cell r="B141" t="str">
            <v xml:space="preserve">Genoa Central </v>
          </cell>
          <cell r="C141">
            <v>6605000</v>
          </cell>
          <cell r="D141">
            <v>426230</v>
          </cell>
          <cell r="E141">
            <v>433785</v>
          </cell>
          <cell r="F141">
            <v>433345</v>
          </cell>
          <cell r="G141">
            <v>432417.5</v>
          </cell>
          <cell r="H141">
            <v>430787.5</v>
          </cell>
          <cell r="I141">
            <v>433652.5</v>
          </cell>
          <cell r="J141">
            <v>430642.5</v>
          </cell>
          <cell r="K141">
            <v>436762.5</v>
          </cell>
          <cell r="L141">
            <v>431697.5</v>
          </cell>
          <cell r="M141">
            <v>436160</v>
          </cell>
          <cell r="N141">
            <v>289400</v>
          </cell>
          <cell r="O141">
            <v>284280</v>
          </cell>
          <cell r="P141">
            <v>283480</v>
          </cell>
          <cell r="Q141">
            <v>282200</v>
          </cell>
          <cell r="R141">
            <v>285440</v>
          </cell>
          <cell r="S141">
            <v>282960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A142">
            <v>4603</v>
          </cell>
          <cell r="B142" t="str">
            <v xml:space="preserve">Fouke </v>
          </cell>
          <cell r="C142">
            <v>4587663</v>
          </cell>
          <cell r="D142">
            <v>52437.5</v>
          </cell>
          <cell r="E142">
            <v>53205</v>
          </cell>
          <cell r="F142">
            <v>51612.5</v>
          </cell>
          <cell r="G142">
            <v>49906.26</v>
          </cell>
          <cell r="H142">
            <v>53200</v>
          </cell>
          <cell r="I142">
            <v>51250</v>
          </cell>
          <cell r="J142">
            <v>54250</v>
          </cell>
          <cell r="K142">
            <v>52000</v>
          </cell>
          <cell r="L142">
            <v>49750</v>
          </cell>
          <cell r="M142">
            <v>52500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>
            <v>4605</v>
          </cell>
          <cell r="B143" t="str">
            <v xml:space="preserve">Texarkana </v>
          </cell>
          <cell r="C143">
            <v>24652771</v>
          </cell>
          <cell r="D143">
            <v>1619337.5</v>
          </cell>
          <cell r="E143">
            <v>1623155</v>
          </cell>
          <cell r="F143">
            <v>1620297.5</v>
          </cell>
          <cell r="G143">
            <v>1624817.5</v>
          </cell>
          <cell r="H143">
            <v>1626195</v>
          </cell>
          <cell r="I143">
            <v>1630240</v>
          </cell>
          <cell r="J143">
            <v>1631735</v>
          </cell>
          <cell r="K143">
            <v>1630650</v>
          </cell>
          <cell r="L143">
            <v>1637120</v>
          </cell>
          <cell r="M143">
            <v>1645710</v>
          </cell>
          <cell r="N143">
            <v>1645520</v>
          </cell>
          <cell r="O143">
            <v>1041950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A144">
            <v>4701</v>
          </cell>
          <cell r="B144" t="str">
            <v xml:space="preserve">Armorel </v>
          </cell>
          <cell r="C144">
            <v>3106000</v>
          </cell>
          <cell r="D144">
            <v>284540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A145">
            <v>4702</v>
          </cell>
          <cell r="B145" t="str">
            <v xml:space="preserve">Blytheville </v>
          </cell>
          <cell r="C145">
            <v>16990000</v>
          </cell>
          <cell r="D145">
            <v>1107627.5</v>
          </cell>
          <cell r="E145">
            <v>1126735</v>
          </cell>
          <cell r="F145">
            <v>1122932.5</v>
          </cell>
          <cell r="G145">
            <v>1127210</v>
          </cell>
          <cell r="H145">
            <v>1129540</v>
          </cell>
          <cell r="I145">
            <v>1130055</v>
          </cell>
          <cell r="J145">
            <v>1132927.5</v>
          </cell>
          <cell r="K145">
            <v>1133182.5</v>
          </cell>
          <cell r="L145">
            <v>1131602.5</v>
          </cell>
          <cell r="M145">
            <v>1132145</v>
          </cell>
          <cell r="N145">
            <v>1135550</v>
          </cell>
          <cell r="O145">
            <v>1131350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>
            <v>4706</v>
          </cell>
          <cell r="B146" t="str">
            <v>So. Mississippi County</v>
          </cell>
          <cell r="C146">
            <v>6000000</v>
          </cell>
          <cell r="D146">
            <v>368988.76</v>
          </cell>
          <cell r="E146">
            <v>368645</v>
          </cell>
          <cell r="F146">
            <v>371235</v>
          </cell>
          <cell r="G146">
            <v>368235</v>
          </cell>
          <cell r="H146">
            <v>370035</v>
          </cell>
          <cell r="I146">
            <v>371220</v>
          </cell>
          <cell r="J146">
            <v>371770</v>
          </cell>
          <cell r="K146">
            <v>370725</v>
          </cell>
          <cell r="L146">
            <v>369210</v>
          </cell>
          <cell r="M146">
            <v>372225</v>
          </cell>
          <cell r="N146">
            <v>369535</v>
          </cell>
          <cell r="O146">
            <v>371375</v>
          </cell>
          <cell r="P146">
            <v>372510</v>
          </cell>
          <cell r="Q146">
            <v>372940</v>
          </cell>
          <cell r="R146">
            <v>372665</v>
          </cell>
          <cell r="S146">
            <v>371685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A147">
            <v>4708</v>
          </cell>
          <cell r="B147" t="str">
            <v xml:space="preserve">Gosnell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A148">
            <v>4712</v>
          </cell>
          <cell r="B148" t="str">
            <v xml:space="preserve">Manila </v>
          </cell>
          <cell r="C148">
            <v>1525000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>
            <v>4713</v>
          </cell>
          <cell r="B149" t="str">
            <v xml:space="preserve">Osceola </v>
          </cell>
          <cell r="C149">
            <v>4730000</v>
          </cell>
          <cell r="D149">
            <v>301686.26</v>
          </cell>
          <cell r="E149">
            <v>305913.76</v>
          </cell>
          <cell r="F149">
            <v>303215.01</v>
          </cell>
          <cell r="G149">
            <v>305095.63</v>
          </cell>
          <cell r="H149">
            <v>306413.75</v>
          </cell>
          <cell r="I149">
            <v>307075</v>
          </cell>
          <cell r="J149">
            <v>302215</v>
          </cell>
          <cell r="K149">
            <v>301850</v>
          </cell>
          <cell r="L149">
            <v>295967.5</v>
          </cell>
          <cell r="M149">
            <v>299533.75</v>
          </cell>
          <cell r="N149">
            <v>297387.5</v>
          </cell>
          <cell r="O149">
            <v>124017.5</v>
          </cell>
          <cell r="P149">
            <v>124480</v>
          </cell>
          <cell r="Q149">
            <v>124560</v>
          </cell>
          <cell r="R149">
            <v>124400</v>
          </cell>
          <cell r="S149">
            <v>128880</v>
          </cell>
          <cell r="T149">
            <v>128000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A150">
            <v>4801</v>
          </cell>
          <cell r="B150" t="str">
            <v xml:space="preserve">Brinkley </v>
          </cell>
          <cell r="C150">
            <v>2055000</v>
          </cell>
          <cell r="D150">
            <v>142431.26</v>
          </cell>
          <cell r="E150">
            <v>145162.5</v>
          </cell>
          <cell r="F150">
            <v>145537.5</v>
          </cell>
          <cell r="G150">
            <v>145550</v>
          </cell>
          <cell r="H150">
            <v>145325</v>
          </cell>
          <cell r="I150">
            <v>144862.5</v>
          </cell>
          <cell r="J150">
            <v>144012.5</v>
          </cell>
          <cell r="K150">
            <v>142918.76</v>
          </cell>
          <cell r="L150">
            <v>141581.26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A151">
            <v>4802</v>
          </cell>
          <cell r="B151" t="str">
            <v xml:space="preserve">Clarendon </v>
          </cell>
          <cell r="C151">
            <v>970000</v>
          </cell>
          <cell r="D151">
            <v>47296.26</v>
          </cell>
          <cell r="E151">
            <v>47772.5</v>
          </cell>
          <cell r="F151">
            <v>46012.5</v>
          </cell>
          <cell r="G151">
            <v>49162.5</v>
          </cell>
          <cell r="H151">
            <v>47081.26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>
            <v>4901</v>
          </cell>
          <cell r="B152" t="str">
            <v xml:space="preserve">Caddo Hills </v>
          </cell>
          <cell r="C152">
            <v>1230000</v>
          </cell>
          <cell r="D152">
            <v>86037.5</v>
          </cell>
          <cell r="E152">
            <v>89417.5</v>
          </cell>
          <cell r="F152">
            <v>86777.5</v>
          </cell>
          <cell r="G152">
            <v>89137.5</v>
          </cell>
          <cell r="H152">
            <v>86212.5</v>
          </cell>
          <cell r="I152">
            <v>88287.5</v>
          </cell>
          <cell r="J152">
            <v>89962.5</v>
          </cell>
          <cell r="K152">
            <v>86400</v>
          </cell>
          <cell r="L152">
            <v>87837.5</v>
          </cell>
          <cell r="M152">
            <v>89037.5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A153">
            <v>4902</v>
          </cell>
          <cell r="B153" t="str">
            <v xml:space="preserve">Mount Ida </v>
          </cell>
          <cell r="C153">
            <v>3900000</v>
          </cell>
          <cell r="D153">
            <v>273427.5</v>
          </cell>
          <cell r="E153">
            <v>277190</v>
          </cell>
          <cell r="F153">
            <v>274000</v>
          </cell>
          <cell r="G153">
            <v>275600</v>
          </cell>
          <cell r="H153">
            <v>276570</v>
          </cell>
          <cell r="I153">
            <v>282000</v>
          </cell>
          <cell r="J153">
            <v>280955</v>
          </cell>
          <cell r="K153">
            <v>279440</v>
          </cell>
          <cell r="L153">
            <v>277455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A154">
            <v>5006</v>
          </cell>
          <cell r="B154" t="str">
            <v xml:space="preserve">Prescott </v>
          </cell>
          <cell r="C154">
            <v>5913850</v>
          </cell>
          <cell r="D154">
            <v>385312.5</v>
          </cell>
          <cell r="E154">
            <v>392362.5</v>
          </cell>
          <cell r="F154">
            <v>391562.5</v>
          </cell>
          <cell r="G154">
            <v>389662.5</v>
          </cell>
          <cell r="H154">
            <v>392337.5</v>
          </cell>
          <cell r="I154">
            <v>394375</v>
          </cell>
          <cell r="J154">
            <v>395775</v>
          </cell>
          <cell r="K154">
            <v>396537.5</v>
          </cell>
          <cell r="L154">
            <v>396662.5</v>
          </cell>
          <cell r="M154">
            <v>396150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>
            <v>5008</v>
          </cell>
          <cell r="B155" t="str">
            <v xml:space="preserve">Nevada </v>
          </cell>
          <cell r="C155">
            <v>940000</v>
          </cell>
          <cell r="D155">
            <v>72665</v>
          </cell>
          <cell r="E155">
            <v>70777.5</v>
          </cell>
          <cell r="F155">
            <v>68257.5</v>
          </cell>
          <cell r="G155">
            <v>70737.5</v>
          </cell>
          <cell r="H155">
            <v>72975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A156">
            <v>5102</v>
          </cell>
          <cell r="B156" t="str">
            <v xml:space="preserve">Jasper </v>
          </cell>
          <cell r="C156">
            <v>2917945</v>
          </cell>
          <cell r="D156">
            <v>182354.47</v>
          </cell>
          <cell r="E156">
            <v>170056.26</v>
          </cell>
          <cell r="F156">
            <v>168252.5</v>
          </cell>
          <cell r="G156">
            <v>56211.26</v>
          </cell>
          <cell r="H156">
            <v>39145</v>
          </cell>
          <cell r="I156">
            <v>37697.5</v>
          </cell>
          <cell r="J156">
            <v>21250</v>
          </cell>
          <cell r="K156">
            <v>20500</v>
          </cell>
          <cell r="L156">
            <v>19675</v>
          </cell>
          <cell r="M156">
            <v>18850</v>
          </cell>
          <cell r="N156">
            <v>23025</v>
          </cell>
          <cell r="O156">
            <v>21925</v>
          </cell>
          <cell r="P156">
            <v>15825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A157">
            <v>5106</v>
          </cell>
          <cell r="B157" t="str">
            <v xml:space="preserve">Deer/Mount Judea </v>
          </cell>
          <cell r="C157">
            <v>1665000</v>
          </cell>
          <cell r="D157">
            <v>136767.5</v>
          </cell>
          <cell r="E157">
            <v>127550</v>
          </cell>
          <cell r="F157">
            <v>127350</v>
          </cell>
          <cell r="G157">
            <v>126612.5</v>
          </cell>
          <cell r="H157">
            <v>125587.5</v>
          </cell>
          <cell r="I157">
            <v>79312.5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>
            <v>5201</v>
          </cell>
          <cell r="B158" t="str">
            <v xml:space="preserve">Bearden </v>
          </cell>
          <cell r="C158">
            <v>3128500</v>
          </cell>
          <cell r="D158">
            <v>227200</v>
          </cell>
          <cell r="E158">
            <v>231815</v>
          </cell>
          <cell r="F158">
            <v>229075</v>
          </cell>
          <cell r="G158">
            <v>231120</v>
          </cell>
          <cell r="H158">
            <v>232735</v>
          </cell>
          <cell r="I158">
            <v>233920</v>
          </cell>
          <cell r="J158">
            <v>234675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A159">
            <v>5204</v>
          </cell>
          <cell r="B159" t="str">
            <v xml:space="preserve">Camden-Fairview </v>
          </cell>
          <cell r="C159">
            <v>15155000</v>
          </cell>
          <cell r="D159">
            <v>1016272.52</v>
          </cell>
          <cell r="E159">
            <v>1010018.76</v>
          </cell>
          <cell r="F159">
            <v>1009918.76</v>
          </cell>
          <cell r="G159">
            <v>1002968.76</v>
          </cell>
          <cell r="H159">
            <v>889487.5</v>
          </cell>
          <cell r="I159">
            <v>1005812.5</v>
          </cell>
          <cell r="J159">
            <v>1000887.5</v>
          </cell>
          <cell r="K159">
            <v>999775</v>
          </cell>
          <cell r="L159">
            <v>1002237.5</v>
          </cell>
          <cell r="M159">
            <v>1003037.5</v>
          </cell>
          <cell r="N159">
            <v>1002175</v>
          </cell>
          <cell r="O159">
            <v>1001687.5</v>
          </cell>
          <cell r="P159">
            <v>999150</v>
          </cell>
          <cell r="Q159">
            <v>994562.5</v>
          </cell>
          <cell r="R159">
            <v>777925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A160">
            <v>5205</v>
          </cell>
          <cell r="B160" t="str">
            <v xml:space="preserve">Harmony Grove </v>
          </cell>
          <cell r="C160">
            <v>4677250</v>
          </cell>
          <cell r="D160">
            <v>289602.5</v>
          </cell>
          <cell r="E160">
            <v>291957.5</v>
          </cell>
          <cell r="F160">
            <v>290282.5</v>
          </cell>
          <cell r="G160">
            <v>293307.5</v>
          </cell>
          <cell r="H160">
            <v>295800</v>
          </cell>
          <cell r="I160">
            <v>292750</v>
          </cell>
          <cell r="J160">
            <v>293750</v>
          </cell>
          <cell r="K160">
            <v>294250</v>
          </cell>
          <cell r="L160">
            <v>294250</v>
          </cell>
          <cell r="M160">
            <v>293750</v>
          </cell>
          <cell r="N160">
            <v>292750</v>
          </cell>
          <cell r="O160">
            <v>291250</v>
          </cell>
          <cell r="P160">
            <v>289250</v>
          </cell>
          <cell r="Q160">
            <v>286750</v>
          </cell>
          <cell r="R160">
            <v>288750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>
            <v>5301</v>
          </cell>
          <cell r="B161" t="str">
            <v xml:space="preserve">East End </v>
          </cell>
          <cell r="C161">
            <v>3435000</v>
          </cell>
          <cell r="D161">
            <v>218995</v>
          </cell>
          <cell r="E161">
            <v>220365</v>
          </cell>
          <cell r="F161">
            <v>220305</v>
          </cell>
          <cell r="G161">
            <v>219965</v>
          </cell>
          <cell r="H161">
            <v>219340</v>
          </cell>
          <cell r="I161">
            <v>218490</v>
          </cell>
          <cell r="J161">
            <v>217280</v>
          </cell>
          <cell r="K161">
            <v>220700</v>
          </cell>
          <cell r="L161">
            <v>218500</v>
          </cell>
          <cell r="M161">
            <v>220750</v>
          </cell>
          <cell r="N161">
            <v>217500</v>
          </cell>
          <cell r="O161">
            <v>219000</v>
          </cell>
          <cell r="P161">
            <v>220000</v>
          </cell>
          <cell r="Q161">
            <v>220500</v>
          </cell>
          <cell r="R161">
            <v>220500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A162">
            <v>5303</v>
          </cell>
          <cell r="B162" t="str">
            <v xml:space="preserve">Perryville </v>
          </cell>
          <cell r="C162">
            <v>4765000</v>
          </cell>
          <cell r="D162">
            <v>292645</v>
          </cell>
          <cell r="E162">
            <v>295505</v>
          </cell>
          <cell r="F162">
            <v>299072.5</v>
          </cell>
          <cell r="G162">
            <v>297060</v>
          </cell>
          <cell r="H162">
            <v>299665</v>
          </cell>
          <cell r="I162">
            <v>301745</v>
          </cell>
          <cell r="J162">
            <v>303290</v>
          </cell>
          <cell r="K162">
            <v>299290</v>
          </cell>
          <cell r="L162">
            <v>304962.5</v>
          </cell>
          <cell r="M162">
            <v>304842.5</v>
          </cell>
          <cell r="N162">
            <v>304147.5</v>
          </cell>
          <cell r="O162">
            <v>307867.5</v>
          </cell>
          <cell r="P162">
            <v>305755</v>
          </cell>
          <cell r="Q162">
            <v>308035</v>
          </cell>
          <cell r="R162">
            <v>309455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A163">
            <v>5401</v>
          </cell>
          <cell r="B163" t="str">
            <v xml:space="preserve">Barton - Lexa </v>
          </cell>
          <cell r="C163">
            <v>745000</v>
          </cell>
          <cell r="D163">
            <v>58620</v>
          </cell>
          <cell r="E163">
            <v>57310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>
            <v>5403</v>
          </cell>
          <cell r="B164" t="str">
            <v xml:space="preserve">Helena-W. Helena </v>
          </cell>
          <cell r="C164">
            <v>10125000</v>
          </cell>
          <cell r="D164">
            <v>784002.5</v>
          </cell>
          <cell r="E164">
            <v>800602.5</v>
          </cell>
          <cell r="F164">
            <v>802252.5</v>
          </cell>
          <cell r="G164">
            <v>807290</v>
          </cell>
          <cell r="H164">
            <v>815100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A165">
            <v>5404</v>
          </cell>
          <cell r="B165" t="str">
            <v xml:space="preserve">Marvell </v>
          </cell>
          <cell r="C165">
            <v>2885000</v>
          </cell>
          <cell r="D165">
            <v>246187.5</v>
          </cell>
          <cell r="E165">
            <v>246012.5</v>
          </cell>
          <cell r="F165">
            <v>249725</v>
          </cell>
          <cell r="G165">
            <v>247631.26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A166">
            <v>5502</v>
          </cell>
          <cell r="B166" t="str">
            <v xml:space="preserve">Centerpoint </v>
          </cell>
          <cell r="C166">
            <v>6200000</v>
          </cell>
          <cell r="D166">
            <v>468436.26</v>
          </cell>
          <cell r="E166">
            <v>472631.26</v>
          </cell>
          <cell r="F166">
            <v>471006.26</v>
          </cell>
          <cell r="G166">
            <v>473725</v>
          </cell>
          <cell r="H166">
            <v>475050</v>
          </cell>
          <cell r="I166">
            <v>475475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>
            <v>5503</v>
          </cell>
          <cell r="B167" t="str">
            <v xml:space="preserve">Kirby </v>
          </cell>
          <cell r="C167">
            <v>2800000</v>
          </cell>
          <cell r="D167">
            <v>168912.5</v>
          </cell>
          <cell r="E167">
            <v>168600</v>
          </cell>
          <cell r="F167">
            <v>169887.5</v>
          </cell>
          <cell r="G167">
            <v>170850</v>
          </cell>
          <cell r="H167">
            <v>171600</v>
          </cell>
          <cell r="I167">
            <v>171743.76</v>
          </cell>
          <cell r="J167">
            <v>171656.26</v>
          </cell>
          <cell r="K167">
            <v>171337.5</v>
          </cell>
          <cell r="L167">
            <v>170787.5</v>
          </cell>
          <cell r="M167">
            <v>170006.26</v>
          </cell>
          <cell r="N167">
            <v>168993.76</v>
          </cell>
          <cell r="O167">
            <v>167750</v>
          </cell>
          <cell r="P167">
            <v>166275</v>
          </cell>
          <cell r="Q167">
            <v>169568.76</v>
          </cell>
          <cell r="R167">
            <v>167400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A168">
            <v>5504</v>
          </cell>
          <cell r="B168" t="str">
            <v>So Pike County</v>
          </cell>
          <cell r="C168">
            <v>2390000</v>
          </cell>
          <cell r="D168">
            <v>141885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A169">
            <v>5602</v>
          </cell>
          <cell r="B169" t="str">
            <v xml:space="preserve">Harrisburg </v>
          </cell>
          <cell r="C169">
            <v>6945000</v>
          </cell>
          <cell r="D169">
            <v>468017.5</v>
          </cell>
          <cell r="E169">
            <v>372687.5</v>
          </cell>
          <cell r="F169">
            <v>374925</v>
          </cell>
          <cell r="G169">
            <v>376522.5</v>
          </cell>
          <cell r="H169">
            <v>377552.5</v>
          </cell>
          <cell r="I169">
            <v>378072.5</v>
          </cell>
          <cell r="J169">
            <v>378092.5</v>
          </cell>
          <cell r="K169">
            <v>372555</v>
          </cell>
          <cell r="L169">
            <v>376660</v>
          </cell>
          <cell r="M169">
            <v>379425</v>
          </cell>
          <cell r="N169">
            <v>371425</v>
          </cell>
          <cell r="O169">
            <v>378475</v>
          </cell>
          <cell r="P169">
            <v>379600</v>
          </cell>
          <cell r="Q169">
            <v>379637.5</v>
          </cell>
          <cell r="R169">
            <v>383962.5</v>
          </cell>
          <cell r="S169">
            <v>382337.5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>
            <v>5604</v>
          </cell>
          <cell r="B170" t="str">
            <v xml:space="preserve">Marked Tree </v>
          </cell>
          <cell r="C170">
            <v>1935000</v>
          </cell>
          <cell r="D170">
            <v>149270</v>
          </cell>
          <cell r="E170">
            <v>154997.5</v>
          </cell>
          <cell r="F170">
            <v>154277.5</v>
          </cell>
          <cell r="G170">
            <v>153270</v>
          </cell>
          <cell r="H170">
            <v>156900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A171">
            <v>5605</v>
          </cell>
          <cell r="B171" t="str">
            <v xml:space="preserve">Trumann </v>
          </cell>
          <cell r="C171">
            <v>1725985</v>
          </cell>
          <cell r="D171">
            <v>166240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A172">
            <v>5608</v>
          </cell>
          <cell r="B172" t="str">
            <v>East Poinsett County</v>
          </cell>
          <cell r="C172">
            <v>1135000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>
            <v>5703</v>
          </cell>
          <cell r="B173" t="str">
            <v xml:space="preserve">Mena </v>
          </cell>
          <cell r="C173">
            <v>4990000</v>
          </cell>
          <cell r="D173">
            <v>337052.5</v>
          </cell>
          <cell r="E173">
            <v>341365</v>
          </cell>
          <cell r="F173">
            <v>341657.5</v>
          </cell>
          <cell r="G173">
            <v>341322.5</v>
          </cell>
          <cell r="H173">
            <v>345342.5</v>
          </cell>
          <cell r="I173">
            <v>348597.5</v>
          </cell>
          <cell r="J173">
            <v>316075</v>
          </cell>
          <cell r="K173">
            <v>314150</v>
          </cell>
          <cell r="L173">
            <v>316775</v>
          </cell>
          <cell r="M173">
            <v>318725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>
            <v>5706</v>
          </cell>
          <cell r="B174" t="str">
            <v>Ouachita River</v>
          </cell>
          <cell r="C174">
            <v>2266550</v>
          </cell>
          <cell r="D174">
            <v>157685</v>
          </cell>
          <cell r="E174">
            <v>160326.26</v>
          </cell>
          <cell r="F174">
            <v>155488.76</v>
          </cell>
          <cell r="G174">
            <v>155501.26</v>
          </cell>
          <cell r="H174">
            <v>160293.76000000001</v>
          </cell>
          <cell r="I174">
            <v>159500</v>
          </cell>
          <cell r="J174">
            <v>163350</v>
          </cell>
          <cell r="K174">
            <v>161675</v>
          </cell>
          <cell r="L174">
            <v>159775</v>
          </cell>
          <cell r="M174">
            <v>162650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>
            <v>5707</v>
          </cell>
          <cell r="B175" t="str">
            <v>Cossatot River</v>
          </cell>
          <cell r="C175">
            <v>4800000</v>
          </cell>
          <cell r="D175">
            <v>332938.76</v>
          </cell>
          <cell r="E175">
            <v>306076.26</v>
          </cell>
          <cell r="F175">
            <v>337233.76</v>
          </cell>
          <cell r="G175">
            <v>336513.76</v>
          </cell>
          <cell r="H175">
            <v>340170</v>
          </cell>
          <cell r="I175">
            <v>338020</v>
          </cell>
          <cell r="J175">
            <v>340395</v>
          </cell>
          <cell r="K175">
            <v>336052.5</v>
          </cell>
          <cell r="L175">
            <v>336205</v>
          </cell>
          <cell r="M175">
            <v>220605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>
            <v>5801</v>
          </cell>
          <cell r="B176" t="str">
            <v xml:space="preserve">Atkins </v>
          </cell>
          <cell r="C176">
            <v>2725275</v>
          </cell>
          <cell r="D176">
            <v>232532.5</v>
          </cell>
          <cell r="E176">
            <v>233662.5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A177">
            <v>5802</v>
          </cell>
          <cell r="B177" t="str">
            <v xml:space="preserve">Dover </v>
          </cell>
          <cell r="C177">
            <v>6350000</v>
          </cell>
          <cell r="D177">
            <v>400611.26</v>
          </cell>
          <cell r="E177">
            <v>413736.26</v>
          </cell>
          <cell r="F177">
            <v>413161.26</v>
          </cell>
          <cell r="G177">
            <v>412136.26</v>
          </cell>
          <cell r="H177">
            <v>415533.76</v>
          </cell>
          <cell r="I177">
            <v>418113.76</v>
          </cell>
          <cell r="J177">
            <v>419718.76</v>
          </cell>
          <cell r="K177">
            <v>410468.76</v>
          </cell>
          <cell r="L177">
            <v>410218.76</v>
          </cell>
          <cell r="M177">
            <v>409218.76</v>
          </cell>
          <cell r="N177">
            <v>412468.76</v>
          </cell>
          <cell r="O177">
            <v>419718.76</v>
          </cell>
          <cell r="P177">
            <v>415243.76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A178">
            <v>5803</v>
          </cell>
          <cell r="B178" t="str">
            <v xml:space="preserve">Hector </v>
          </cell>
          <cell r="C178">
            <v>3495000</v>
          </cell>
          <cell r="D178">
            <v>229207.5</v>
          </cell>
          <cell r="E178">
            <v>233090</v>
          </cell>
          <cell r="F178">
            <v>237000</v>
          </cell>
          <cell r="G178">
            <v>235325</v>
          </cell>
          <cell r="H178">
            <v>233350</v>
          </cell>
          <cell r="I178">
            <v>236070</v>
          </cell>
          <cell r="J178">
            <v>238250</v>
          </cell>
          <cell r="K178">
            <v>239880</v>
          </cell>
          <cell r="L178">
            <v>235950</v>
          </cell>
          <cell r="M178">
            <v>236443.76</v>
          </cell>
          <cell r="N178">
            <v>236450</v>
          </cell>
          <cell r="O178">
            <v>235968.76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>
            <v>5804</v>
          </cell>
          <cell r="B179" t="str">
            <v xml:space="preserve">Pottsville </v>
          </cell>
          <cell r="C179">
            <v>12100000</v>
          </cell>
          <cell r="D179">
            <v>792811.28</v>
          </cell>
          <cell r="E179">
            <v>733660.02</v>
          </cell>
          <cell r="F179">
            <v>735691.26</v>
          </cell>
          <cell r="G179">
            <v>707597.52</v>
          </cell>
          <cell r="H179">
            <v>659651.26</v>
          </cell>
          <cell r="I179">
            <v>663123.76</v>
          </cell>
          <cell r="J179">
            <v>665277.5</v>
          </cell>
          <cell r="K179">
            <v>666008.76</v>
          </cell>
          <cell r="L179">
            <v>665827.5</v>
          </cell>
          <cell r="M179">
            <v>669752.5</v>
          </cell>
          <cell r="N179">
            <v>667546.26</v>
          </cell>
          <cell r="O179">
            <v>669427.5</v>
          </cell>
          <cell r="P179">
            <v>350065</v>
          </cell>
          <cell r="Q179">
            <v>348545</v>
          </cell>
          <cell r="R179">
            <v>351545</v>
          </cell>
          <cell r="S179">
            <v>348825</v>
          </cell>
          <cell r="T179">
            <v>350625</v>
          </cell>
          <cell r="U179">
            <v>351560</v>
          </cell>
          <cell r="V179">
            <v>351767.5</v>
          </cell>
          <cell r="W179">
            <v>351247.5</v>
          </cell>
          <cell r="X179">
            <v>0</v>
          </cell>
        </row>
        <row r="180">
          <cell r="A180">
            <v>5805</v>
          </cell>
          <cell r="B180" t="str">
            <v xml:space="preserve">Russellville </v>
          </cell>
          <cell r="C180">
            <v>19855095</v>
          </cell>
          <cell r="D180">
            <v>1145125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>
            <v>5901</v>
          </cell>
          <cell r="B181" t="str">
            <v xml:space="preserve">Des Arc </v>
          </cell>
          <cell r="C181">
            <v>1325000</v>
          </cell>
          <cell r="D181">
            <v>92887.5</v>
          </cell>
          <cell r="E181">
            <v>90832.5</v>
          </cell>
          <cell r="F181">
            <v>93222.5</v>
          </cell>
          <cell r="G181">
            <v>95395</v>
          </cell>
          <cell r="H181">
            <v>92350</v>
          </cell>
          <cell r="I181">
            <v>94165</v>
          </cell>
          <cell r="J181">
            <v>95752.5</v>
          </cell>
          <cell r="K181">
            <v>92112.5</v>
          </cell>
          <cell r="L181">
            <v>93312.5</v>
          </cell>
          <cell r="M181">
            <v>94275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>
            <v>5903</v>
          </cell>
          <cell r="B182" t="str">
            <v xml:space="preserve">Hazen </v>
          </cell>
          <cell r="C182">
            <v>1395000</v>
          </cell>
          <cell r="D182">
            <v>77450</v>
          </cell>
          <cell r="E182">
            <v>79500</v>
          </cell>
          <cell r="F182">
            <v>81525</v>
          </cell>
          <cell r="G182">
            <v>78262.5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>
            <v>6001</v>
          </cell>
          <cell r="B183" t="str">
            <v xml:space="preserve">Little Rock </v>
          </cell>
          <cell r="C183">
            <v>178255000</v>
          </cell>
          <cell r="D183">
            <v>12041298.76</v>
          </cell>
          <cell r="E183">
            <v>12055268.76</v>
          </cell>
          <cell r="F183">
            <v>11946618.76</v>
          </cell>
          <cell r="G183">
            <v>11962062.5</v>
          </cell>
          <cell r="H183">
            <v>11975043.76</v>
          </cell>
          <cell r="I183">
            <v>11989743.76</v>
          </cell>
          <cell r="J183">
            <v>12000125</v>
          </cell>
          <cell r="K183">
            <v>12020412.5</v>
          </cell>
          <cell r="L183">
            <v>12031575</v>
          </cell>
          <cell r="M183">
            <v>11950687.5</v>
          </cell>
          <cell r="N183">
            <v>11971175</v>
          </cell>
          <cell r="O183">
            <v>11987012.5</v>
          </cell>
          <cell r="P183">
            <v>11994787.5</v>
          </cell>
          <cell r="Q183">
            <v>11999687.5</v>
          </cell>
          <cell r="R183">
            <v>12010375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>
            <v>6002</v>
          </cell>
          <cell r="B184" t="str">
            <v xml:space="preserve">North Little Rock </v>
          </cell>
          <cell r="C184">
            <v>18815000</v>
          </cell>
          <cell r="D184">
            <v>1615692.5</v>
          </cell>
          <cell r="E184">
            <v>1623406.26</v>
          </cell>
          <cell r="F184">
            <v>1624697.5</v>
          </cell>
          <cell r="G184">
            <v>1626957.5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>
            <v>6003</v>
          </cell>
          <cell r="B185" t="str">
            <v xml:space="preserve">Pulaski County </v>
          </cell>
          <cell r="C185">
            <v>77880000</v>
          </cell>
          <cell r="D185">
            <v>4785252.5</v>
          </cell>
          <cell r="E185">
            <v>4797243.76</v>
          </cell>
          <cell r="F185">
            <v>4795943.76</v>
          </cell>
          <cell r="G185">
            <v>4796768.76</v>
          </cell>
          <cell r="H185">
            <v>4802131.26</v>
          </cell>
          <cell r="I185">
            <v>4799706.26</v>
          </cell>
          <cell r="J185">
            <v>4801231.26</v>
          </cell>
          <cell r="K185">
            <v>4805375</v>
          </cell>
          <cell r="L185">
            <v>4807487.5</v>
          </cell>
          <cell r="M185">
            <v>4812312.5</v>
          </cell>
          <cell r="N185">
            <v>4814375</v>
          </cell>
          <cell r="O185">
            <v>4818418.76</v>
          </cell>
          <cell r="P185">
            <v>4823968.76</v>
          </cell>
          <cell r="Q185">
            <v>4825543.76</v>
          </cell>
          <cell r="R185">
            <v>4282887.5</v>
          </cell>
          <cell r="S185">
            <v>4290950</v>
          </cell>
          <cell r="T185">
            <v>4305225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A186">
            <v>6004</v>
          </cell>
          <cell r="B186" t="str">
            <v>Jacksonville North Pulaski</v>
          </cell>
        </row>
        <row r="187">
          <cell r="A187">
            <v>6102</v>
          </cell>
          <cell r="B187" t="str">
            <v xml:space="preserve">Maynard </v>
          </cell>
          <cell r="C187">
            <v>270000</v>
          </cell>
          <cell r="D187">
            <v>27525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>
            <v>6103</v>
          </cell>
          <cell r="B188" t="str">
            <v xml:space="preserve">Pocahontas </v>
          </cell>
          <cell r="C188">
            <v>4170000</v>
          </cell>
          <cell r="D188">
            <v>297600</v>
          </cell>
          <cell r="E188">
            <v>296062.5</v>
          </cell>
          <cell r="F188">
            <v>297137.5</v>
          </cell>
          <cell r="G188">
            <v>297677.5</v>
          </cell>
          <cell r="H188">
            <v>292672.5</v>
          </cell>
          <cell r="I188">
            <v>297450</v>
          </cell>
          <cell r="J188">
            <v>296450</v>
          </cell>
          <cell r="K188">
            <v>294750</v>
          </cell>
          <cell r="L188">
            <v>292600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A189">
            <v>6201</v>
          </cell>
          <cell r="B189" t="str">
            <v xml:space="preserve">Forrest City </v>
          </cell>
          <cell r="C189">
            <v>11005000</v>
          </cell>
          <cell r="D189">
            <v>795081.26</v>
          </cell>
          <cell r="E189">
            <v>804947.5</v>
          </cell>
          <cell r="F189">
            <v>803010</v>
          </cell>
          <cell r="G189">
            <v>804405</v>
          </cell>
          <cell r="H189">
            <v>808875</v>
          </cell>
          <cell r="I189">
            <v>811365</v>
          </cell>
          <cell r="J189">
            <v>808535</v>
          </cell>
          <cell r="K189">
            <v>814235</v>
          </cell>
          <cell r="L189">
            <v>812975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>
            <v>6205</v>
          </cell>
          <cell r="B190" t="str">
            <v xml:space="preserve">Palestine-Wheatley </v>
          </cell>
          <cell r="C190">
            <v>1086175</v>
          </cell>
          <cell r="D190">
            <v>80923.63</v>
          </cell>
          <cell r="E190">
            <v>70413.759999999995</v>
          </cell>
          <cell r="F190">
            <v>68043.759999999995</v>
          </cell>
          <cell r="G190">
            <v>70568.759999999995</v>
          </cell>
          <cell r="H190">
            <v>72887.5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>
            <v>6301</v>
          </cell>
          <cell r="B191" t="str">
            <v xml:space="preserve">Bauxite </v>
          </cell>
          <cell r="C191">
            <v>3964700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A192">
            <v>6302</v>
          </cell>
          <cell r="B192" t="str">
            <v xml:space="preserve">Benton </v>
          </cell>
          <cell r="C192">
            <v>29100000</v>
          </cell>
          <cell r="D192">
            <v>1952060</v>
          </cell>
          <cell r="E192">
            <v>1981660</v>
          </cell>
          <cell r="F192">
            <v>1991797.5</v>
          </cell>
          <cell r="G192">
            <v>2007510</v>
          </cell>
          <cell r="H192">
            <v>2014300</v>
          </cell>
          <cell r="I192">
            <v>2025000</v>
          </cell>
          <cell r="J192">
            <v>2037100</v>
          </cell>
          <cell r="K192">
            <v>2050375</v>
          </cell>
          <cell r="L192">
            <v>2064600</v>
          </cell>
          <cell r="M192">
            <v>2079550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A193">
            <v>6303</v>
          </cell>
          <cell r="B193" t="str">
            <v xml:space="preserve">Bryant </v>
          </cell>
          <cell r="C193">
            <v>23955000</v>
          </cell>
          <cell r="D193">
            <v>1660795</v>
          </cell>
          <cell r="E193">
            <v>1661720</v>
          </cell>
          <cell r="F193">
            <v>1667007.5</v>
          </cell>
          <cell r="G193">
            <v>1664807.5</v>
          </cell>
          <cell r="H193">
            <v>1663595</v>
          </cell>
          <cell r="I193">
            <v>1663732.5</v>
          </cell>
          <cell r="J193">
            <v>1666007.5</v>
          </cell>
          <cell r="K193">
            <v>1670170</v>
          </cell>
          <cell r="L193">
            <v>1665090</v>
          </cell>
          <cell r="M193">
            <v>1666860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>
            <v>6304</v>
          </cell>
          <cell r="B194" t="str">
            <v xml:space="preserve">Harmony Grove </v>
          </cell>
          <cell r="C194">
            <v>4856563</v>
          </cell>
          <cell r="D194">
            <v>346802.5</v>
          </cell>
          <cell r="E194">
            <v>352092.5</v>
          </cell>
          <cell r="F194">
            <v>355817.5</v>
          </cell>
          <cell r="G194">
            <v>358927.5</v>
          </cell>
          <cell r="H194">
            <v>356422.5</v>
          </cell>
          <cell r="I194">
            <v>358350</v>
          </cell>
          <cell r="J194">
            <v>359490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A195">
            <v>6401</v>
          </cell>
          <cell r="B195" t="str">
            <v xml:space="preserve">Waldron </v>
          </cell>
          <cell r="C195">
            <v>7453700</v>
          </cell>
          <cell r="D195">
            <v>485622.5</v>
          </cell>
          <cell r="E195">
            <v>490570</v>
          </cell>
          <cell r="F195">
            <v>488982.5</v>
          </cell>
          <cell r="G195">
            <v>491780</v>
          </cell>
          <cell r="H195">
            <v>493825</v>
          </cell>
          <cell r="I195">
            <v>494912.5</v>
          </cell>
          <cell r="J195">
            <v>494822.5</v>
          </cell>
          <cell r="K195">
            <v>498947.5</v>
          </cell>
          <cell r="L195">
            <v>501962.5</v>
          </cell>
          <cell r="M195">
            <v>498712.5</v>
          </cell>
          <cell r="N195">
            <v>504537.5</v>
          </cell>
          <cell r="O195">
            <v>504000</v>
          </cell>
          <cell r="P195">
            <v>502425</v>
          </cell>
          <cell r="Q195">
            <v>504725</v>
          </cell>
          <cell r="R195">
            <v>510662.5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A196">
            <v>6502</v>
          </cell>
          <cell r="B196" t="str">
            <v>Searcy County</v>
          </cell>
          <cell r="C196">
            <v>2825000</v>
          </cell>
          <cell r="D196">
            <v>173130</v>
          </cell>
          <cell r="E196">
            <v>172872.5</v>
          </cell>
          <cell r="F196">
            <v>173957.5</v>
          </cell>
          <cell r="G196">
            <v>169682.5</v>
          </cell>
          <cell r="H196">
            <v>170407.5</v>
          </cell>
          <cell r="I196">
            <v>170857.5</v>
          </cell>
          <cell r="J196">
            <v>170975</v>
          </cell>
          <cell r="K196">
            <v>170750</v>
          </cell>
          <cell r="L196">
            <v>175000</v>
          </cell>
          <cell r="M196">
            <v>173750</v>
          </cell>
          <cell r="N196">
            <v>172250</v>
          </cell>
          <cell r="O196">
            <v>170500</v>
          </cell>
          <cell r="P196">
            <v>173500</v>
          </cell>
          <cell r="Q196">
            <v>171000</v>
          </cell>
          <cell r="R196">
            <v>173250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>
            <v>6505</v>
          </cell>
          <cell r="B197" t="str">
            <v>Ozark Mountain</v>
          </cell>
          <cell r="C197">
            <v>1772047</v>
          </cell>
          <cell r="D197">
            <v>141605.85</v>
          </cell>
          <cell r="E197">
            <v>132980</v>
          </cell>
          <cell r="F197">
            <v>132530</v>
          </cell>
          <cell r="G197">
            <v>86770</v>
          </cell>
          <cell r="H197">
            <v>83385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A198">
            <v>6601</v>
          </cell>
          <cell r="B198" t="str">
            <v xml:space="preserve">Fort Smith </v>
          </cell>
          <cell r="C198">
            <v>12490000</v>
          </cell>
          <cell r="D198">
            <v>610407.5</v>
          </cell>
          <cell r="E198">
            <v>625007.5</v>
          </cell>
          <cell r="F198">
            <v>629607.5</v>
          </cell>
          <cell r="G198">
            <v>638207.5</v>
          </cell>
          <cell r="H198">
            <v>645325</v>
          </cell>
          <cell r="I198">
            <v>650781.26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A199">
            <v>6602</v>
          </cell>
          <cell r="B199" t="str">
            <v xml:space="preserve">Greenwood </v>
          </cell>
          <cell r="C199">
            <v>34760000</v>
          </cell>
          <cell r="D199">
            <v>2328151.25</v>
          </cell>
          <cell r="E199">
            <v>2085410</v>
          </cell>
          <cell r="F199">
            <v>2094171.88</v>
          </cell>
          <cell r="G199">
            <v>2094150.01</v>
          </cell>
          <cell r="H199">
            <v>2095721.26</v>
          </cell>
          <cell r="I199">
            <v>2100431.2599999998</v>
          </cell>
          <cell r="J199">
            <v>2102812.5099999998</v>
          </cell>
          <cell r="K199">
            <v>2106153.7599999998</v>
          </cell>
          <cell r="L199">
            <v>2105746.2599999998</v>
          </cell>
          <cell r="M199">
            <v>2111691.2599999998</v>
          </cell>
          <cell r="N199">
            <v>2110966.2599999998</v>
          </cell>
          <cell r="O199">
            <v>2103423.13</v>
          </cell>
          <cell r="P199">
            <v>2106263.13</v>
          </cell>
          <cell r="Q199">
            <v>2104153.7599999998</v>
          </cell>
          <cell r="R199">
            <v>2097193.13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>
            <v>6603</v>
          </cell>
          <cell r="B200" t="str">
            <v xml:space="preserve">Hackett </v>
          </cell>
          <cell r="C200">
            <v>3020000</v>
          </cell>
          <cell r="D200">
            <v>205813.76000000001</v>
          </cell>
          <cell r="E200">
            <v>204700</v>
          </cell>
          <cell r="F200">
            <v>208831.26</v>
          </cell>
          <cell r="G200">
            <v>207306.26</v>
          </cell>
          <cell r="H200">
            <v>210556.26</v>
          </cell>
          <cell r="I200">
            <v>203236.26</v>
          </cell>
          <cell r="J200">
            <v>205666.26</v>
          </cell>
          <cell r="K200">
            <v>207461.26</v>
          </cell>
          <cell r="L200">
            <v>203633.76</v>
          </cell>
          <cell r="M200">
            <v>204562.5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A201">
            <v>6605</v>
          </cell>
          <cell r="B201" t="str">
            <v xml:space="preserve">Lavaca </v>
          </cell>
          <cell r="C201">
            <v>4365000</v>
          </cell>
          <cell r="D201">
            <v>265117.5</v>
          </cell>
          <cell r="E201">
            <v>267562.5</v>
          </cell>
          <cell r="F201">
            <v>264002.5</v>
          </cell>
          <cell r="G201">
            <v>269877.5</v>
          </cell>
          <cell r="H201">
            <v>270015</v>
          </cell>
          <cell r="I201">
            <v>269702.5</v>
          </cell>
          <cell r="J201">
            <v>273940</v>
          </cell>
          <cell r="K201">
            <v>272256.26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A202">
            <v>6606</v>
          </cell>
          <cell r="B202" t="str">
            <v xml:space="preserve">Mansfield </v>
          </cell>
          <cell r="C202">
            <v>9098231.8000000007</v>
          </cell>
          <cell r="D202">
            <v>567262.9</v>
          </cell>
          <cell r="E202">
            <v>555980</v>
          </cell>
          <cell r="F202">
            <v>556161.26</v>
          </cell>
          <cell r="G202">
            <v>555765</v>
          </cell>
          <cell r="H202">
            <v>554833.76</v>
          </cell>
          <cell r="I202">
            <v>563357.5</v>
          </cell>
          <cell r="J202">
            <v>530750</v>
          </cell>
          <cell r="K202">
            <v>532500</v>
          </cell>
          <cell r="L202">
            <v>533500</v>
          </cell>
          <cell r="M202">
            <v>533750</v>
          </cell>
          <cell r="N202">
            <v>533250</v>
          </cell>
          <cell r="O202">
            <v>537000</v>
          </cell>
          <cell r="P202">
            <v>534750</v>
          </cell>
          <cell r="Q202">
            <v>536750</v>
          </cell>
          <cell r="R202">
            <v>537750</v>
          </cell>
          <cell r="S202">
            <v>542750</v>
          </cell>
          <cell r="T202">
            <v>541500</v>
          </cell>
          <cell r="U202">
            <v>544250</v>
          </cell>
          <cell r="V202">
            <v>545750</v>
          </cell>
          <cell r="W202">
            <v>546000</v>
          </cell>
          <cell r="X202">
            <v>0</v>
          </cell>
        </row>
        <row r="203">
          <cell r="A203">
            <v>6701</v>
          </cell>
          <cell r="B203" t="str">
            <v xml:space="preserve">DeQueen </v>
          </cell>
          <cell r="C203">
            <v>3573000</v>
          </cell>
          <cell r="D203">
            <v>233877.5</v>
          </cell>
          <cell r="E203">
            <v>236180</v>
          </cell>
          <cell r="F203">
            <v>234720</v>
          </cell>
          <cell r="G203">
            <v>237745</v>
          </cell>
          <cell r="H203">
            <v>240332.5</v>
          </cell>
          <cell r="I203">
            <v>242382.5</v>
          </cell>
          <cell r="J203">
            <v>238937.5</v>
          </cell>
          <cell r="K203">
            <v>235025</v>
          </cell>
          <cell r="L203">
            <v>235887.5</v>
          </cell>
          <cell r="M203">
            <v>241293.76</v>
          </cell>
          <cell r="N203">
            <v>136012.5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A204">
            <v>6703</v>
          </cell>
          <cell r="B204" t="str">
            <v xml:space="preserve">Horatio </v>
          </cell>
          <cell r="C204">
            <v>1925000</v>
          </cell>
          <cell r="D204">
            <v>123987.5</v>
          </cell>
          <cell r="E204">
            <v>120597.5</v>
          </cell>
          <cell r="F204">
            <v>122597.5</v>
          </cell>
          <cell r="G204">
            <v>124277.5</v>
          </cell>
          <cell r="H204">
            <v>125750</v>
          </cell>
          <cell r="I204">
            <v>121925</v>
          </cell>
          <cell r="J204">
            <v>123100</v>
          </cell>
          <cell r="K204">
            <v>124062.5</v>
          </cell>
          <cell r="L204">
            <v>124687.5</v>
          </cell>
          <cell r="M204">
            <v>125093.75999999999</v>
          </cell>
          <cell r="N204">
            <v>125281.26</v>
          </cell>
          <cell r="O204">
            <v>125250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A205">
            <v>6802</v>
          </cell>
          <cell r="B205" t="str">
            <v xml:space="preserve">Cave City </v>
          </cell>
          <cell r="C205">
            <v>8436356</v>
          </cell>
          <cell r="D205">
            <v>565297.78</v>
          </cell>
          <cell r="E205">
            <v>571105</v>
          </cell>
          <cell r="F205">
            <v>570230</v>
          </cell>
          <cell r="G205">
            <v>573405</v>
          </cell>
          <cell r="H205">
            <v>570740</v>
          </cell>
          <cell r="I205">
            <v>577270</v>
          </cell>
          <cell r="J205">
            <v>577382.5</v>
          </cell>
          <cell r="K205">
            <v>576212.5</v>
          </cell>
          <cell r="L205">
            <v>578747.5</v>
          </cell>
          <cell r="M205">
            <v>574937.5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A206">
            <v>6804</v>
          </cell>
          <cell r="B206" t="str">
            <v xml:space="preserve">Highland </v>
          </cell>
          <cell r="C206">
            <v>3385000</v>
          </cell>
          <cell r="D206">
            <v>258890</v>
          </cell>
          <cell r="E206">
            <v>259480</v>
          </cell>
          <cell r="F206">
            <v>260240</v>
          </cell>
          <cell r="G206">
            <v>260580</v>
          </cell>
          <cell r="H206">
            <v>260500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A207">
            <v>6901</v>
          </cell>
          <cell r="B207" t="str">
            <v xml:space="preserve">Mountain View </v>
          </cell>
          <cell r="C207">
            <v>2470000</v>
          </cell>
          <cell r="D207">
            <v>179437.5</v>
          </cell>
          <cell r="E207">
            <v>181825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A208">
            <v>7001</v>
          </cell>
          <cell r="B208" t="str">
            <v xml:space="preserve">El Dorado </v>
          </cell>
          <cell r="C208">
            <v>920000</v>
          </cell>
          <cell r="D208">
            <v>84125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A209">
            <v>7003</v>
          </cell>
          <cell r="B209" t="str">
            <v xml:space="preserve">Junction City </v>
          </cell>
          <cell r="C209">
            <v>2185723</v>
          </cell>
          <cell r="D209">
            <v>143595</v>
          </cell>
          <cell r="E209">
            <v>148395</v>
          </cell>
          <cell r="F209">
            <v>149595</v>
          </cell>
          <cell r="G209">
            <v>150195</v>
          </cell>
          <cell r="H209">
            <v>150575</v>
          </cell>
          <cell r="I209">
            <v>150515</v>
          </cell>
          <cell r="J209">
            <v>150225</v>
          </cell>
          <cell r="K209">
            <v>149645</v>
          </cell>
          <cell r="L209">
            <v>148832.5</v>
          </cell>
          <cell r="M209">
            <v>147787.5</v>
          </cell>
          <cell r="N209">
            <v>146510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A210">
            <v>7007</v>
          </cell>
          <cell r="B210" t="str">
            <v xml:space="preserve">Parkers Chapel </v>
          </cell>
          <cell r="C210">
            <v>2290000</v>
          </cell>
          <cell r="D210">
            <v>228250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A211">
            <v>7008</v>
          </cell>
          <cell r="B211" t="str">
            <v>Smackover- Norphlet</v>
          </cell>
          <cell r="C211">
            <v>6041000</v>
          </cell>
          <cell r="D211">
            <v>473585</v>
          </cell>
          <cell r="E211">
            <v>481010</v>
          </cell>
          <cell r="F211">
            <v>483465</v>
          </cell>
          <cell r="G211">
            <v>480075</v>
          </cell>
          <cell r="H211">
            <v>271050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A212">
            <v>7009</v>
          </cell>
          <cell r="B212" t="str">
            <v xml:space="preserve">Strong-Huttig </v>
          </cell>
          <cell r="C212">
            <v>1265000</v>
          </cell>
          <cell r="D212">
            <v>114390</v>
          </cell>
          <cell r="E212">
            <v>120800</v>
          </cell>
          <cell r="F212">
            <v>120520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A213">
            <v>7102</v>
          </cell>
          <cell r="B213" t="str">
            <v xml:space="preserve">Clinton </v>
          </cell>
          <cell r="C213">
            <v>7195915</v>
          </cell>
          <cell r="D213">
            <v>471222.5</v>
          </cell>
          <cell r="E213">
            <v>474657.5</v>
          </cell>
          <cell r="F213">
            <v>476007.5</v>
          </cell>
          <cell r="G213">
            <v>476727.5</v>
          </cell>
          <cell r="H213">
            <v>476640</v>
          </cell>
          <cell r="I213">
            <v>475730</v>
          </cell>
          <cell r="J213">
            <v>479175</v>
          </cell>
          <cell r="K213">
            <v>476760</v>
          </cell>
          <cell r="L213">
            <v>478700</v>
          </cell>
          <cell r="M213">
            <v>479780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A214">
            <v>7104</v>
          </cell>
          <cell r="B214" t="str">
            <v xml:space="preserve">Shirley </v>
          </cell>
          <cell r="C214">
            <v>645000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A215">
            <v>7105</v>
          </cell>
          <cell r="B215" t="str">
            <v xml:space="preserve">South Side </v>
          </cell>
          <cell r="C215">
            <v>1215000</v>
          </cell>
          <cell r="D215">
            <v>104455</v>
          </cell>
          <cell r="E215">
            <v>104000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A216">
            <v>7201</v>
          </cell>
          <cell r="B216" t="str">
            <v xml:space="preserve">Elkins </v>
          </cell>
          <cell r="C216">
            <v>6738200</v>
          </cell>
          <cell r="D216">
            <v>440820</v>
          </cell>
          <cell r="E216">
            <v>441760</v>
          </cell>
          <cell r="F216">
            <v>445637.5</v>
          </cell>
          <cell r="G216">
            <v>443487.5</v>
          </cell>
          <cell r="H216">
            <v>445825</v>
          </cell>
          <cell r="I216">
            <v>447425</v>
          </cell>
          <cell r="J216">
            <v>448287.5</v>
          </cell>
          <cell r="K216">
            <v>453175</v>
          </cell>
          <cell r="L216">
            <v>452025</v>
          </cell>
          <cell r="M216">
            <v>455125</v>
          </cell>
          <cell r="N216">
            <v>457187.5</v>
          </cell>
          <cell r="O216">
            <v>458212.5</v>
          </cell>
          <cell r="P216">
            <v>458256.26</v>
          </cell>
          <cell r="Q216">
            <v>462262.5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A217">
            <v>7202</v>
          </cell>
          <cell r="B217" t="str">
            <v xml:space="preserve">Farmington </v>
          </cell>
          <cell r="C217">
            <v>16580000</v>
          </cell>
          <cell r="D217">
            <v>1096542.5</v>
          </cell>
          <cell r="E217">
            <v>1040095</v>
          </cell>
          <cell r="F217">
            <v>973752.5</v>
          </cell>
          <cell r="G217">
            <v>968485</v>
          </cell>
          <cell r="H217">
            <v>972030</v>
          </cell>
          <cell r="I217">
            <v>963880</v>
          </cell>
          <cell r="J217">
            <v>964500</v>
          </cell>
          <cell r="K217">
            <v>957500</v>
          </cell>
          <cell r="L217">
            <v>899250</v>
          </cell>
          <cell r="M217">
            <v>897250</v>
          </cell>
          <cell r="N217">
            <v>898750</v>
          </cell>
          <cell r="O217">
            <v>893500</v>
          </cell>
          <cell r="P217">
            <v>896750</v>
          </cell>
          <cell r="Q217">
            <v>893000</v>
          </cell>
          <cell r="R217">
            <v>892500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A218">
            <v>7203</v>
          </cell>
          <cell r="B218" t="str">
            <v xml:space="preserve">Fayetteville </v>
          </cell>
          <cell r="C218">
            <v>59744024.310000002</v>
          </cell>
          <cell r="D218">
            <v>3284026.47</v>
          </cell>
          <cell r="E218">
            <v>3178280</v>
          </cell>
          <cell r="F218">
            <v>3184761.26</v>
          </cell>
          <cell r="G218">
            <v>3193891.26</v>
          </cell>
          <cell r="H218">
            <v>3196688.76</v>
          </cell>
          <cell r="I218">
            <v>3199870</v>
          </cell>
          <cell r="J218">
            <v>3200895</v>
          </cell>
          <cell r="K218">
            <v>3206920</v>
          </cell>
          <cell r="L218">
            <v>3201970</v>
          </cell>
          <cell r="M218">
            <v>3196080</v>
          </cell>
          <cell r="N218">
            <v>3188990</v>
          </cell>
          <cell r="O218">
            <v>3185460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A219">
            <v>7204</v>
          </cell>
          <cell r="B219" t="str">
            <v xml:space="preserve">Greenland </v>
          </cell>
          <cell r="C219">
            <v>5854381</v>
          </cell>
          <cell r="D219">
            <v>400630</v>
          </cell>
          <cell r="E219">
            <v>395422.5</v>
          </cell>
          <cell r="F219">
            <v>398202.5</v>
          </cell>
          <cell r="G219">
            <v>395252.5</v>
          </cell>
          <cell r="H219">
            <v>401717.5</v>
          </cell>
          <cell r="I219">
            <v>347107.5</v>
          </cell>
          <cell r="J219">
            <v>354250</v>
          </cell>
          <cell r="K219">
            <v>350300</v>
          </cell>
          <cell r="L219">
            <v>350900</v>
          </cell>
          <cell r="M219">
            <v>350825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A220">
            <v>7205</v>
          </cell>
          <cell r="B220" t="str">
            <v>Lincoln Consolidated</v>
          </cell>
          <cell r="C220">
            <v>7260000</v>
          </cell>
          <cell r="D220">
            <v>540848.76</v>
          </cell>
          <cell r="E220">
            <v>233798.76</v>
          </cell>
          <cell r="F220">
            <v>233998.76</v>
          </cell>
          <cell r="G220">
            <v>233873.76</v>
          </cell>
          <cell r="H220">
            <v>233478.76</v>
          </cell>
          <cell r="I220">
            <v>232808.76</v>
          </cell>
          <cell r="J220">
            <v>236788.76</v>
          </cell>
          <cell r="K220">
            <v>235226.26</v>
          </cell>
          <cell r="L220">
            <v>233173.76000000001</v>
          </cell>
          <cell r="M220">
            <v>235893.76000000001</v>
          </cell>
          <cell r="N220">
            <v>238158.76</v>
          </cell>
          <cell r="O220">
            <v>234968.76</v>
          </cell>
          <cell r="P220">
            <v>235950</v>
          </cell>
          <cell r="Q220">
            <v>236443.76</v>
          </cell>
          <cell r="R220">
            <v>236450</v>
          </cell>
          <cell r="S220">
            <v>235968.76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A221">
            <v>7206</v>
          </cell>
          <cell r="B221" t="str">
            <v xml:space="preserve">Prairie Grove </v>
          </cell>
          <cell r="C221">
            <v>10990000</v>
          </cell>
          <cell r="D221">
            <v>699492.5</v>
          </cell>
          <cell r="E221">
            <v>699817.5</v>
          </cell>
          <cell r="F221">
            <v>702450</v>
          </cell>
          <cell r="G221">
            <v>699050</v>
          </cell>
          <cell r="H221">
            <v>699925</v>
          </cell>
          <cell r="I221">
            <v>699825</v>
          </cell>
          <cell r="J221">
            <v>698750</v>
          </cell>
          <cell r="K221">
            <v>696750</v>
          </cell>
          <cell r="L221">
            <v>693750</v>
          </cell>
          <cell r="M221">
            <v>694750</v>
          </cell>
          <cell r="N221">
            <v>688750</v>
          </cell>
          <cell r="O221">
            <v>691750</v>
          </cell>
          <cell r="P221">
            <v>688250</v>
          </cell>
          <cell r="Q221">
            <v>683500</v>
          </cell>
          <cell r="R221">
            <v>682500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A222">
            <v>7207</v>
          </cell>
          <cell r="B222" t="str">
            <v xml:space="preserve">Springdale </v>
          </cell>
          <cell r="C222">
            <v>108213722</v>
          </cell>
          <cell r="D222">
            <v>7745601.2599999998</v>
          </cell>
          <cell r="E222">
            <v>7817471.2599999998</v>
          </cell>
          <cell r="F222">
            <v>7836023.7599999998</v>
          </cell>
          <cell r="G222">
            <v>7857485</v>
          </cell>
          <cell r="H222">
            <v>7876215</v>
          </cell>
          <cell r="I222">
            <v>7880425</v>
          </cell>
          <cell r="J222">
            <v>7904012.5</v>
          </cell>
          <cell r="K222">
            <v>7926475</v>
          </cell>
          <cell r="L222">
            <v>7947037.5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A223">
            <v>7208</v>
          </cell>
          <cell r="B223" t="str">
            <v xml:space="preserve">West Fork </v>
          </cell>
          <cell r="C223">
            <v>5770458</v>
          </cell>
          <cell r="D223">
            <v>434957.5</v>
          </cell>
          <cell r="E223">
            <v>432242.5</v>
          </cell>
          <cell r="F223">
            <v>437890</v>
          </cell>
          <cell r="G223">
            <v>437387.5</v>
          </cell>
          <cell r="H223">
            <v>435957.5</v>
          </cell>
          <cell r="I223">
            <v>438670</v>
          </cell>
          <cell r="J223">
            <v>435212.5</v>
          </cell>
          <cell r="K223">
            <v>440812.5</v>
          </cell>
          <cell r="L223">
            <v>440000</v>
          </cell>
          <cell r="M223">
            <v>438087.5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A224">
            <v>7301</v>
          </cell>
          <cell r="B224" t="str">
            <v xml:space="preserve">Bald Knob </v>
          </cell>
          <cell r="C224">
            <v>7710000</v>
          </cell>
          <cell r="D224">
            <v>567243.76</v>
          </cell>
          <cell r="E224">
            <v>563206.26</v>
          </cell>
          <cell r="F224">
            <v>560287.5</v>
          </cell>
          <cell r="G224">
            <v>561487.5</v>
          </cell>
          <cell r="H224">
            <v>556512.5</v>
          </cell>
          <cell r="I224">
            <v>555656.26</v>
          </cell>
          <cell r="J224">
            <v>553625</v>
          </cell>
          <cell r="K224">
            <v>550418.76</v>
          </cell>
          <cell r="L224">
            <v>546037.5</v>
          </cell>
          <cell r="M224">
            <v>545481.26</v>
          </cell>
          <cell r="N224">
            <v>543456.26</v>
          </cell>
          <cell r="O224">
            <v>539962.5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>
            <v>7302</v>
          </cell>
          <cell r="B225" t="str">
            <v xml:space="preserve">Beebe </v>
          </cell>
          <cell r="C225">
            <v>11114800</v>
          </cell>
          <cell r="D225">
            <v>861201.26</v>
          </cell>
          <cell r="E225">
            <v>189930</v>
          </cell>
          <cell r="F225">
            <v>72765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A226">
            <v>7303</v>
          </cell>
          <cell r="B226" t="str">
            <v xml:space="preserve">Bradford </v>
          </cell>
          <cell r="C226">
            <v>904000</v>
          </cell>
          <cell r="D226">
            <v>70112.5</v>
          </cell>
          <cell r="E226">
            <v>78400</v>
          </cell>
          <cell r="F226">
            <v>75600</v>
          </cell>
          <cell r="G226">
            <v>72800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A227">
            <v>7304</v>
          </cell>
          <cell r="B227" t="str">
            <v xml:space="preserve">White County Central </v>
          </cell>
          <cell r="C227">
            <v>3175000</v>
          </cell>
          <cell r="D227">
            <v>213565</v>
          </cell>
          <cell r="E227">
            <v>222855</v>
          </cell>
          <cell r="F227">
            <v>221695</v>
          </cell>
          <cell r="G227">
            <v>225095</v>
          </cell>
          <cell r="H227">
            <v>223095</v>
          </cell>
          <cell r="I227">
            <v>225670</v>
          </cell>
          <cell r="J227">
            <v>227405</v>
          </cell>
          <cell r="K227">
            <v>228705</v>
          </cell>
          <cell r="L227">
            <v>229570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A228">
            <v>7307</v>
          </cell>
          <cell r="B228" t="str">
            <v xml:space="preserve">Riverview </v>
          </cell>
          <cell r="C228">
            <v>3800000</v>
          </cell>
          <cell r="D228">
            <v>360152.5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A229">
            <v>7309</v>
          </cell>
          <cell r="B229" t="str">
            <v xml:space="preserve">Pangburn </v>
          </cell>
          <cell r="C229">
            <v>1925000</v>
          </cell>
          <cell r="D229">
            <v>156866.26</v>
          </cell>
          <cell r="E229">
            <v>160253.76000000001</v>
          </cell>
          <cell r="F229">
            <v>153773.76000000001</v>
          </cell>
          <cell r="G229">
            <v>157132.5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A230">
            <v>7310</v>
          </cell>
          <cell r="B230" t="str">
            <v xml:space="preserve">Rose Bud </v>
          </cell>
          <cell r="C230">
            <v>3370000</v>
          </cell>
          <cell r="D230">
            <v>283880</v>
          </cell>
          <cell r="E230">
            <v>291297.5</v>
          </cell>
          <cell r="F230">
            <v>288647.5</v>
          </cell>
          <cell r="G230">
            <v>180447.5</v>
          </cell>
          <cell r="H230">
            <v>182472.5</v>
          </cell>
          <cell r="I230">
            <v>183870</v>
          </cell>
          <cell r="J230">
            <v>184712.5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A231">
            <v>7311</v>
          </cell>
          <cell r="B231" t="str">
            <v xml:space="preserve">Searcy </v>
          </cell>
          <cell r="C231">
            <v>16600000</v>
          </cell>
          <cell r="D231">
            <v>854902.5</v>
          </cell>
          <cell r="E231">
            <v>855270</v>
          </cell>
          <cell r="F231">
            <v>855545</v>
          </cell>
          <cell r="G231">
            <v>858835</v>
          </cell>
          <cell r="H231">
            <v>855260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A232">
            <v>7401</v>
          </cell>
          <cell r="B232" t="str">
            <v xml:space="preserve">Augusta </v>
          </cell>
          <cell r="C232">
            <v>2670000</v>
          </cell>
          <cell r="D232">
            <v>200723.76</v>
          </cell>
          <cell r="E232">
            <v>202126.26</v>
          </cell>
          <cell r="F232">
            <v>200093.76</v>
          </cell>
          <cell r="G232">
            <v>202818.76</v>
          </cell>
          <cell r="H232">
            <v>200058.76</v>
          </cell>
          <cell r="I232">
            <v>202056.26</v>
          </cell>
          <cell r="J232">
            <v>203525</v>
          </cell>
          <cell r="K232">
            <v>204506.26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A233">
            <v>7403</v>
          </cell>
          <cell r="B233" t="str">
            <v xml:space="preserve">McCrory </v>
          </cell>
          <cell r="C233">
            <v>3230000</v>
          </cell>
          <cell r="D233">
            <v>232057.5</v>
          </cell>
          <cell r="E233">
            <v>232260</v>
          </cell>
          <cell r="F233">
            <v>234850</v>
          </cell>
          <cell r="G233">
            <v>236850</v>
          </cell>
          <cell r="H233">
            <v>238450</v>
          </cell>
          <cell r="I233">
            <v>239430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A234">
            <v>7503</v>
          </cell>
          <cell r="B234" t="str">
            <v xml:space="preserve">Danville </v>
          </cell>
          <cell r="C234">
            <v>1335000</v>
          </cell>
          <cell r="D234">
            <v>116290</v>
          </cell>
          <cell r="E234">
            <v>114400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A235">
            <v>7504</v>
          </cell>
          <cell r="B235" t="str">
            <v xml:space="preserve">Dardanelle </v>
          </cell>
          <cell r="C235">
            <v>5305000</v>
          </cell>
          <cell r="D235">
            <v>408800</v>
          </cell>
          <cell r="E235">
            <v>404577.5</v>
          </cell>
          <cell r="F235">
            <v>405127.5</v>
          </cell>
          <cell r="G235">
            <v>414685</v>
          </cell>
          <cell r="H235">
            <v>412775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A236">
            <v>7509</v>
          </cell>
          <cell r="B236" t="str">
            <v xml:space="preserve">Western Yell County </v>
          </cell>
          <cell r="C236">
            <v>832000</v>
          </cell>
          <cell r="D236">
            <v>54385</v>
          </cell>
          <cell r="E236">
            <v>55185</v>
          </cell>
          <cell r="F236">
            <v>53645</v>
          </cell>
          <cell r="G236">
            <v>57105</v>
          </cell>
          <cell r="H236">
            <v>55345</v>
          </cell>
          <cell r="I236">
            <v>58485</v>
          </cell>
          <cell r="J236">
            <v>56392.5</v>
          </cell>
          <cell r="K236">
            <v>54300</v>
          </cell>
          <cell r="L236">
            <v>57207.5</v>
          </cell>
          <cell r="M236">
            <v>54882.5</v>
          </cell>
          <cell r="N236">
            <v>57557.5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A237">
            <v>7510</v>
          </cell>
          <cell r="B237" t="str">
            <v>Two Rivers</v>
          </cell>
          <cell r="C237">
            <v>5210500</v>
          </cell>
          <cell r="D237">
            <v>225648.76</v>
          </cell>
          <cell r="E237">
            <v>231573.76000000001</v>
          </cell>
          <cell r="F237">
            <v>231142.5</v>
          </cell>
          <cell r="G237">
            <v>230422.5</v>
          </cell>
          <cell r="H237">
            <v>234290</v>
          </cell>
          <cell r="I237">
            <v>232615</v>
          </cell>
          <cell r="J237">
            <v>230627.5</v>
          </cell>
          <cell r="K237">
            <v>233417.5</v>
          </cell>
          <cell r="L237">
            <v>230660</v>
          </cell>
          <cell r="M237">
            <v>227470</v>
          </cell>
          <cell r="N237">
            <v>194050</v>
          </cell>
          <cell r="O237">
            <v>191920</v>
          </cell>
          <cell r="P237">
            <v>189240</v>
          </cell>
          <cell r="Q237">
            <v>186320</v>
          </cell>
          <cell r="R237">
            <v>178160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</sheetData>
      <sheetData sheetId="13">
        <row r="2">
          <cell r="A2" t="str">
            <v>Atte</v>
          </cell>
          <cell r="B2" t="str">
            <v>District Description</v>
          </cell>
          <cell r="C2" t="str">
            <v>ADM_Q1_Adj</v>
          </cell>
          <cell r="D2" t="str">
            <v>ADM_Q2_Adj</v>
          </cell>
          <cell r="E2" t="str">
            <v>ADM_Q3_Adj</v>
          </cell>
          <cell r="F2" t="str">
            <v>ADM_Q4_Adj</v>
          </cell>
          <cell r="G2" t="str">
            <v>Avg_ADM_Q1_Adj</v>
          </cell>
          <cell r="H2" t="str">
            <v>Avg_ADM_Q2_Adj</v>
          </cell>
          <cell r="I2" t="str">
            <v>Avg_ADM_Q3_Adj</v>
          </cell>
          <cell r="J2" t="str">
            <v>Avg_ADM_Q4_Adj</v>
          </cell>
        </row>
        <row r="3">
          <cell r="C3">
            <v>457235.5799999999</v>
          </cell>
          <cell r="D3">
            <v>456382.18000000017</v>
          </cell>
          <cell r="E3">
            <v>455066.0999999998</v>
          </cell>
          <cell r="F3">
            <v>454496.36000000028</v>
          </cell>
          <cell r="G3">
            <v>457235.5799999999</v>
          </cell>
          <cell r="H3">
            <v>456803.57000000018</v>
          </cell>
          <cell r="I3">
            <v>456200.20000000024</v>
          </cell>
          <cell r="J3">
            <v>455763.37000000005</v>
          </cell>
        </row>
        <row r="4">
          <cell r="A4">
            <v>101</v>
          </cell>
          <cell r="B4" t="str">
            <v>DEWITT SCHOOL DISTRICT</v>
          </cell>
          <cell r="C4">
            <v>1188.7</v>
          </cell>
          <cell r="D4">
            <v>1181.4000000000001</v>
          </cell>
          <cell r="E4">
            <v>1175.6400000000001</v>
          </cell>
          <cell r="F4">
            <v>1179.8499999999999</v>
          </cell>
          <cell r="G4">
            <v>1188.7</v>
          </cell>
          <cell r="H4">
            <v>1184.97</v>
          </cell>
          <cell r="I4">
            <v>1181.77</v>
          </cell>
          <cell r="J4">
            <v>1181.29</v>
          </cell>
        </row>
        <row r="5">
          <cell r="A5">
            <v>104</v>
          </cell>
          <cell r="B5" t="str">
            <v>STUTTGART SCHOOL DISTRICT</v>
          </cell>
          <cell r="C5">
            <v>1549.14</v>
          </cell>
          <cell r="D5">
            <v>1554.58</v>
          </cell>
          <cell r="E5">
            <v>1549.87</v>
          </cell>
          <cell r="F5">
            <v>1547.47</v>
          </cell>
          <cell r="G5">
            <v>1549.14</v>
          </cell>
          <cell r="H5">
            <v>1551.76</v>
          </cell>
          <cell r="I5">
            <v>1551.11</v>
          </cell>
          <cell r="J5">
            <v>1550.19</v>
          </cell>
        </row>
        <row r="6">
          <cell r="A6">
            <v>201</v>
          </cell>
          <cell r="B6" t="str">
            <v>CROSSETT SCHOOL DISTRICT</v>
          </cell>
          <cell r="C6">
            <v>1652.2</v>
          </cell>
          <cell r="D6">
            <v>1643.39</v>
          </cell>
          <cell r="E6">
            <v>1646.8</v>
          </cell>
          <cell r="F6">
            <v>1646.54</v>
          </cell>
          <cell r="G6">
            <v>1652.2</v>
          </cell>
          <cell r="H6">
            <v>1647.89</v>
          </cell>
          <cell r="I6">
            <v>1647.52</v>
          </cell>
          <cell r="J6">
            <v>1647.26</v>
          </cell>
        </row>
        <row r="7">
          <cell r="A7">
            <v>203</v>
          </cell>
          <cell r="B7" t="str">
            <v>HAMBURG SCHOOL DISTRICT</v>
          </cell>
          <cell r="C7">
            <v>1691.17</v>
          </cell>
          <cell r="D7">
            <v>1703.78</v>
          </cell>
          <cell r="E7">
            <v>1692.52</v>
          </cell>
          <cell r="F7">
            <v>1684</v>
          </cell>
          <cell r="G7">
            <v>1691.17</v>
          </cell>
          <cell r="H7">
            <v>1697.69</v>
          </cell>
          <cell r="I7">
            <v>1695.88</v>
          </cell>
          <cell r="J7">
            <v>1692.94</v>
          </cell>
        </row>
        <row r="8">
          <cell r="A8">
            <v>302</v>
          </cell>
          <cell r="B8" t="str">
            <v>COTTER SCHOOL DISTRICT</v>
          </cell>
          <cell r="C8">
            <v>765.08</v>
          </cell>
          <cell r="D8">
            <v>759.01</v>
          </cell>
          <cell r="E8">
            <v>743.83</v>
          </cell>
          <cell r="F8">
            <v>737.74</v>
          </cell>
          <cell r="G8">
            <v>765.08</v>
          </cell>
          <cell r="H8">
            <v>761.94</v>
          </cell>
          <cell r="I8">
            <v>755.86</v>
          </cell>
          <cell r="J8">
            <v>751.07</v>
          </cell>
        </row>
        <row r="9">
          <cell r="A9">
            <v>303</v>
          </cell>
          <cell r="B9" t="str">
            <v>MOUNTAIN HOME SCHOOL DISTRICT</v>
          </cell>
          <cell r="C9">
            <v>3926.1</v>
          </cell>
          <cell r="D9">
            <v>3912.09</v>
          </cell>
          <cell r="E9">
            <v>3892.98</v>
          </cell>
          <cell r="F9">
            <v>3881.87</v>
          </cell>
          <cell r="G9">
            <v>3926.1</v>
          </cell>
          <cell r="H9">
            <v>3918.93</v>
          </cell>
          <cell r="I9">
            <v>3909.89</v>
          </cell>
          <cell r="J9">
            <v>3902.65</v>
          </cell>
        </row>
        <row r="10">
          <cell r="A10">
            <v>304</v>
          </cell>
          <cell r="B10" t="str">
            <v>NORFORK SCHOOL DISTRICT</v>
          </cell>
          <cell r="C10">
            <v>423.1</v>
          </cell>
          <cell r="D10">
            <v>424.05</v>
          </cell>
          <cell r="E10">
            <v>430</v>
          </cell>
          <cell r="F10">
            <v>423.41</v>
          </cell>
          <cell r="G10">
            <v>423.1</v>
          </cell>
          <cell r="H10">
            <v>423.6</v>
          </cell>
          <cell r="I10">
            <v>425.81</v>
          </cell>
          <cell r="J10">
            <v>425.25</v>
          </cell>
        </row>
        <row r="11">
          <cell r="A11">
            <v>401</v>
          </cell>
          <cell r="B11" t="str">
            <v>BENTONVILLE SCHOOL DISTRICT</v>
          </cell>
          <cell r="C11">
            <v>17784.32</v>
          </cell>
          <cell r="D11">
            <v>17811.740000000002</v>
          </cell>
          <cell r="E11">
            <v>17879.43</v>
          </cell>
          <cell r="F11">
            <v>17862.22</v>
          </cell>
          <cell r="G11">
            <v>17784.32</v>
          </cell>
          <cell r="H11">
            <v>17797.87</v>
          </cell>
          <cell r="I11">
            <v>17826.91</v>
          </cell>
          <cell r="J11">
            <v>17836.03</v>
          </cell>
        </row>
        <row r="12">
          <cell r="A12">
            <v>402</v>
          </cell>
          <cell r="B12" t="str">
            <v>DECATUR SCHOOL DISTRICT</v>
          </cell>
          <cell r="C12">
            <v>523.07000000000005</v>
          </cell>
          <cell r="D12">
            <v>523.73</v>
          </cell>
          <cell r="E12">
            <v>524.77</v>
          </cell>
          <cell r="F12">
            <v>530</v>
          </cell>
          <cell r="G12">
            <v>523.07000000000005</v>
          </cell>
          <cell r="H12">
            <v>523.41</v>
          </cell>
          <cell r="I12">
            <v>523.89</v>
          </cell>
          <cell r="J12">
            <v>525.29999999999995</v>
          </cell>
        </row>
        <row r="13">
          <cell r="A13">
            <v>403</v>
          </cell>
          <cell r="B13" t="str">
            <v>GENTRY SCHOOL DISTRICT</v>
          </cell>
          <cell r="C13">
            <v>1454.74</v>
          </cell>
          <cell r="D13">
            <v>1450.66</v>
          </cell>
          <cell r="E13">
            <v>1440.13</v>
          </cell>
          <cell r="F13">
            <v>1440.46</v>
          </cell>
          <cell r="G13">
            <v>1454.74</v>
          </cell>
          <cell r="H13">
            <v>1452.66</v>
          </cell>
          <cell r="I13">
            <v>1448.17</v>
          </cell>
          <cell r="J13">
            <v>1446.26</v>
          </cell>
        </row>
        <row r="14">
          <cell r="A14">
            <v>404</v>
          </cell>
          <cell r="B14" t="str">
            <v>GRAVETTE SCHOOL DISTRICT</v>
          </cell>
          <cell r="C14">
            <v>1891.78</v>
          </cell>
          <cell r="D14">
            <v>1882.58</v>
          </cell>
          <cell r="E14">
            <v>1869.27</v>
          </cell>
          <cell r="F14">
            <v>1866.51</v>
          </cell>
          <cell r="G14">
            <v>1891.78</v>
          </cell>
          <cell r="H14">
            <v>1887.02</v>
          </cell>
          <cell r="I14">
            <v>1880.71</v>
          </cell>
          <cell r="J14">
            <v>1877.28</v>
          </cell>
        </row>
        <row r="15">
          <cell r="A15">
            <v>405</v>
          </cell>
          <cell r="B15" t="str">
            <v>ROGERS SCHOOL DISTRICT</v>
          </cell>
          <cell r="C15">
            <v>15649.64</v>
          </cell>
          <cell r="D15">
            <v>15643.41</v>
          </cell>
          <cell r="E15">
            <v>15615.48</v>
          </cell>
          <cell r="F15">
            <v>15596.31</v>
          </cell>
          <cell r="G15">
            <v>15649.64</v>
          </cell>
          <cell r="H15">
            <v>15646.49</v>
          </cell>
          <cell r="I15">
            <v>15635.6</v>
          </cell>
          <cell r="J15">
            <v>15625.23</v>
          </cell>
        </row>
        <row r="16">
          <cell r="A16">
            <v>406</v>
          </cell>
          <cell r="B16" t="str">
            <v>SILOAM SPRINGS SCHOOL DISTRICT</v>
          </cell>
          <cell r="C16">
            <v>4345.8599999999997</v>
          </cell>
          <cell r="D16">
            <v>4324.8599999999997</v>
          </cell>
          <cell r="E16">
            <v>4305.17</v>
          </cell>
          <cell r="F16">
            <v>4298.7</v>
          </cell>
          <cell r="G16">
            <v>4345.8599999999997</v>
          </cell>
          <cell r="H16">
            <v>4335.24</v>
          </cell>
          <cell r="I16">
            <v>4324.55</v>
          </cell>
          <cell r="J16">
            <v>4318.3</v>
          </cell>
        </row>
        <row r="17">
          <cell r="A17">
            <v>407</v>
          </cell>
          <cell r="B17" t="str">
            <v>PEA RIDGE SCHOOL DISTRICT</v>
          </cell>
          <cell r="C17">
            <v>2218.04</v>
          </cell>
          <cell r="D17">
            <v>2217.0100000000002</v>
          </cell>
          <cell r="E17">
            <v>2206.4699999999998</v>
          </cell>
          <cell r="F17">
            <v>2203.6999999999998</v>
          </cell>
          <cell r="G17">
            <v>2218.04</v>
          </cell>
          <cell r="H17">
            <v>2217.52</v>
          </cell>
          <cell r="I17">
            <v>2213.64</v>
          </cell>
          <cell r="J17">
            <v>2211.0100000000002</v>
          </cell>
        </row>
        <row r="18">
          <cell r="A18">
            <v>501</v>
          </cell>
          <cell r="B18" t="str">
            <v>ALPENA SCHOOL DISTRICT</v>
          </cell>
          <cell r="C18">
            <v>496.1</v>
          </cell>
          <cell r="D18">
            <v>497.27</v>
          </cell>
          <cell r="E18">
            <v>486.87</v>
          </cell>
          <cell r="F18">
            <v>484.84</v>
          </cell>
          <cell r="G18">
            <v>496.1</v>
          </cell>
          <cell r="H18">
            <v>496.71</v>
          </cell>
          <cell r="I18">
            <v>493.45</v>
          </cell>
          <cell r="J18">
            <v>491.13</v>
          </cell>
        </row>
        <row r="19">
          <cell r="A19">
            <v>502</v>
          </cell>
          <cell r="B19" t="str">
            <v>BERGMAN SCHOOL DISTRICT</v>
          </cell>
          <cell r="C19">
            <v>1081.8699999999999</v>
          </cell>
          <cell r="D19">
            <v>1067.17</v>
          </cell>
          <cell r="E19">
            <v>1059.67</v>
          </cell>
          <cell r="F19">
            <v>1052.6400000000001</v>
          </cell>
          <cell r="G19">
            <v>1081.8699999999999</v>
          </cell>
          <cell r="H19">
            <v>1074.27</v>
          </cell>
          <cell r="I19">
            <v>1069.08</v>
          </cell>
          <cell r="J19">
            <v>1065.1099999999999</v>
          </cell>
        </row>
        <row r="20">
          <cell r="A20">
            <v>503</v>
          </cell>
          <cell r="B20" t="str">
            <v>HARRISON SCHOOL DISTRICT</v>
          </cell>
          <cell r="C20">
            <v>2717.85</v>
          </cell>
          <cell r="D20">
            <v>2705.75</v>
          </cell>
          <cell r="E20">
            <v>2706.53</v>
          </cell>
          <cell r="F20">
            <v>2702.48</v>
          </cell>
          <cell r="G20">
            <v>2717.85</v>
          </cell>
          <cell r="H20">
            <v>2711.94</v>
          </cell>
          <cell r="I20">
            <v>2710</v>
          </cell>
          <cell r="J20">
            <v>2708.14</v>
          </cell>
        </row>
        <row r="21">
          <cell r="A21">
            <v>504</v>
          </cell>
          <cell r="B21" t="str">
            <v>OMAHA SCHOOL DISTRICT</v>
          </cell>
          <cell r="C21">
            <v>396.12</v>
          </cell>
          <cell r="D21">
            <v>390.51</v>
          </cell>
          <cell r="E21">
            <v>377.74</v>
          </cell>
          <cell r="F21">
            <v>383.34</v>
          </cell>
          <cell r="G21">
            <v>396.12</v>
          </cell>
          <cell r="H21">
            <v>393.19</v>
          </cell>
          <cell r="I21">
            <v>387.66</v>
          </cell>
          <cell r="J21">
            <v>386.59</v>
          </cell>
        </row>
        <row r="22">
          <cell r="A22">
            <v>505</v>
          </cell>
          <cell r="B22" t="str">
            <v>VALLEY SPRINGS SCHOOL DISTRICT</v>
          </cell>
          <cell r="C22">
            <v>855.51</v>
          </cell>
          <cell r="D22">
            <v>858.26</v>
          </cell>
          <cell r="E22">
            <v>847.98</v>
          </cell>
          <cell r="F22">
            <v>839.64</v>
          </cell>
          <cell r="G22">
            <v>855.51</v>
          </cell>
          <cell r="H22">
            <v>856.85</v>
          </cell>
          <cell r="I22">
            <v>853.67</v>
          </cell>
          <cell r="J22">
            <v>850.21</v>
          </cell>
        </row>
        <row r="23">
          <cell r="A23">
            <v>506</v>
          </cell>
          <cell r="B23" t="str">
            <v>LEAD HILL SCHOOL DISTRICT</v>
          </cell>
          <cell r="C23">
            <v>335.17</v>
          </cell>
          <cell r="D23">
            <v>334.32</v>
          </cell>
          <cell r="E23">
            <v>344.77</v>
          </cell>
          <cell r="F23">
            <v>352.7</v>
          </cell>
          <cell r="G23">
            <v>335.17</v>
          </cell>
          <cell r="H23">
            <v>334.72</v>
          </cell>
          <cell r="I23">
            <v>338.12</v>
          </cell>
          <cell r="J23">
            <v>342.05</v>
          </cell>
        </row>
        <row r="24">
          <cell r="A24">
            <v>601</v>
          </cell>
          <cell r="B24" t="str">
            <v>HERMITAGE SCHOOL DISTRICT</v>
          </cell>
          <cell r="C24">
            <v>415.61</v>
          </cell>
          <cell r="D24">
            <v>417.28</v>
          </cell>
          <cell r="E24">
            <v>417.89</v>
          </cell>
          <cell r="F24">
            <v>419.66</v>
          </cell>
          <cell r="G24">
            <v>415.61</v>
          </cell>
          <cell r="H24">
            <v>416.45</v>
          </cell>
          <cell r="I24">
            <v>416.94</v>
          </cell>
          <cell r="J24">
            <v>417.62</v>
          </cell>
        </row>
        <row r="25">
          <cell r="A25">
            <v>602</v>
          </cell>
          <cell r="B25" t="str">
            <v>WARREN SCHOOL DISTRICT</v>
          </cell>
          <cell r="C25">
            <v>1563.52</v>
          </cell>
          <cell r="D25">
            <v>1557.57</v>
          </cell>
          <cell r="E25">
            <v>1554.71</v>
          </cell>
          <cell r="F25">
            <v>1562.81</v>
          </cell>
          <cell r="G25">
            <v>1563.52</v>
          </cell>
          <cell r="H25">
            <v>1560.54</v>
          </cell>
          <cell r="I25">
            <v>1558.51</v>
          </cell>
          <cell r="J25">
            <v>1559.62</v>
          </cell>
        </row>
        <row r="26">
          <cell r="A26">
            <v>701</v>
          </cell>
          <cell r="B26" t="str">
            <v>HAMPTON SCHOOL DISTRICT</v>
          </cell>
          <cell r="C26">
            <v>532.98</v>
          </cell>
          <cell r="D26">
            <v>540.16</v>
          </cell>
          <cell r="E26">
            <v>537.29999999999995</v>
          </cell>
          <cell r="F26">
            <v>537</v>
          </cell>
          <cell r="G26">
            <v>532.98</v>
          </cell>
          <cell r="H26">
            <v>536.69000000000005</v>
          </cell>
          <cell r="I26">
            <v>536.91</v>
          </cell>
          <cell r="J26">
            <v>536.92999999999995</v>
          </cell>
        </row>
        <row r="27">
          <cell r="A27">
            <v>801</v>
          </cell>
          <cell r="B27" t="str">
            <v>BERRYVILLE SCHOOL DISTRICT</v>
          </cell>
          <cell r="C27">
            <v>1852.33</v>
          </cell>
          <cell r="D27">
            <v>1853.74</v>
          </cell>
          <cell r="E27">
            <v>1858.75</v>
          </cell>
          <cell r="F27">
            <v>1858.11</v>
          </cell>
          <cell r="G27">
            <v>1852.33</v>
          </cell>
          <cell r="H27">
            <v>1853.04</v>
          </cell>
          <cell r="I27">
            <v>1855.07</v>
          </cell>
          <cell r="J27">
            <v>1855.81</v>
          </cell>
        </row>
        <row r="28">
          <cell r="A28">
            <v>802</v>
          </cell>
          <cell r="B28" t="str">
            <v>EUREKA SPRINGS SCHOOL DISTRICT</v>
          </cell>
          <cell r="C28">
            <v>642</v>
          </cell>
          <cell r="D28">
            <v>630.87</v>
          </cell>
          <cell r="E28">
            <v>623.02</v>
          </cell>
          <cell r="F28">
            <v>623.4</v>
          </cell>
          <cell r="G28">
            <v>642</v>
          </cell>
          <cell r="H28">
            <v>636.29999999999995</v>
          </cell>
          <cell r="I28">
            <v>631.54</v>
          </cell>
          <cell r="J28">
            <v>629.53</v>
          </cell>
        </row>
        <row r="29">
          <cell r="A29">
            <v>803</v>
          </cell>
          <cell r="B29" t="str">
            <v>GREEN FOREST SCHOOL DISTRICT</v>
          </cell>
          <cell r="C29">
            <v>1372.13</v>
          </cell>
          <cell r="D29">
            <v>1355.64</v>
          </cell>
          <cell r="E29">
            <v>1369.03</v>
          </cell>
          <cell r="F29">
            <v>1376.46</v>
          </cell>
          <cell r="G29">
            <v>1372.13</v>
          </cell>
          <cell r="H29">
            <v>1363.89</v>
          </cell>
          <cell r="I29">
            <v>1365.68</v>
          </cell>
          <cell r="J29">
            <v>1368.46</v>
          </cell>
        </row>
        <row r="30">
          <cell r="A30">
            <v>901</v>
          </cell>
          <cell r="B30" t="str">
            <v>DERMOTT SCHOOL DISTRICT</v>
          </cell>
          <cell r="C30">
            <v>338.28</v>
          </cell>
          <cell r="D30">
            <v>332.61</v>
          </cell>
          <cell r="E30">
            <v>341.73</v>
          </cell>
          <cell r="F30">
            <v>346</v>
          </cell>
          <cell r="G30">
            <v>338.28</v>
          </cell>
          <cell r="H30">
            <v>335.45</v>
          </cell>
          <cell r="I30">
            <v>337.67</v>
          </cell>
          <cell r="J30">
            <v>339.77</v>
          </cell>
        </row>
        <row r="31">
          <cell r="A31">
            <v>903</v>
          </cell>
          <cell r="B31" t="str">
            <v>LAKESIDE SCHOOL DIST(CHICOT)</v>
          </cell>
          <cell r="C31">
            <v>956.7</v>
          </cell>
          <cell r="D31">
            <v>941.5</v>
          </cell>
          <cell r="E31">
            <v>926.05</v>
          </cell>
          <cell r="F31">
            <v>924.78</v>
          </cell>
          <cell r="G31">
            <v>956.7</v>
          </cell>
          <cell r="H31">
            <v>949.02</v>
          </cell>
          <cell r="I31">
            <v>941.07</v>
          </cell>
          <cell r="J31">
            <v>936.95</v>
          </cell>
        </row>
        <row r="32">
          <cell r="A32">
            <v>1002</v>
          </cell>
          <cell r="B32" t="str">
            <v>ARKADELPHIA SCHOOL DISTRICT</v>
          </cell>
          <cell r="C32">
            <v>1758.12</v>
          </cell>
          <cell r="D32">
            <v>1756.67</v>
          </cell>
          <cell r="E32">
            <v>1747.22</v>
          </cell>
          <cell r="F32">
            <v>1754.2</v>
          </cell>
          <cell r="G32">
            <v>1758.12</v>
          </cell>
          <cell r="H32">
            <v>1757.41</v>
          </cell>
          <cell r="I32">
            <v>1753.61</v>
          </cell>
          <cell r="J32">
            <v>1753.76</v>
          </cell>
        </row>
        <row r="33">
          <cell r="A33">
            <v>1003</v>
          </cell>
          <cell r="B33" t="str">
            <v>GURDON SCHOOL DISTRICT</v>
          </cell>
          <cell r="C33">
            <v>661.96</v>
          </cell>
          <cell r="D33">
            <v>660.98</v>
          </cell>
          <cell r="E33">
            <v>671.78</v>
          </cell>
          <cell r="F33">
            <v>672.64</v>
          </cell>
          <cell r="G33">
            <v>661.96</v>
          </cell>
          <cell r="H33">
            <v>661.46</v>
          </cell>
          <cell r="I33">
            <v>665.03</v>
          </cell>
          <cell r="J33">
            <v>666.96</v>
          </cell>
        </row>
        <row r="34">
          <cell r="A34">
            <v>1101</v>
          </cell>
          <cell r="B34" t="str">
            <v>CORNING SCHOOL DISTRICT</v>
          </cell>
          <cell r="C34">
            <v>856.33</v>
          </cell>
          <cell r="D34">
            <v>854.94</v>
          </cell>
          <cell r="E34">
            <v>848.62</v>
          </cell>
          <cell r="F34">
            <v>842.08</v>
          </cell>
          <cell r="G34">
            <v>856.33</v>
          </cell>
          <cell r="H34">
            <v>855.63</v>
          </cell>
          <cell r="I34">
            <v>853.14</v>
          </cell>
          <cell r="J34">
            <v>850.46</v>
          </cell>
        </row>
        <row r="35">
          <cell r="A35">
            <v>1104</v>
          </cell>
          <cell r="B35" t="str">
            <v>PIGGOTT SCHOOL DISTRICT</v>
          </cell>
          <cell r="C35">
            <v>815.75</v>
          </cell>
          <cell r="D35">
            <v>813.43</v>
          </cell>
          <cell r="E35">
            <v>810.39</v>
          </cell>
          <cell r="F35">
            <v>812.12</v>
          </cell>
          <cell r="G35">
            <v>815.75</v>
          </cell>
          <cell r="H35">
            <v>814.64</v>
          </cell>
          <cell r="I35">
            <v>813.18</v>
          </cell>
          <cell r="J35">
            <v>812.9</v>
          </cell>
        </row>
        <row r="36">
          <cell r="A36">
            <v>1106</v>
          </cell>
          <cell r="B36" t="str">
            <v>RECTOR SCHOOL DISTRICT</v>
          </cell>
          <cell r="C36">
            <v>548.71</v>
          </cell>
          <cell r="D36">
            <v>546.5</v>
          </cell>
          <cell r="E36">
            <v>544.74</v>
          </cell>
          <cell r="F36">
            <v>550.70000000000005</v>
          </cell>
          <cell r="G36">
            <v>548.71</v>
          </cell>
          <cell r="H36">
            <v>547.69000000000005</v>
          </cell>
          <cell r="I36">
            <v>546.73</v>
          </cell>
          <cell r="J36">
            <v>547.83000000000004</v>
          </cell>
        </row>
        <row r="37">
          <cell r="A37">
            <v>1201</v>
          </cell>
          <cell r="B37" t="str">
            <v>CONCORD SCHOOL DISTRICT</v>
          </cell>
          <cell r="C37">
            <v>432.48</v>
          </cell>
          <cell r="D37">
            <v>429.87</v>
          </cell>
          <cell r="E37">
            <v>432</v>
          </cell>
          <cell r="F37">
            <v>431.22</v>
          </cell>
          <cell r="G37">
            <v>432.48</v>
          </cell>
          <cell r="H37">
            <v>431.13</v>
          </cell>
          <cell r="I37">
            <v>431.44</v>
          </cell>
          <cell r="J37">
            <v>431.39</v>
          </cell>
        </row>
        <row r="38">
          <cell r="A38">
            <v>1202</v>
          </cell>
          <cell r="B38" t="str">
            <v>HEBER SPRINGS SCHOOL DISTRICT</v>
          </cell>
          <cell r="C38">
            <v>1513.89</v>
          </cell>
          <cell r="D38">
            <v>1516.2</v>
          </cell>
          <cell r="E38">
            <v>1494.72</v>
          </cell>
          <cell r="F38">
            <v>1486.71</v>
          </cell>
          <cell r="G38">
            <v>1513.89</v>
          </cell>
          <cell r="H38">
            <v>1515.09</v>
          </cell>
          <cell r="I38">
            <v>1507.84</v>
          </cell>
          <cell r="J38">
            <v>1502.74</v>
          </cell>
        </row>
        <row r="39">
          <cell r="A39">
            <v>1203</v>
          </cell>
          <cell r="B39" t="str">
            <v>QUITMAN SCHOOL DISTRICT</v>
          </cell>
          <cell r="C39">
            <v>714.79</v>
          </cell>
          <cell r="D39">
            <v>717.89</v>
          </cell>
          <cell r="E39">
            <v>713.39</v>
          </cell>
          <cell r="F39">
            <v>722.69</v>
          </cell>
          <cell r="G39">
            <v>714.79</v>
          </cell>
          <cell r="H39">
            <v>716.39</v>
          </cell>
          <cell r="I39">
            <v>715.43</v>
          </cell>
          <cell r="J39">
            <v>717.47</v>
          </cell>
        </row>
        <row r="40">
          <cell r="A40">
            <v>1204</v>
          </cell>
          <cell r="B40" t="str">
            <v>WEST SIDE SCHOOL DIST(CLEBURNE)</v>
          </cell>
          <cell r="C40">
            <v>456.81</v>
          </cell>
          <cell r="D40">
            <v>452.56</v>
          </cell>
          <cell r="E40">
            <v>435.88</v>
          </cell>
          <cell r="F40">
            <v>430.82</v>
          </cell>
          <cell r="G40">
            <v>456.81</v>
          </cell>
          <cell r="H40">
            <v>454.61</v>
          </cell>
          <cell r="I40">
            <v>448.04</v>
          </cell>
          <cell r="J40">
            <v>443.79</v>
          </cell>
        </row>
        <row r="41">
          <cell r="A41">
            <v>1304</v>
          </cell>
          <cell r="B41" t="str">
            <v>WOODLAWN SCHOOL DISTRICT</v>
          </cell>
          <cell r="C41">
            <v>557</v>
          </cell>
          <cell r="D41">
            <v>558.59</v>
          </cell>
          <cell r="E41">
            <v>568.13</v>
          </cell>
          <cell r="F41">
            <v>571.91999999999996</v>
          </cell>
          <cell r="G41">
            <v>557</v>
          </cell>
          <cell r="H41">
            <v>557.78</v>
          </cell>
          <cell r="I41">
            <v>561.54</v>
          </cell>
          <cell r="J41">
            <v>564.22</v>
          </cell>
        </row>
        <row r="42">
          <cell r="A42">
            <v>1305</v>
          </cell>
          <cell r="B42" t="str">
            <v>CLEVELAND COUNTY SCHOOL DISTRICT</v>
          </cell>
          <cell r="C42">
            <v>779.91</v>
          </cell>
          <cell r="D42">
            <v>782.61</v>
          </cell>
          <cell r="E42">
            <v>770.73</v>
          </cell>
          <cell r="F42">
            <v>756.91</v>
          </cell>
          <cell r="G42">
            <v>779.91</v>
          </cell>
          <cell r="H42">
            <v>781.26</v>
          </cell>
          <cell r="I42">
            <v>777.49</v>
          </cell>
          <cell r="J42">
            <v>772.4</v>
          </cell>
        </row>
        <row r="43">
          <cell r="A43">
            <v>1402</v>
          </cell>
          <cell r="B43" t="str">
            <v>MAGNOLIA SCHOOL DISTRICT</v>
          </cell>
          <cell r="C43">
            <v>2633.01</v>
          </cell>
          <cell r="D43">
            <v>2638.11</v>
          </cell>
          <cell r="E43">
            <v>2654.94</v>
          </cell>
          <cell r="F43">
            <v>2653.78</v>
          </cell>
          <cell r="G43">
            <v>2633.01</v>
          </cell>
          <cell r="H43">
            <v>2635.47</v>
          </cell>
          <cell r="I43">
            <v>2642.41</v>
          </cell>
          <cell r="J43">
            <v>2645.54</v>
          </cell>
        </row>
        <row r="44">
          <cell r="A44">
            <v>1408</v>
          </cell>
          <cell r="B44" t="str">
            <v>EMERSON-TAYLOR-BRADLEY SCHOOL DISTRICT</v>
          </cell>
          <cell r="C44">
            <v>1046.52</v>
          </cell>
          <cell r="D44">
            <v>1024.4100000000001</v>
          </cell>
          <cell r="E44">
            <v>1028.1400000000001</v>
          </cell>
          <cell r="F44">
            <v>1021.09</v>
          </cell>
          <cell r="G44">
            <v>1046.52</v>
          </cell>
          <cell r="H44">
            <v>1035.3399999999999</v>
          </cell>
          <cell r="I44">
            <v>1032.96</v>
          </cell>
          <cell r="J44">
            <v>1029.76</v>
          </cell>
        </row>
        <row r="45">
          <cell r="A45">
            <v>1503</v>
          </cell>
          <cell r="B45" t="str">
            <v>NEMO VISTA SCHOOL DISTRICT</v>
          </cell>
          <cell r="C45">
            <v>458.05</v>
          </cell>
          <cell r="D45">
            <v>460.1</v>
          </cell>
          <cell r="E45">
            <v>452.41</v>
          </cell>
          <cell r="F45">
            <v>451.03</v>
          </cell>
          <cell r="G45">
            <v>458.05</v>
          </cell>
          <cell r="H45">
            <v>459.02</v>
          </cell>
          <cell r="I45">
            <v>456.73</v>
          </cell>
          <cell r="J45">
            <v>455.39</v>
          </cell>
        </row>
        <row r="46">
          <cell r="A46">
            <v>1505</v>
          </cell>
          <cell r="B46" t="str">
            <v>WONDERVIEW SCHOOL DISTRICT</v>
          </cell>
          <cell r="C46">
            <v>429.32</v>
          </cell>
          <cell r="D46">
            <v>437</v>
          </cell>
          <cell r="E46">
            <v>433.98</v>
          </cell>
          <cell r="F46">
            <v>440.82</v>
          </cell>
          <cell r="G46">
            <v>429.32</v>
          </cell>
          <cell r="H46">
            <v>433.34</v>
          </cell>
          <cell r="I46">
            <v>433.57</v>
          </cell>
          <cell r="J46">
            <v>435.36</v>
          </cell>
        </row>
        <row r="47">
          <cell r="A47">
            <v>1507</v>
          </cell>
          <cell r="B47" t="str">
            <v>SOUTH CONWAY COUNTY SCHOOL DISTRICT</v>
          </cell>
          <cell r="C47">
            <v>2271.25</v>
          </cell>
          <cell r="D47">
            <v>2265.92</v>
          </cell>
          <cell r="E47">
            <v>2270.1799999999998</v>
          </cell>
          <cell r="F47">
            <v>2274.25</v>
          </cell>
          <cell r="G47">
            <v>2271.25</v>
          </cell>
          <cell r="H47">
            <v>2268.5500000000002</v>
          </cell>
          <cell r="I47">
            <v>2269.08</v>
          </cell>
          <cell r="J47">
            <v>2270.5</v>
          </cell>
        </row>
        <row r="48">
          <cell r="A48">
            <v>1601</v>
          </cell>
          <cell r="B48" t="str">
            <v>BAY SCHOOL DISTRICT</v>
          </cell>
          <cell r="C48">
            <v>622.73</v>
          </cell>
          <cell r="D48">
            <v>609.19000000000005</v>
          </cell>
          <cell r="E48">
            <v>610</v>
          </cell>
          <cell r="F48">
            <v>612</v>
          </cell>
          <cell r="G48">
            <v>622.73</v>
          </cell>
          <cell r="H48">
            <v>615.88</v>
          </cell>
          <cell r="I48">
            <v>613.91</v>
          </cell>
          <cell r="J48">
            <v>613.41</v>
          </cell>
        </row>
        <row r="49">
          <cell r="A49">
            <v>1602</v>
          </cell>
          <cell r="B49" t="str">
            <v>WESTSIDE CONS. SCH DIST(CRAIGH</v>
          </cell>
          <cell r="C49">
            <v>1725.96</v>
          </cell>
          <cell r="D49">
            <v>1736.64</v>
          </cell>
          <cell r="E49">
            <v>1736.41</v>
          </cell>
          <cell r="F49">
            <v>1730.75</v>
          </cell>
          <cell r="G49">
            <v>1725.96</v>
          </cell>
          <cell r="H49">
            <v>1731.36</v>
          </cell>
          <cell r="I49">
            <v>1733.13</v>
          </cell>
          <cell r="J49">
            <v>1732.54</v>
          </cell>
        </row>
        <row r="50">
          <cell r="A50">
            <v>1603</v>
          </cell>
          <cell r="B50" t="str">
            <v>BROOKLAND SCHOOL DISTRICT</v>
          </cell>
          <cell r="C50">
            <v>2657.63</v>
          </cell>
          <cell r="D50">
            <v>2658.07</v>
          </cell>
          <cell r="E50">
            <v>2658.66</v>
          </cell>
          <cell r="F50">
            <v>2661.24</v>
          </cell>
          <cell r="G50">
            <v>2657.63</v>
          </cell>
          <cell r="H50">
            <v>2657.85</v>
          </cell>
          <cell r="I50">
            <v>2658.11</v>
          </cell>
          <cell r="J50">
            <v>2658.92</v>
          </cell>
        </row>
        <row r="51">
          <cell r="A51">
            <v>1605</v>
          </cell>
          <cell r="B51" t="str">
            <v>BUFFALO IS. CENTRAL SCH. DIST.</v>
          </cell>
          <cell r="C51">
            <v>718.94</v>
          </cell>
          <cell r="D51">
            <v>723.59</v>
          </cell>
          <cell r="E51">
            <v>714.4</v>
          </cell>
          <cell r="F51">
            <v>709</v>
          </cell>
          <cell r="G51">
            <v>718.94</v>
          </cell>
          <cell r="H51">
            <v>721.26</v>
          </cell>
          <cell r="I51">
            <v>718.8</v>
          </cell>
          <cell r="J51">
            <v>716.38</v>
          </cell>
        </row>
        <row r="52">
          <cell r="A52">
            <v>1608</v>
          </cell>
          <cell r="B52" t="str">
            <v>JONESBORO SCHOOL DISTRICT</v>
          </cell>
          <cell r="C52">
            <v>6393.89</v>
          </cell>
          <cell r="D52">
            <v>6382.86</v>
          </cell>
          <cell r="E52">
            <v>6356.45</v>
          </cell>
          <cell r="F52">
            <v>6344.58</v>
          </cell>
          <cell r="G52">
            <v>6393.89</v>
          </cell>
          <cell r="H52">
            <v>6388.31</v>
          </cell>
          <cell r="I52">
            <v>6377.77</v>
          </cell>
          <cell r="J52">
            <v>6368.82</v>
          </cell>
        </row>
        <row r="53">
          <cell r="A53">
            <v>1611</v>
          </cell>
          <cell r="B53" t="str">
            <v>NETTLETON SCHOOL DISTRICT</v>
          </cell>
          <cell r="C53">
            <v>3536.49</v>
          </cell>
          <cell r="D53">
            <v>3505.44</v>
          </cell>
          <cell r="E53">
            <v>3457.96</v>
          </cell>
          <cell r="F53">
            <v>3449.09</v>
          </cell>
          <cell r="G53">
            <v>3536.49</v>
          </cell>
          <cell r="H53">
            <v>3520.79</v>
          </cell>
          <cell r="I53">
            <v>3500.01</v>
          </cell>
          <cell r="J53">
            <v>3486.27</v>
          </cell>
        </row>
        <row r="54">
          <cell r="A54">
            <v>1612</v>
          </cell>
          <cell r="B54" t="str">
            <v>VALLEY VIEW SCHOOL DISTRICT</v>
          </cell>
          <cell r="C54">
            <v>2858.6</v>
          </cell>
          <cell r="D54">
            <v>2861.57</v>
          </cell>
          <cell r="E54">
            <v>2848.49</v>
          </cell>
          <cell r="F54">
            <v>2846.72</v>
          </cell>
          <cell r="G54">
            <v>2858.6</v>
          </cell>
          <cell r="H54">
            <v>2860.1</v>
          </cell>
          <cell r="I54">
            <v>2855.91</v>
          </cell>
          <cell r="J54">
            <v>2853.59</v>
          </cell>
        </row>
        <row r="55">
          <cell r="A55">
            <v>1613</v>
          </cell>
          <cell r="B55" t="str">
            <v>RIVERSIDE SCHOOL DISTRICT</v>
          </cell>
          <cell r="C55">
            <v>757.51</v>
          </cell>
          <cell r="D55">
            <v>756.52</v>
          </cell>
          <cell r="E55">
            <v>762.42</v>
          </cell>
          <cell r="F55">
            <v>762.96</v>
          </cell>
          <cell r="G55">
            <v>757.51</v>
          </cell>
          <cell r="H55">
            <v>757.01</v>
          </cell>
          <cell r="I55">
            <v>758.92</v>
          </cell>
          <cell r="J55">
            <v>759.94</v>
          </cell>
        </row>
        <row r="56">
          <cell r="A56">
            <v>1701</v>
          </cell>
          <cell r="B56" t="str">
            <v>ALMA SCHOOL DISTRICT</v>
          </cell>
          <cell r="C56">
            <v>3296.83</v>
          </cell>
          <cell r="D56">
            <v>3278.26</v>
          </cell>
          <cell r="E56">
            <v>3263.36</v>
          </cell>
          <cell r="F56">
            <v>3267.32</v>
          </cell>
          <cell r="G56">
            <v>3296.83</v>
          </cell>
          <cell r="H56">
            <v>3287.44</v>
          </cell>
          <cell r="I56">
            <v>3278.98</v>
          </cell>
          <cell r="J56">
            <v>3276</v>
          </cell>
        </row>
        <row r="57">
          <cell r="A57">
            <v>1702</v>
          </cell>
          <cell r="B57" t="str">
            <v>CEDARVILLE SCHOOL DISTRICT</v>
          </cell>
          <cell r="C57">
            <v>765.71</v>
          </cell>
          <cell r="D57">
            <v>766.71</v>
          </cell>
          <cell r="E57">
            <v>754.18</v>
          </cell>
          <cell r="F57">
            <v>748.24</v>
          </cell>
          <cell r="G57">
            <v>765.71</v>
          </cell>
          <cell r="H57">
            <v>766.21</v>
          </cell>
          <cell r="I57">
            <v>761.99</v>
          </cell>
          <cell r="J57">
            <v>758.65</v>
          </cell>
        </row>
        <row r="58">
          <cell r="A58">
            <v>1703</v>
          </cell>
          <cell r="B58" t="str">
            <v>MOUNTAINBURG SCHOOL DISTRICT</v>
          </cell>
          <cell r="C58">
            <v>615.17999999999995</v>
          </cell>
          <cell r="D58">
            <v>613.23</v>
          </cell>
          <cell r="E58">
            <v>617.4</v>
          </cell>
          <cell r="F58">
            <v>618.11</v>
          </cell>
          <cell r="G58">
            <v>615.17999999999995</v>
          </cell>
          <cell r="H58">
            <v>614.20000000000005</v>
          </cell>
          <cell r="I58">
            <v>615.35</v>
          </cell>
          <cell r="J58">
            <v>616.03</v>
          </cell>
        </row>
        <row r="59">
          <cell r="A59">
            <v>1704</v>
          </cell>
          <cell r="B59" t="str">
            <v>MULBERRY/PLEASANT VIEW BI-COUNTY SCHOOLS</v>
          </cell>
          <cell r="C59">
            <v>413.64</v>
          </cell>
          <cell r="D59">
            <v>414.76</v>
          </cell>
          <cell r="E59">
            <v>411.1</v>
          </cell>
          <cell r="F59">
            <v>410.32</v>
          </cell>
          <cell r="G59">
            <v>413.64</v>
          </cell>
          <cell r="H59">
            <v>414.16</v>
          </cell>
          <cell r="I59">
            <v>413.08</v>
          </cell>
          <cell r="J59">
            <v>412.38</v>
          </cell>
        </row>
        <row r="60">
          <cell r="A60">
            <v>1705</v>
          </cell>
          <cell r="B60" t="str">
            <v>VAN BUREN SCHOOL DISTRICT</v>
          </cell>
          <cell r="C60">
            <v>5641.8</v>
          </cell>
          <cell r="D60">
            <v>5626.79</v>
          </cell>
          <cell r="E60">
            <v>5620.31</v>
          </cell>
          <cell r="F60">
            <v>5626.37</v>
          </cell>
          <cell r="G60">
            <v>5641.8</v>
          </cell>
          <cell r="H60">
            <v>5634.21</v>
          </cell>
          <cell r="I60">
            <v>5629.26</v>
          </cell>
          <cell r="J60">
            <v>5628.51</v>
          </cell>
        </row>
        <row r="61">
          <cell r="A61">
            <v>1802</v>
          </cell>
          <cell r="B61" t="str">
            <v>EARLE SCHOOL DISTRICT</v>
          </cell>
          <cell r="C61">
            <v>473.73</v>
          </cell>
          <cell r="D61">
            <v>476.35</v>
          </cell>
          <cell r="E61">
            <v>473.09</v>
          </cell>
          <cell r="F61">
            <v>471</v>
          </cell>
          <cell r="G61">
            <v>473.73</v>
          </cell>
          <cell r="H61">
            <v>474.99</v>
          </cell>
          <cell r="I61">
            <v>474.32</v>
          </cell>
          <cell r="J61">
            <v>473.46</v>
          </cell>
        </row>
        <row r="62">
          <cell r="A62">
            <v>1803</v>
          </cell>
          <cell r="B62" t="str">
            <v>WEST MEMPHIS SCHOOL DISTRICT</v>
          </cell>
          <cell r="C62">
            <v>5156.71</v>
          </cell>
          <cell r="D62">
            <v>5158.04</v>
          </cell>
          <cell r="E62">
            <v>5120.5</v>
          </cell>
          <cell r="F62">
            <v>5117.1000000000004</v>
          </cell>
          <cell r="G62">
            <v>5156.71</v>
          </cell>
          <cell r="H62">
            <v>5157.38</v>
          </cell>
          <cell r="I62">
            <v>5145.09</v>
          </cell>
          <cell r="J62">
            <v>5137.38</v>
          </cell>
        </row>
        <row r="63">
          <cell r="A63">
            <v>1804</v>
          </cell>
          <cell r="B63" t="str">
            <v>MARION SCHOOL DISTRICT</v>
          </cell>
          <cell r="C63">
            <v>3911.95</v>
          </cell>
          <cell r="D63">
            <v>3917.72</v>
          </cell>
          <cell r="E63">
            <v>3912.04</v>
          </cell>
          <cell r="F63">
            <v>3905.81</v>
          </cell>
          <cell r="G63">
            <v>3911.95</v>
          </cell>
          <cell r="H63">
            <v>3914.87</v>
          </cell>
          <cell r="I63">
            <v>3913.93</v>
          </cell>
          <cell r="J63">
            <v>3911.74</v>
          </cell>
        </row>
        <row r="64">
          <cell r="A64">
            <v>1901</v>
          </cell>
          <cell r="B64" t="str">
            <v>CROSS COUNTY SCHOOL DISTRICT</v>
          </cell>
          <cell r="C64">
            <v>578.89</v>
          </cell>
          <cell r="D64">
            <v>573.42999999999995</v>
          </cell>
          <cell r="E64">
            <v>581.46</v>
          </cell>
          <cell r="F64">
            <v>588.66</v>
          </cell>
          <cell r="G64">
            <v>578.89</v>
          </cell>
          <cell r="H64">
            <v>576.13</v>
          </cell>
          <cell r="I64">
            <v>577.95000000000005</v>
          </cell>
          <cell r="J64">
            <v>580.53</v>
          </cell>
        </row>
        <row r="65">
          <cell r="A65">
            <v>1905</v>
          </cell>
          <cell r="B65" t="str">
            <v>WYNNE SCHOOL DISTRICT</v>
          </cell>
          <cell r="C65">
            <v>2627.05</v>
          </cell>
          <cell r="D65">
            <v>2630.08</v>
          </cell>
          <cell r="E65">
            <v>2643.24</v>
          </cell>
          <cell r="F65">
            <v>2636.56</v>
          </cell>
          <cell r="G65">
            <v>2627.05</v>
          </cell>
          <cell r="H65">
            <v>2628.6</v>
          </cell>
          <cell r="I65">
            <v>2633.84</v>
          </cell>
          <cell r="J65">
            <v>2634.51</v>
          </cell>
        </row>
        <row r="66">
          <cell r="A66">
            <v>2002</v>
          </cell>
          <cell r="B66" t="str">
            <v>FORDYCE SCHOOL DISTRICT</v>
          </cell>
          <cell r="C66">
            <v>753.36</v>
          </cell>
          <cell r="D66">
            <v>743.67</v>
          </cell>
          <cell r="E66">
            <v>743.54</v>
          </cell>
          <cell r="F66">
            <v>745.85</v>
          </cell>
          <cell r="G66">
            <v>753.36</v>
          </cell>
          <cell r="H66">
            <v>748.4</v>
          </cell>
          <cell r="I66">
            <v>746.66</v>
          </cell>
          <cell r="J66">
            <v>746.46</v>
          </cell>
        </row>
        <row r="67">
          <cell r="A67">
            <v>2104</v>
          </cell>
          <cell r="B67" t="str">
            <v>DUMAS SCHOOL DISTRICT</v>
          </cell>
          <cell r="C67">
            <v>1163.25</v>
          </cell>
          <cell r="D67">
            <v>1146.96</v>
          </cell>
          <cell r="E67">
            <v>1133.47</v>
          </cell>
          <cell r="F67">
            <v>1121.0899999999999</v>
          </cell>
          <cell r="G67">
            <v>1163.25</v>
          </cell>
          <cell r="H67">
            <v>1154.82</v>
          </cell>
          <cell r="I67">
            <v>1147.22</v>
          </cell>
          <cell r="J67">
            <v>1140.47</v>
          </cell>
        </row>
        <row r="68">
          <cell r="A68">
            <v>2105</v>
          </cell>
          <cell r="B68" t="str">
            <v>MCGEHEE SCHOOL DISTRICT</v>
          </cell>
          <cell r="C68">
            <v>1129.97</v>
          </cell>
          <cell r="D68">
            <v>1127.46</v>
          </cell>
          <cell r="E68">
            <v>1120.3599999999999</v>
          </cell>
          <cell r="F68">
            <v>1122.53</v>
          </cell>
          <cell r="G68">
            <v>1129.97</v>
          </cell>
          <cell r="H68">
            <v>1128.7</v>
          </cell>
          <cell r="I68">
            <v>1125.77</v>
          </cell>
          <cell r="J68">
            <v>1124.97</v>
          </cell>
        </row>
        <row r="69">
          <cell r="A69">
            <v>2202</v>
          </cell>
          <cell r="B69" t="str">
            <v>DREW CENTRAL SCHOOL DISTRICT</v>
          </cell>
          <cell r="C69">
            <v>1058.98</v>
          </cell>
          <cell r="D69">
            <v>1055.6500000000001</v>
          </cell>
          <cell r="E69">
            <v>1059.95</v>
          </cell>
          <cell r="F69">
            <v>1049.82</v>
          </cell>
          <cell r="G69">
            <v>1058.98</v>
          </cell>
          <cell r="H69">
            <v>1057.3</v>
          </cell>
          <cell r="I69">
            <v>1058.21</v>
          </cell>
          <cell r="J69">
            <v>1056.0899999999999</v>
          </cell>
        </row>
        <row r="70">
          <cell r="A70">
            <v>2203</v>
          </cell>
          <cell r="B70" t="str">
            <v>MONTICELLO SCHOOL DISTRICT</v>
          </cell>
          <cell r="C70">
            <v>1790.62</v>
          </cell>
          <cell r="D70">
            <v>1788.27</v>
          </cell>
          <cell r="E70">
            <v>1774.48</v>
          </cell>
          <cell r="F70">
            <v>1766.97</v>
          </cell>
          <cell r="G70">
            <v>1790.62</v>
          </cell>
          <cell r="H70">
            <v>1789.43</v>
          </cell>
          <cell r="I70">
            <v>1784.19</v>
          </cell>
          <cell r="J70">
            <v>1779.93</v>
          </cell>
        </row>
        <row r="71">
          <cell r="A71">
            <v>2301</v>
          </cell>
          <cell r="B71" t="str">
            <v>CONWAY SCHOOL DISTRICT</v>
          </cell>
          <cell r="C71">
            <v>10099.85</v>
          </cell>
          <cell r="D71">
            <v>10083.73</v>
          </cell>
          <cell r="E71">
            <v>10050</v>
          </cell>
          <cell r="F71">
            <v>10068.26</v>
          </cell>
          <cell r="G71">
            <v>10099.85</v>
          </cell>
          <cell r="H71">
            <v>10091.51</v>
          </cell>
          <cell r="I71">
            <v>10076.950000000001</v>
          </cell>
          <cell r="J71">
            <v>10074.799999999999</v>
          </cell>
        </row>
        <row r="72">
          <cell r="A72">
            <v>2303</v>
          </cell>
          <cell r="B72" t="str">
            <v>GREENBRIER SCHOOL DISTRICT</v>
          </cell>
          <cell r="C72">
            <v>3549.77</v>
          </cell>
          <cell r="D72">
            <v>3539.66</v>
          </cell>
          <cell r="E72">
            <v>3525.18</v>
          </cell>
          <cell r="F72">
            <v>3508.25</v>
          </cell>
          <cell r="G72">
            <v>3549.77</v>
          </cell>
          <cell r="H72">
            <v>3544.66</v>
          </cell>
          <cell r="I72">
            <v>3537.93</v>
          </cell>
          <cell r="J72">
            <v>3530.42</v>
          </cell>
        </row>
        <row r="73">
          <cell r="A73">
            <v>2304</v>
          </cell>
          <cell r="B73" t="str">
            <v>GUY-PERKINS SCHOOL DISTRICT</v>
          </cell>
          <cell r="C73">
            <v>326.49</v>
          </cell>
          <cell r="D73">
            <v>333.98</v>
          </cell>
          <cell r="E73">
            <v>329.47</v>
          </cell>
          <cell r="F73">
            <v>323.63</v>
          </cell>
          <cell r="G73">
            <v>326.49</v>
          </cell>
          <cell r="H73">
            <v>330.28</v>
          </cell>
          <cell r="I73">
            <v>330.02</v>
          </cell>
          <cell r="J73">
            <v>328.45</v>
          </cell>
        </row>
        <row r="74">
          <cell r="A74">
            <v>2305</v>
          </cell>
          <cell r="B74" t="str">
            <v>MAYFLOWER SCHOOL DISTRICT</v>
          </cell>
          <cell r="C74">
            <v>1034.55</v>
          </cell>
          <cell r="D74">
            <v>1024.3599999999999</v>
          </cell>
          <cell r="E74">
            <v>1031.0899999999999</v>
          </cell>
          <cell r="F74">
            <v>1029.3699999999999</v>
          </cell>
          <cell r="G74">
            <v>1034.55</v>
          </cell>
          <cell r="H74">
            <v>1029.28</v>
          </cell>
          <cell r="I74">
            <v>1029.92</v>
          </cell>
          <cell r="J74">
            <v>1029.78</v>
          </cell>
        </row>
        <row r="75">
          <cell r="A75">
            <v>2306</v>
          </cell>
          <cell r="B75" t="str">
            <v>MT. VERNON/ENOLA SCHOOL DISTRICT</v>
          </cell>
          <cell r="C75">
            <v>516.04999999999995</v>
          </cell>
          <cell r="D75">
            <v>511.34</v>
          </cell>
          <cell r="E75">
            <v>514.03</v>
          </cell>
          <cell r="F75">
            <v>507.35</v>
          </cell>
          <cell r="G75">
            <v>516.04999999999995</v>
          </cell>
          <cell r="H75">
            <v>513.61</v>
          </cell>
          <cell r="I75">
            <v>513.76</v>
          </cell>
          <cell r="J75">
            <v>512.16999999999996</v>
          </cell>
        </row>
        <row r="76">
          <cell r="A76">
            <v>2307</v>
          </cell>
          <cell r="B76" t="str">
            <v>VILONIA SCHOOL DISTRICT</v>
          </cell>
          <cell r="C76">
            <v>3021.13</v>
          </cell>
          <cell r="D76">
            <v>3027.44</v>
          </cell>
          <cell r="E76">
            <v>3042.55</v>
          </cell>
          <cell r="F76">
            <v>3021.93</v>
          </cell>
          <cell r="G76">
            <v>3021.13</v>
          </cell>
          <cell r="H76">
            <v>3024.25</v>
          </cell>
          <cell r="I76">
            <v>3030.58</v>
          </cell>
          <cell r="J76">
            <v>3028.39</v>
          </cell>
        </row>
        <row r="77">
          <cell r="A77">
            <v>2402</v>
          </cell>
          <cell r="B77" t="str">
            <v>CHARLESTON SCHOOL DISTRICT</v>
          </cell>
          <cell r="C77">
            <v>877.49</v>
          </cell>
          <cell r="D77">
            <v>871.19</v>
          </cell>
          <cell r="E77">
            <v>869.94</v>
          </cell>
          <cell r="F77">
            <v>870.75</v>
          </cell>
          <cell r="G77">
            <v>877.49</v>
          </cell>
          <cell r="H77">
            <v>874.3</v>
          </cell>
          <cell r="I77">
            <v>872.77</v>
          </cell>
          <cell r="J77">
            <v>872.27</v>
          </cell>
        </row>
        <row r="78">
          <cell r="A78">
            <v>2403</v>
          </cell>
          <cell r="B78" t="str">
            <v>COUNTY LINE SCHOOL DISTRICT</v>
          </cell>
          <cell r="C78">
            <v>491.35</v>
          </cell>
          <cell r="D78">
            <v>491.28</v>
          </cell>
          <cell r="E78">
            <v>488.64</v>
          </cell>
          <cell r="F78">
            <v>487.64</v>
          </cell>
          <cell r="G78">
            <v>491.35</v>
          </cell>
          <cell r="H78">
            <v>491.32</v>
          </cell>
          <cell r="I78">
            <v>490.38</v>
          </cell>
          <cell r="J78">
            <v>489.7</v>
          </cell>
        </row>
        <row r="79">
          <cell r="A79">
            <v>2404</v>
          </cell>
          <cell r="B79" t="str">
            <v>OZARK SCHOOL DISTRICT</v>
          </cell>
          <cell r="C79">
            <v>1720.91</v>
          </cell>
          <cell r="D79">
            <v>1724.41</v>
          </cell>
          <cell r="E79">
            <v>1728.73</v>
          </cell>
          <cell r="F79">
            <v>1744.42</v>
          </cell>
          <cell r="G79">
            <v>1720.91</v>
          </cell>
          <cell r="H79">
            <v>1722.7</v>
          </cell>
          <cell r="I79">
            <v>1724.77</v>
          </cell>
          <cell r="J79">
            <v>1729.63</v>
          </cell>
        </row>
        <row r="80">
          <cell r="A80">
            <v>2501</v>
          </cell>
          <cell r="B80" t="str">
            <v>MAMMOTH SPRING SCHOOL DISTRICT</v>
          </cell>
          <cell r="C80">
            <v>458.15</v>
          </cell>
          <cell r="D80">
            <v>462.31</v>
          </cell>
          <cell r="E80">
            <v>455.74</v>
          </cell>
          <cell r="F80">
            <v>460</v>
          </cell>
          <cell r="G80">
            <v>458.15</v>
          </cell>
          <cell r="H80">
            <v>460.28</v>
          </cell>
          <cell r="I80">
            <v>458.67</v>
          </cell>
          <cell r="J80">
            <v>459.03</v>
          </cell>
        </row>
        <row r="81">
          <cell r="A81">
            <v>2502</v>
          </cell>
          <cell r="B81" t="str">
            <v>SALEM SCHOOL DISTRICT</v>
          </cell>
          <cell r="C81">
            <v>836.64</v>
          </cell>
          <cell r="D81">
            <v>834.61</v>
          </cell>
          <cell r="E81">
            <v>830.14</v>
          </cell>
          <cell r="F81">
            <v>831.08</v>
          </cell>
          <cell r="G81">
            <v>836.64</v>
          </cell>
          <cell r="H81">
            <v>835.58</v>
          </cell>
          <cell r="I81">
            <v>833.72</v>
          </cell>
          <cell r="J81">
            <v>833.11</v>
          </cell>
        </row>
        <row r="82">
          <cell r="A82">
            <v>2503</v>
          </cell>
          <cell r="B82" t="str">
            <v>VIOLA SCHOOL DISTRICT</v>
          </cell>
          <cell r="C82">
            <v>354.22</v>
          </cell>
          <cell r="D82">
            <v>356.25</v>
          </cell>
          <cell r="E82">
            <v>361.92</v>
          </cell>
          <cell r="F82">
            <v>366.43</v>
          </cell>
          <cell r="G82">
            <v>354.22</v>
          </cell>
          <cell r="H82">
            <v>355.27</v>
          </cell>
          <cell r="I82">
            <v>357.67</v>
          </cell>
          <cell r="J82">
            <v>359.74</v>
          </cell>
        </row>
        <row r="83">
          <cell r="A83">
            <v>2601</v>
          </cell>
          <cell r="B83" t="str">
            <v>CUTTER-MORNING STAR SCHOOL DISTRICT</v>
          </cell>
          <cell r="C83">
            <v>667.26</v>
          </cell>
          <cell r="D83">
            <v>663.18</v>
          </cell>
          <cell r="E83">
            <v>655.81</v>
          </cell>
          <cell r="F83">
            <v>653.30999999999995</v>
          </cell>
          <cell r="G83">
            <v>667.26</v>
          </cell>
          <cell r="H83">
            <v>665.12</v>
          </cell>
          <cell r="I83">
            <v>661.83</v>
          </cell>
          <cell r="J83">
            <v>659.68</v>
          </cell>
        </row>
        <row r="84">
          <cell r="A84">
            <v>2602</v>
          </cell>
          <cell r="B84" t="str">
            <v>FOUNTAIN LAKE SCHOOL DISTRICT</v>
          </cell>
          <cell r="C84">
            <v>1337.55</v>
          </cell>
          <cell r="D84">
            <v>1342.41</v>
          </cell>
          <cell r="E84">
            <v>1319.71</v>
          </cell>
          <cell r="F84">
            <v>1311.57</v>
          </cell>
          <cell r="G84">
            <v>1337.55</v>
          </cell>
          <cell r="H84">
            <v>1340.04</v>
          </cell>
          <cell r="I84">
            <v>1332.76</v>
          </cell>
          <cell r="J84">
            <v>1327.52</v>
          </cell>
        </row>
        <row r="85">
          <cell r="A85">
            <v>2603</v>
          </cell>
          <cell r="B85" t="str">
            <v>HOT SPRINGS SCHOOL DISTRICT</v>
          </cell>
          <cell r="C85">
            <v>3545.41</v>
          </cell>
          <cell r="D85">
            <v>3550.29</v>
          </cell>
          <cell r="E85">
            <v>3531.94</v>
          </cell>
          <cell r="F85">
            <v>3539.15</v>
          </cell>
          <cell r="G85">
            <v>3545.41</v>
          </cell>
          <cell r="H85">
            <v>3547.85</v>
          </cell>
          <cell r="I85">
            <v>3542.14</v>
          </cell>
          <cell r="J85">
            <v>3541.35</v>
          </cell>
        </row>
        <row r="86">
          <cell r="A86">
            <v>2604</v>
          </cell>
          <cell r="B86" t="str">
            <v>JESSIEVILLE SCHOOL DISTRICT</v>
          </cell>
          <cell r="C86">
            <v>832.22</v>
          </cell>
          <cell r="D86">
            <v>835.52</v>
          </cell>
          <cell r="E86">
            <v>831.68</v>
          </cell>
          <cell r="F86">
            <v>818.99</v>
          </cell>
          <cell r="G86">
            <v>832.22</v>
          </cell>
          <cell r="H86">
            <v>833.95</v>
          </cell>
          <cell r="I86">
            <v>833.19</v>
          </cell>
          <cell r="J86">
            <v>829.28</v>
          </cell>
        </row>
        <row r="87">
          <cell r="A87">
            <v>2605</v>
          </cell>
          <cell r="B87" t="str">
            <v>LAKE HAMILTON SCHOOL DISTRICT</v>
          </cell>
          <cell r="C87">
            <v>4375.01</v>
          </cell>
          <cell r="D87">
            <v>4343.4799999999996</v>
          </cell>
          <cell r="E87">
            <v>4331.7</v>
          </cell>
          <cell r="F87">
            <v>4323.8999999999996</v>
          </cell>
          <cell r="G87">
            <v>4375.01</v>
          </cell>
          <cell r="H87">
            <v>4358.88</v>
          </cell>
          <cell r="I87">
            <v>4349.1400000000003</v>
          </cell>
          <cell r="J87">
            <v>4342.8999999999996</v>
          </cell>
        </row>
        <row r="88">
          <cell r="A88">
            <v>2606</v>
          </cell>
          <cell r="B88" t="str">
            <v>LAKESIDE SCHOOL DIST(GARLAND)</v>
          </cell>
          <cell r="C88">
            <v>3475.62</v>
          </cell>
          <cell r="D88">
            <v>3451.32</v>
          </cell>
          <cell r="E88">
            <v>3429.75</v>
          </cell>
          <cell r="F88">
            <v>3436.54</v>
          </cell>
          <cell r="G88">
            <v>3475.62</v>
          </cell>
          <cell r="H88">
            <v>3463.77</v>
          </cell>
          <cell r="I88">
            <v>3451.21</v>
          </cell>
          <cell r="J88">
            <v>3447.25</v>
          </cell>
        </row>
        <row r="89">
          <cell r="A89">
            <v>2607</v>
          </cell>
          <cell r="B89" t="str">
            <v>MOUNTAIN PINE SCHOOL DISTRICT</v>
          </cell>
          <cell r="C89">
            <v>578.34</v>
          </cell>
          <cell r="D89">
            <v>575.41999999999996</v>
          </cell>
          <cell r="E89">
            <v>569.91999999999996</v>
          </cell>
          <cell r="F89">
            <v>574.15</v>
          </cell>
          <cell r="G89">
            <v>578.34</v>
          </cell>
          <cell r="H89">
            <v>576.83000000000004</v>
          </cell>
          <cell r="I89">
            <v>574.4</v>
          </cell>
          <cell r="J89">
            <v>574.34</v>
          </cell>
        </row>
        <row r="90">
          <cell r="A90">
            <v>2703</v>
          </cell>
          <cell r="B90" t="str">
            <v>POYEN SCHOOL DISTRICT</v>
          </cell>
          <cell r="C90">
            <v>581.96</v>
          </cell>
          <cell r="D90">
            <v>570.98</v>
          </cell>
          <cell r="E90">
            <v>565.98</v>
          </cell>
          <cell r="F90">
            <v>563</v>
          </cell>
          <cell r="G90">
            <v>581.96</v>
          </cell>
          <cell r="H90">
            <v>576.41</v>
          </cell>
          <cell r="I90">
            <v>572.70000000000005</v>
          </cell>
          <cell r="J90">
            <v>570.36</v>
          </cell>
        </row>
        <row r="91">
          <cell r="A91">
            <v>2705</v>
          </cell>
          <cell r="B91" t="str">
            <v>SHERIDAN SCHOOL DISTRICT</v>
          </cell>
          <cell r="C91">
            <v>4160.33</v>
          </cell>
          <cell r="D91">
            <v>4150.8999999999996</v>
          </cell>
          <cell r="E91">
            <v>4163.2700000000004</v>
          </cell>
          <cell r="F91">
            <v>4159.1000000000004</v>
          </cell>
          <cell r="G91">
            <v>4160.33</v>
          </cell>
          <cell r="H91">
            <v>4155.7299999999996</v>
          </cell>
          <cell r="I91">
            <v>4158.43</v>
          </cell>
          <cell r="J91">
            <v>4158.6000000000004</v>
          </cell>
        </row>
        <row r="92">
          <cell r="A92">
            <v>2803</v>
          </cell>
          <cell r="B92" t="str">
            <v>MARMADUKE SCHOOL DISTRICT</v>
          </cell>
          <cell r="C92">
            <v>703.11</v>
          </cell>
          <cell r="D92">
            <v>695.74</v>
          </cell>
          <cell r="E92">
            <v>690.79</v>
          </cell>
          <cell r="F92">
            <v>683.89</v>
          </cell>
          <cell r="G92">
            <v>703.11</v>
          </cell>
          <cell r="H92">
            <v>699.26</v>
          </cell>
          <cell r="I92">
            <v>696.48</v>
          </cell>
          <cell r="J92">
            <v>693.15</v>
          </cell>
        </row>
        <row r="93">
          <cell r="A93">
            <v>2807</v>
          </cell>
          <cell r="B93" t="str">
            <v>GREENE COUNTY TECH SCHOOL DISTRICT</v>
          </cell>
          <cell r="C93">
            <v>3617.04</v>
          </cell>
          <cell r="D93">
            <v>3609.69</v>
          </cell>
          <cell r="E93">
            <v>3559.86</v>
          </cell>
          <cell r="F93">
            <v>3543.51</v>
          </cell>
          <cell r="G93">
            <v>3617.04</v>
          </cell>
          <cell r="H93">
            <v>3613.36</v>
          </cell>
          <cell r="I93">
            <v>3594.2</v>
          </cell>
          <cell r="J93">
            <v>3581.67</v>
          </cell>
        </row>
        <row r="94">
          <cell r="A94">
            <v>2808</v>
          </cell>
          <cell r="B94" t="str">
            <v>PARAGOULD SCHOOL DISTRICT</v>
          </cell>
          <cell r="C94">
            <v>3108.39</v>
          </cell>
          <cell r="D94">
            <v>3102.74</v>
          </cell>
          <cell r="E94">
            <v>3079.49</v>
          </cell>
          <cell r="F94">
            <v>3058.6</v>
          </cell>
          <cell r="G94">
            <v>3108.39</v>
          </cell>
          <cell r="H94">
            <v>3105.53</v>
          </cell>
          <cell r="I94">
            <v>3096.27</v>
          </cell>
          <cell r="J94">
            <v>3087.17</v>
          </cell>
        </row>
        <row r="95">
          <cell r="A95">
            <v>2901</v>
          </cell>
          <cell r="B95" t="str">
            <v>BLEVINS SCHOOL DISTRICT</v>
          </cell>
          <cell r="C95">
            <v>503.1</v>
          </cell>
          <cell r="D95">
            <v>488.49</v>
          </cell>
          <cell r="E95">
            <v>480.23</v>
          </cell>
          <cell r="F95">
            <v>480</v>
          </cell>
          <cell r="G95">
            <v>503.1</v>
          </cell>
          <cell r="H95">
            <v>495.8</v>
          </cell>
          <cell r="I95">
            <v>490.22</v>
          </cell>
          <cell r="J95">
            <v>487.7</v>
          </cell>
        </row>
        <row r="96">
          <cell r="A96">
            <v>2903</v>
          </cell>
          <cell r="B96" t="str">
            <v>HOPE SCHOOL DISTRICT</v>
          </cell>
          <cell r="C96">
            <v>2274.98</v>
          </cell>
          <cell r="D96">
            <v>2256.13</v>
          </cell>
          <cell r="E96">
            <v>2223.11</v>
          </cell>
          <cell r="F96">
            <v>2206.59</v>
          </cell>
          <cell r="G96">
            <v>2274.98</v>
          </cell>
          <cell r="H96">
            <v>2265.4499999999998</v>
          </cell>
          <cell r="I96">
            <v>2250.4</v>
          </cell>
          <cell r="J96">
            <v>2239.81</v>
          </cell>
        </row>
        <row r="97">
          <cell r="A97">
            <v>2906</v>
          </cell>
          <cell r="B97" t="str">
            <v>SPRING HILL SCHOOL DISTRICT</v>
          </cell>
          <cell r="C97">
            <v>591.65</v>
          </cell>
          <cell r="D97">
            <v>583</v>
          </cell>
          <cell r="E97">
            <v>581.33000000000004</v>
          </cell>
          <cell r="F97">
            <v>582.47</v>
          </cell>
          <cell r="G97">
            <v>591.65</v>
          </cell>
          <cell r="H97">
            <v>587.29999999999995</v>
          </cell>
          <cell r="I97">
            <v>585.23</v>
          </cell>
          <cell r="J97">
            <v>584.51</v>
          </cell>
        </row>
        <row r="98">
          <cell r="A98">
            <v>3001</v>
          </cell>
          <cell r="B98" t="str">
            <v>BISMARCK SCHOOL DISTRICT</v>
          </cell>
          <cell r="C98">
            <v>990.63</v>
          </cell>
          <cell r="D98">
            <v>996.44</v>
          </cell>
          <cell r="E98">
            <v>995.08</v>
          </cell>
          <cell r="F98">
            <v>997.92</v>
          </cell>
          <cell r="G98">
            <v>990.63</v>
          </cell>
          <cell r="H98">
            <v>993.5</v>
          </cell>
          <cell r="I98">
            <v>994.06</v>
          </cell>
          <cell r="J98">
            <v>995.06</v>
          </cell>
        </row>
        <row r="99">
          <cell r="A99">
            <v>3002</v>
          </cell>
          <cell r="B99" t="str">
            <v>GLEN ROSE SCHOOL DISTRICT</v>
          </cell>
          <cell r="C99">
            <v>1029.76</v>
          </cell>
          <cell r="D99">
            <v>1027.22</v>
          </cell>
          <cell r="E99">
            <v>1029.71</v>
          </cell>
          <cell r="F99">
            <v>1030.8399999999999</v>
          </cell>
          <cell r="G99">
            <v>1029.76</v>
          </cell>
          <cell r="H99">
            <v>1028.49</v>
          </cell>
          <cell r="I99">
            <v>1028.93</v>
          </cell>
          <cell r="J99">
            <v>1029.46</v>
          </cell>
        </row>
        <row r="100">
          <cell r="A100">
            <v>3003</v>
          </cell>
          <cell r="B100" t="str">
            <v>MAGNET COVE SCHOOL DIST.</v>
          </cell>
          <cell r="C100">
            <v>730.66</v>
          </cell>
          <cell r="D100">
            <v>738.69</v>
          </cell>
          <cell r="E100">
            <v>738.4</v>
          </cell>
          <cell r="F100">
            <v>738.54</v>
          </cell>
          <cell r="G100">
            <v>730.66</v>
          </cell>
          <cell r="H100">
            <v>734.85</v>
          </cell>
          <cell r="I100">
            <v>736.11</v>
          </cell>
          <cell r="J100">
            <v>736.72</v>
          </cell>
        </row>
        <row r="101">
          <cell r="A101">
            <v>3004</v>
          </cell>
          <cell r="B101" t="str">
            <v>MALVERN SCHOOL DISTRICT</v>
          </cell>
          <cell r="C101">
            <v>1922.76</v>
          </cell>
          <cell r="D101">
            <v>1929.09</v>
          </cell>
          <cell r="E101">
            <v>1937.53</v>
          </cell>
          <cell r="F101">
            <v>1924.01</v>
          </cell>
          <cell r="G101">
            <v>1922.76</v>
          </cell>
          <cell r="H101">
            <v>1925.78</v>
          </cell>
          <cell r="I101">
            <v>1930.05</v>
          </cell>
          <cell r="J101">
            <v>1928.49</v>
          </cell>
        </row>
        <row r="102">
          <cell r="A102">
            <v>3005</v>
          </cell>
          <cell r="B102" t="str">
            <v>OUACHITA SCHOOL DISTRICT</v>
          </cell>
          <cell r="C102">
            <v>521.13</v>
          </cell>
          <cell r="D102">
            <v>516.5</v>
          </cell>
          <cell r="E102">
            <v>513.32000000000005</v>
          </cell>
          <cell r="F102">
            <v>514</v>
          </cell>
          <cell r="G102">
            <v>521.13</v>
          </cell>
          <cell r="H102">
            <v>518.67999999999995</v>
          </cell>
          <cell r="I102">
            <v>516.79999999999995</v>
          </cell>
          <cell r="J102">
            <v>516.11</v>
          </cell>
        </row>
        <row r="103">
          <cell r="A103">
            <v>3102</v>
          </cell>
          <cell r="B103" t="str">
            <v>DIERKS SCHOOL DISTRICT</v>
          </cell>
          <cell r="C103">
            <v>546.49</v>
          </cell>
          <cell r="D103">
            <v>537.16</v>
          </cell>
          <cell r="E103">
            <v>534.32000000000005</v>
          </cell>
          <cell r="F103">
            <v>530</v>
          </cell>
          <cell r="G103">
            <v>546.49</v>
          </cell>
          <cell r="H103">
            <v>541.78</v>
          </cell>
          <cell r="I103">
            <v>539.23</v>
          </cell>
          <cell r="J103">
            <v>536.85</v>
          </cell>
        </row>
        <row r="104">
          <cell r="A104">
            <v>3104</v>
          </cell>
          <cell r="B104" t="str">
            <v>MINERAL SPRINGS SCHOOL DISTRICT</v>
          </cell>
          <cell r="C104">
            <v>410.43</v>
          </cell>
          <cell r="D104">
            <v>411.98</v>
          </cell>
          <cell r="E104">
            <v>411</v>
          </cell>
          <cell r="F104">
            <v>396.25</v>
          </cell>
          <cell r="G104">
            <v>410.43</v>
          </cell>
          <cell r="H104">
            <v>411.16</v>
          </cell>
          <cell r="I104">
            <v>411.1</v>
          </cell>
          <cell r="J104">
            <v>407.1</v>
          </cell>
        </row>
        <row r="105">
          <cell r="A105">
            <v>3105</v>
          </cell>
          <cell r="B105" t="str">
            <v>NASHVILLE SCHOOL DISTRICT</v>
          </cell>
          <cell r="C105">
            <v>1915.18</v>
          </cell>
          <cell r="D105">
            <v>1913.89</v>
          </cell>
          <cell r="E105">
            <v>1900.77</v>
          </cell>
          <cell r="F105">
            <v>1904.48</v>
          </cell>
          <cell r="G105">
            <v>1915.18</v>
          </cell>
          <cell r="H105">
            <v>1914.52</v>
          </cell>
          <cell r="I105">
            <v>1909.8</v>
          </cell>
          <cell r="J105">
            <v>1908.49</v>
          </cell>
        </row>
        <row r="106">
          <cell r="A106">
            <v>3201</v>
          </cell>
          <cell r="B106" t="str">
            <v>BATESVILLE SCHOOL DISTRICT</v>
          </cell>
          <cell r="C106">
            <v>3149.79</v>
          </cell>
          <cell r="D106">
            <v>3137.88</v>
          </cell>
          <cell r="E106">
            <v>3124.54</v>
          </cell>
          <cell r="F106">
            <v>3122.45</v>
          </cell>
          <cell r="G106">
            <v>3149.79</v>
          </cell>
          <cell r="H106">
            <v>3143.83</v>
          </cell>
          <cell r="I106">
            <v>3137.3</v>
          </cell>
          <cell r="J106">
            <v>3133.55</v>
          </cell>
        </row>
        <row r="107">
          <cell r="A107">
            <v>3209</v>
          </cell>
          <cell r="B107" t="str">
            <v>SOUTHSIDE SCHOOL DISTRICT (INDEPENDENCE)</v>
          </cell>
          <cell r="C107">
            <v>2001.43</v>
          </cell>
          <cell r="D107">
            <v>1991.53</v>
          </cell>
          <cell r="E107">
            <v>2001.81</v>
          </cell>
          <cell r="F107">
            <v>2004.76</v>
          </cell>
          <cell r="G107">
            <v>2001.43</v>
          </cell>
          <cell r="H107">
            <v>1996.25</v>
          </cell>
          <cell r="I107">
            <v>1998.08</v>
          </cell>
          <cell r="J107">
            <v>1999.84</v>
          </cell>
        </row>
        <row r="108">
          <cell r="A108">
            <v>3211</v>
          </cell>
          <cell r="B108" t="str">
            <v>MIDLAND SCHOOL DISTRICT</v>
          </cell>
          <cell r="C108">
            <v>494.05</v>
          </cell>
          <cell r="D108">
            <v>486.55</v>
          </cell>
          <cell r="E108">
            <v>475.18</v>
          </cell>
          <cell r="F108">
            <v>471.25</v>
          </cell>
          <cell r="G108">
            <v>494.05</v>
          </cell>
          <cell r="H108">
            <v>490.21</v>
          </cell>
          <cell r="I108">
            <v>484.9</v>
          </cell>
          <cell r="J108">
            <v>481.45</v>
          </cell>
        </row>
        <row r="109">
          <cell r="A109">
            <v>3212</v>
          </cell>
          <cell r="B109" t="str">
            <v>CEDAR RIDGE SCHOOL DISTRICT</v>
          </cell>
          <cell r="C109">
            <v>696.82</v>
          </cell>
          <cell r="D109">
            <v>697.94</v>
          </cell>
          <cell r="E109">
            <v>708.32</v>
          </cell>
          <cell r="F109">
            <v>708.52</v>
          </cell>
          <cell r="G109">
            <v>696.82</v>
          </cell>
          <cell r="H109">
            <v>697.39</v>
          </cell>
          <cell r="I109">
            <v>701.2</v>
          </cell>
          <cell r="J109">
            <v>702.97</v>
          </cell>
        </row>
        <row r="110">
          <cell r="A110">
            <v>3301</v>
          </cell>
          <cell r="B110" t="str">
            <v>CALICO ROCK SCHOOL DISTRICT</v>
          </cell>
          <cell r="C110">
            <v>370.52</v>
          </cell>
          <cell r="D110">
            <v>366.59</v>
          </cell>
          <cell r="E110">
            <v>364.46</v>
          </cell>
          <cell r="F110">
            <v>365.16</v>
          </cell>
          <cell r="G110">
            <v>370.52</v>
          </cell>
          <cell r="H110">
            <v>368.6</v>
          </cell>
          <cell r="I110">
            <v>367.16</v>
          </cell>
          <cell r="J110">
            <v>366.67</v>
          </cell>
        </row>
        <row r="111">
          <cell r="A111">
            <v>3302</v>
          </cell>
          <cell r="B111" t="str">
            <v>MELBOURNE SCHOOL DISTRICT</v>
          </cell>
          <cell r="C111">
            <v>837.2</v>
          </cell>
          <cell r="D111">
            <v>842.89</v>
          </cell>
          <cell r="E111">
            <v>842.28</v>
          </cell>
          <cell r="F111">
            <v>836.07</v>
          </cell>
          <cell r="G111">
            <v>837.2</v>
          </cell>
          <cell r="H111">
            <v>840.04</v>
          </cell>
          <cell r="I111">
            <v>840.85</v>
          </cell>
          <cell r="J111">
            <v>839.62</v>
          </cell>
        </row>
        <row r="112">
          <cell r="A112">
            <v>3306</v>
          </cell>
          <cell r="B112" t="str">
            <v>IZARD COUNTY CONSOLIDATED SCHOOL DISTRICT</v>
          </cell>
          <cell r="C112">
            <v>531.14</v>
          </cell>
          <cell r="D112">
            <v>526.98</v>
          </cell>
          <cell r="E112">
            <v>527.64</v>
          </cell>
          <cell r="F112">
            <v>531.98</v>
          </cell>
          <cell r="G112">
            <v>531.14</v>
          </cell>
          <cell r="H112">
            <v>529.02</v>
          </cell>
          <cell r="I112">
            <v>528.52</v>
          </cell>
          <cell r="J112">
            <v>529.29999999999995</v>
          </cell>
        </row>
        <row r="113">
          <cell r="A113">
            <v>3403</v>
          </cell>
          <cell r="B113" t="str">
            <v>NEWPORT SCHOOL DISTRICT</v>
          </cell>
          <cell r="C113">
            <v>1138.1600000000001</v>
          </cell>
          <cell r="D113">
            <v>1116.8800000000001</v>
          </cell>
          <cell r="E113">
            <v>1121.54</v>
          </cell>
          <cell r="F113">
            <v>1124.46</v>
          </cell>
          <cell r="G113">
            <v>1138.1600000000001</v>
          </cell>
          <cell r="H113">
            <v>1128.1300000000001</v>
          </cell>
          <cell r="I113">
            <v>1125.95</v>
          </cell>
          <cell r="J113">
            <v>1125.55</v>
          </cell>
        </row>
        <row r="114">
          <cell r="A114">
            <v>3405</v>
          </cell>
          <cell r="B114" t="str">
            <v>JACKSON CO. SCHOOL DISTRICT</v>
          </cell>
          <cell r="C114">
            <v>851.4</v>
          </cell>
          <cell r="D114">
            <v>853.7</v>
          </cell>
          <cell r="E114">
            <v>853.37</v>
          </cell>
          <cell r="F114">
            <v>848.39</v>
          </cell>
          <cell r="G114">
            <v>851.4</v>
          </cell>
          <cell r="H114">
            <v>852.56</v>
          </cell>
          <cell r="I114">
            <v>852.84</v>
          </cell>
          <cell r="J114">
            <v>851.66</v>
          </cell>
        </row>
        <row r="115">
          <cell r="A115">
            <v>3502</v>
          </cell>
          <cell r="B115" t="str">
            <v>DOLLARWAY SCHOOL DISTRICT</v>
          </cell>
          <cell r="C115">
            <v>930.85</v>
          </cell>
          <cell r="D115">
            <v>930.65</v>
          </cell>
          <cell r="E115">
            <v>920.54</v>
          </cell>
          <cell r="F115">
            <v>924.89</v>
          </cell>
          <cell r="G115">
            <v>930.85</v>
          </cell>
          <cell r="H115">
            <v>930.76</v>
          </cell>
          <cell r="I115">
            <v>927.2</v>
          </cell>
          <cell r="J115">
            <v>926.64</v>
          </cell>
        </row>
        <row r="116">
          <cell r="A116">
            <v>3505</v>
          </cell>
          <cell r="B116" t="str">
            <v>PINE BLUFF SCHOOL DISTRICT</v>
          </cell>
          <cell r="C116">
            <v>2917.69</v>
          </cell>
          <cell r="D116">
            <v>2897.15</v>
          </cell>
          <cell r="E116">
            <v>2876.53</v>
          </cell>
          <cell r="F116">
            <v>2871.25</v>
          </cell>
          <cell r="G116">
            <v>2917.69</v>
          </cell>
          <cell r="H116">
            <v>2907.9</v>
          </cell>
          <cell r="I116">
            <v>2896.66</v>
          </cell>
          <cell r="J116">
            <v>2890.38</v>
          </cell>
        </row>
        <row r="117">
          <cell r="A117">
            <v>3509</v>
          </cell>
          <cell r="B117" t="str">
            <v>WATSON CHAPEL SCHOOL DISTRICT</v>
          </cell>
          <cell r="C117">
            <v>2220.6999999999998</v>
          </cell>
          <cell r="D117">
            <v>2207.2800000000002</v>
          </cell>
          <cell r="E117">
            <v>2212.9699999999998</v>
          </cell>
          <cell r="F117">
            <v>2213.23</v>
          </cell>
          <cell r="G117">
            <v>2220.6999999999998</v>
          </cell>
          <cell r="H117">
            <v>2214.38</v>
          </cell>
          <cell r="I117">
            <v>2213.88</v>
          </cell>
          <cell r="J117">
            <v>2213.7199999999998</v>
          </cell>
        </row>
        <row r="118">
          <cell r="A118">
            <v>3510</v>
          </cell>
          <cell r="B118" t="str">
            <v>WHITE HALL SCHOOL DISTRICT</v>
          </cell>
          <cell r="C118">
            <v>2980.7</v>
          </cell>
          <cell r="D118">
            <v>2970.72</v>
          </cell>
          <cell r="E118">
            <v>2977.34</v>
          </cell>
          <cell r="F118">
            <v>2967.59</v>
          </cell>
          <cell r="G118">
            <v>2980.7</v>
          </cell>
          <cell r="H118">
            <v>2975.6</v>
          </cell>
          <cell r="I118">
            <v>2976.19</v>
          </cell>
          <cell r="J118">
            <v>2974.16</v>
          </cell>
        </row>
        <row r="119">
          <cell r="A119">
            <v>3601</v>
          </cell>
          <cell r="B119" t="str">
            <v>CLARKSVILLE SCHOOL DISTRICT</v>
          </cell>
          <cell r="C119">
            <v>2540.48</v>
          </cell>
          <cell r="D119">
            <v>2542.75</v>
          </cell>
          <cell r="E119">
            <v>2529.0100000000002</v>
          </cell>
          <cell r="F119">
            <v>2514.6</v>
          </cell>
          <cell r="G119">
            <v>2540.48</v>
          </cell>
          <cell r="H119">
            <v>2541.5700000000002</v>
          </cell>
          <cell r="I119">
            <v>2537.2600000000002</v>
          </cell>
          <cell r="J119">
            <v>2531.66</v>
          </cell>
        </row>
        <row r="120">
          <cell r="A120">
            <v>3604</v>
          </cell>
          <cell r="B120" t="str">
            <v>LAMAR SCHOOL DISTRICT</v>
          </cell>
          <cell r="C120">
            <v>1333.5</v>
          </cell>
          <cell r="D120">
            <v>1339.73</v>
          </cell>
          <cell r="E120">
            <v>1335.45</v>
          </cell>
          <cell r="F120">
            <v>1337.78</v>
          </cell>
          <cell r="G120">
            <v>1333.5</v>
          </cell>
          <cell r="H120">
            <v>1336.76</v>
          </cell>
          <cell r="I120">
            <v>1336.3</v>
          </cell>
          <cell r="J120">
            <v>1336.66</v>
          </cell>
        </row>
        <row r="121">
          <cell r="A121">
            <v>3606</v>
          </cell>
          <cell r="B121" t="str">
            <v>WESTSIDE SCHOOL DIST(JOHNSON)</v>
          </cell>
          <cell r="C121">
            <v>614.77</v>
          </cell>
          <cell r="D121">
            <v>618.66</v>
          </cell>
          <cell r="E121">
            <v>605.46</v>
          </cell>
          <cell r="F121">
            <v>599</v>
          </cell>
          <cell r="G121">
            <v>614.77</v>
          </cell>
          <cell r="H121">
            <v>616.74</v>
          </cell>
          <cell r="I121">
            <v>612.73</v>
          </cell>
          <cell r="J121">
            <v>609.41999999999996</v>
          </cell>
        </row>
        <row r="122">
          <cell r="A122">
            <v>3704</v>
          </cell>
          <cell r="B122" t="str">
            <v>LAFAYETTE COUNTY SCHOOL DISTRICT</v>
          </cell>
          <cell r="C122">
            <v>523.77</v>
          </cell>
          <cell r="D122">
            <v>515.39</v>
          </cell>
          <cell r="E122">
            <v>509.07</v>
          </cell>
          <cell r="F122">
            <v>511.98</v>
          </cell>
          <cell r="G122">
            <v>523.77</v>
          </cell>
          <cell r="H122">
            <v>519.48</v>
          </cell>
          <cell r="I122">
            <v>515.75</v>
          </cell>
          <cell r="J122">
            <v>514.82000000000005</v>
          </cell>
        </row>
        <row r="123">
          <cell r="A123">
            <v>3804</v>
          </cell>
          <cell r="B123" t="str">
            <v>HOXIE SCHOOL DISTRICT</v>
          </cell>
          <cell r="C123">
            <v>800.05</v>
          </cell>
          <cell r="D123">
            <v>800.78</v>
          </cell>
          <cell r="E123">
            <v>805.86</v>
          </cell>
          <cell r="F123">
            <v>811.35</v>
          </cell>
          <cell r="G123">
            <v>800.05</v>
          </cell>
          <cell r="H123">
            <v>800.43</v>
          </cell>
          <cell r="I123">
            <v>802.33</v>
          </cell>
          <cell r="J123">
            <v>804.56</v>
          </cell>
        </row>
        <row r="124">
          <cell r="A124">
            <v>3806</v>
          </cell>
          <cell r="B124" t="str">
            <v>SLOAN-HENDRIX SCHOOL DISTRICT</v>
          </cell>
          <cell r="C124">
            <v>682.21</v>
          </cell>
          <cell r="D124">
            <v>688.03</v>
          </cell>
          <cell r="E124">
            <v>689.85</v>
          </cell>
          <cell r="F124">
            <v>685.16</v>
          </cell>
          <cell r="G124">
            <v>682.21</v>
          </cell>
          <cell r="H124">
            <v>685.09</v>
          </cell>
          <cell r="I124">
            <v>686.71</v>
          </cell>
          <cell r="J124">
            <v>686.31</v>
          </cell>
        </row>
        <row r="125">
          <cell r="A125">
            <v>3809</v>
          </cell>
          <cell r="B125" t="str">
            <v>HILLCREST SCHOOL DISTRICT</v>
          </cell>
          <cell r="C125">
            <v>426.59</v>
          </cell>
          <cell r="D125">
            <v>425.82</v>
          </cell>
          <cell r="E125">
            <v>413.72</v>
          </cell>
          <cell r="F125">
            <v>416.66</v>
          </cell>
          <cell r="G125">
            <v>426.59</v>
          </cell>
          <cell r="H125">
            <v>426.2</v>
          </cell>
          <cell r="I125">
            <v>421.65</v>
          </cell>
          <cell r="J125">
            <v>420.5</v>
          </cell>
        </row>
        <row r="126">
          <cell r="A126">
            <v>3810</v>
          </cell>
          <cell r="B126" t="str">
            <v>LAWRENCE COUNTY SCHOOL DISTRICT</v>
          </cell>
          <cell r="C126">
            <v>934.84</v>
          </cell>
          <cell r="D126">
            <v>946.33</v>
          </cell>
          <cell r="E126">
            <v>941.26</v>
          </cell>
          <cell r="F126">
            <v>935.89</v>
          </cell>
          <cell r="G126">
            <v>934.84</v>
          </cell>
          <cell r="H126">
            <v>940.79</v>
          </cell>
          <cell r="I126">
            <v>940.95</v>
          </cell>
          <cell r="J126">
            <v>939.73</v>
          </cell>
        </row>
        <row r="127">
          <cell r="A127">
            <v>3904</v>
          </cell>
          <cell r="B127" t="str">
            <v>LEE COUNTY SCHOOL DISTRICT</v>
          </cell>
          <cell r="C127">
            <v>615.1</v>
          </cell>
          <cell r="D127">
            <v>619.33000000000004</v>
          </cell>
          <cell r="E127">
            <v>623.25</v>
          </cell>
          <cell r="F127">
            <v>627.53</v>
          </cell>
          <cell r="G127">
            <v>615.1</v>
          </cell>
          <cell r="H127">
            <v>617.19000000000005</v>
          </cell>
          <cell r="I127">
            <v>619.65</v>
          </cell>
          <cell r="J127">
            <v>621.57000000000005</v>
          </cell>
        </row>
        <row r="128">
          <cell r="A128">
            <v>4003</v>
          </cell>
          <cell r="B128" t="str">
            <v>STAR CITY SCHOOL DISTRICT</v>
          </cell>
          <cell r="C128">
            <v>1454.97</v>
          </cell>
          <cell r="D128">
            <v>1449.19</v>
          </cell>
          <cell r="E128">
            <v>1450.75</v>
          </cell>
          <cell r="F128">
            <v>1450.79</v>
          </cell>
          <cell r="G128">
            <v>1454.97</v>
          </cell>
          <cell r="H128">
            <v>1452.18</v>
          </cell>
          <cell r="I128">
            <v>1451.67</v>
          </cell>
          <cell r="J128">
            <v>1451.46</v>
          </cell>
        </row>
        <row r="129">
          <cell r="A129">
            <v>4101</v>
          </cell>
          <cell r="B129" t="str">
            <v>ASHDOWN SCHOOL DISTRICT</v>
          </cell>
          <cell r="C129">
            <v>1404.69</v>
          </cell>
          <cell r="D129">
            <v>1394.19</v>
          </cell>
          <cell r="E129">
            <v>1386.7</v>
          </cell>
          <cell r="F129">
            <v>1376.64</v>
          </cell>
          <cell r="G129">
            <v>1404.69</v>
          </cell>
          <cell r="H129">
            <v>1399.26</v>
          </cell>
          <cell r="I129">
            <v>1395.11</v>
          </cell>
          <cell r="J129">
            <v>1390.13</v>
          </cell>
        </row>
        <row r="130">
          <cell r="A130">
            <v>4102</v>
          </cell>
          <cell r="B130" t="str">
            <v>FOREMAN SCHOOL DISTRICT</v>
          </cell>
          <cell r="C130">
            <v>498.36</v>
          </cell>
          <cell r="D130">
            <v>502.11</v>
          </cell>
          <cell r="E130">
            <v>519.03</v>
          </cell>
          <cell r="F130">
            <v>522.24</v>
          </cell>
          <cell r="G130">
            <v>498.36</v>
          </cell>
          <cell r="H130">
            <v>500.17</v>
          </cell>
          <cell r="I130">
            <v>506.89</v>
          </cell>
          <cell r="J130">
            <v>510.85</v>
          </cell>
        </row>
        <row r="131">
          <cell r="A131">
            <v>4201</v>
          </cell>
          <cell r="B131" t="str">
            <v>BOONEVILLE SCHOOL DISTRICT</v>
          </cell>
          <cell r="C131">
            <v>1177.58</v>
          </cell>
          <cell r="D131">
            <v>1164.6500000000001</v>
          </cell>
          <cell r="E131">
            <v>1153.49</v>
          </cell>
          <cell r="F131">
            <v>1158.83</v>
          </cell>
          <cell r="G131">
            <v>1177.58</v>
          </cell>
          <cell r="H131">
            <v>1171.48</v>
          </cell>
          <cell r="I131">
            <v>1165.6199999999999</v>
          </cell>
          <cell r="J131">
            <v>1163.8599999999999</v>
          </cell>
        </row>
        <row r="132">
          <cell r="A132">
            <v>4202</v>
          </cell>
          <cell r="B132" t="str">
            <v>MAGAZINE SCHOOL DISTRICT</v>
          </cell>
          <cell r="C132">
            <v>506.96</v>
          </cell>
          <cell r="D132">
            <v>507.32</v>
          </cell>
          <cell r="E132">
            <v>510.7</v>
          </cell>
          <cell r="F132">
            <v>511.4</v>
          </cell>
          <cell r="G132">
            <v>506.96</v>
          </cell>
          <cell r="H132">
            <v>507.14</v>
          </cell>
          <cell r="I132">
            <v>508.37</v>
          </cell>
          <cell r="J132">
            <v>509.14</v>
          </cell>
        </row>
        <row r="133">
          <cell r="A133">
            <v>4203</v>
          </cell>
          <cell r="B133" t="str">
            <v>PARIS SCHOOL DISTRICT</v>
          </cell>
          <cell r="C133">
            <v>1003.21</v>
          </cell>
          <cell r="D133">
            <v>1006.04</v>
          </cell>
          <cell r="E133">
            <v>1001.83</v>
          </cell>
          <cell r="F133">
            <v>1006.4</v>
          </cell>
          <cell r="G133">
            <v>1003.21</v>
          </cell>
          <cell r="H133">
            <v>1004.65</v>
          </cell>
          <cell r="I133">
            <v>1003.72</v>
          </cell>
          <cell r="J133">
            <v>1004.44</v>
          </cell>
        </row>
        <row r="134">
          <cell r="A134">
            <v>4204</v>
          </cell>
          <cell r="B134" t="str">
            <v>SCRANTON SCHOOL DISTRICT</v>
          </cell>
          <cell r="C134">
            <v>449.05</v>
          </cell>
          <cell r="D134">
            <v>451.32</v>
          </cell>
          <cell r="E134">
            <v>446.79</v>
          </cell>
          <cell r="F134">
            <v>442.03</v>
          </cell>
          <cell r="G134">
            <v>449.05</v>
          </cell>
          <cell r="H134">
            <v>450.27</v>
          </cell>
          <cell r="I134">
            <v>449.14</v>
          </cell>
          <cell r="J134">
            <v>447.22</v>
          </cell>
        </row>
        <row r="135">
          <cell r="A135">
            <v>4301</v>
          </cell>
          <cell r="B135" t="str">
            <v>LONOKE SCHOOL DISTRICT</v>
          </cell>
          <cell r="C135">
            <v>1666.78</v>
          </cell>
          <cell r="D135">
            <v>1653.69</v>
          </cell>
          <cell r="E135">
            <v>1638.62</v>
          </cell>
          <cell r="F135">
            <v>1627.91</v>
          </cell>
          <cell r="G135">
            <v>1666.78</v>
          </cell>
          <cell r="H135">
            <v>1660.16</v>
          </cell>
          <cell r="I135">
            <v>1652.6</v>
          </cell>
          <cell r="J135">
            <v>1646.08</v>
          </cell>
        </row>
        <row r="136">
          <cell r="A136">
            <v>4302</v>
          </cell>
          <cell r="B136" t="str">
            <v>ENGLAND SCHOOL DISTRICT</v>
          </cell>
          <cell r="C136">
            <v>618.58000000000004</v>
          </cell>
          <cell r="D136">
            <v>622.07000000000005</v>
          </cell>
          <cell r="E136">
            <v>625.28</v>
          </cell>
          <cell r="F136">
            <v>630</v>
          </cell>
          <cell r="G136">
            <v>618.58000000000004</v>
          </cell>
          <cell r="H136">
            <v>620.37</v>
          </cell>
          <cell r="I136">
            <v>622.12</v>
          </cell>
          <cell r="J136">
            <v>624.07000000000005</v>
          </cell>
        </row>
        <row r="137">
          <cell r="A137">
            <v>4303</v>
          </cell>
          <cell r="B137" t="str">
            <v>CARLISLE SCHOOL DISTRICT</v>
          </cell>
          <cell r="C137">
            <v>632.79999999999995</v>
          </cell>
          <cell r="D137">
            <v>620.45000000000005</v>
          </cell>
          <cell r="E137">
            <v>623.32000000000005</v>
          </cell>
          <cell r="F137">
            <v>626.77</v>
          </cell>
          <cell r="G137">
            <v>632.79999999999995</v>
          </cell>
          <cell r="H137">
            <v>626.69000000000005</v>
          </cell>
          <cell r="I137">
            <v>625.54</v>
          </cell>
          <cell r="J137">
            <v>625.86</v>
          </cell>
        </row>
        <row r="138">
          <cell r="A138">
            <v>4304</v>
          </cell>
          <cell r="B138" t="str">
            <v>CABOT SCHOOL DISTRICT</v>
          </cell>
          <cell r="C138">
            <v>10359.73</v>
          </cell>
          <cell r="D138">
            <v>10353.99</v>
          </cell>
          <cell r="E138">
            <v>10284.549999999999</v>
          </cell>
          <cell r="F138">
            <v>10254.07</v>
          </cell>
          <cell r="G138">
            <v>10359.73</v>
          </cell>
          <cell r="H138">
            <v>10356.83</v>
          </cell>
          <cell r="I138">
            <v>10332.92</v>
          </cell>
          <cell r="J138">
            <v>10311.66</v>
          </cell>
        </row>
        <row r="139">
          <cell r="A139">
            <v>4401</v>
          </cell>
          <cell r="B139" t="str">
            <v>HUNTSVILLE SCHOOL DISTRICT</v>
          </cell>
          <cell r="C139">
            <v>2229.21</v>
          </cell>
          <cell r="D139">
            <v>2228.87</v>
          </cell>
          <cell r="E139">
            <v>2214.0700000000002</v>
          </cell>
          <cell r="F139">
            <v>2225.65</v>
          </cell>
          <cell r="G139">
            <v>2229.21</v>
          </cell>
          <cell r="H139">
            <v>2229.04</v>
          </cell>
          <cell r="I139">
            <v>2223.75</v>
          </cell>
          <cell r="J139">
            <v>2224.23</v>
          </cell>
        </row>
        <row r="140">
          <cell r="A140">
            <v>4501</v>
          </cell>
          <cell r="B140" t="str">
            <v>FLIPPIN SCHOOL DISTRICT</v>
          </cell>
          <cell r="C140">
            <v>842.51</v>
          </cell>
          <cell r="D140">
            <v>836.16</v>
          </cell>
          <cell r="E140">
            <v>836.57</v>
          </cell>
          <cell r="F140">
            <v>839.15</v>
          </cell>
          <cell r="G140">
            <v>842.51</v>
          </cell>
          <cell r="H140">
            <v>839.59</v>
          </cell>
          <cell r="I140">
            <v>838.62</v>
          </cell>
          <cell r="J140">
            <v>838.77</v>
          </cell>
        </row>
        <row r="141">
          <cell r="A141">
            <v>4502</v>
          </cell>
          <cell r="B141" t="str">
            <v>YELLVILLE-SUMMIT SCHOOL DISTRICT.</v>
          </cell>
          <cell r="C141">
            <v>843.6</v>
          </cell>
          <cell r="D141">
            <v>845.14</v>
          </cell>
          <cell r="E141">
            <v>826.03</v>
          </cell>
          <cell r="F141">
            <v>826.24</v>
          </cell>
          <cell r="G141">
            <v>843.6</v>
          </cell>
          <cell r="H141">
            <v>844.37</v>
          </cell>
          <cell r="I141">
            <v>838.35</v>
          </cell>
          <cell r="J141">
            <v>835.15</v>
          </cell>
        </row>
        <row r="142">
          <cell r="A142">
            <v>4602</v>
          </cell>
          <cell r="B142" t="str">
            <v>GENOA CENTRAL SCHOOL DISTRICT</v>
          </cell>
          <cell r="C142">
            <v>1164.0999999999999</v>
          </cell>
          <cell r="D142">
            <v>1166.5999999999999</v>
          </cell>
          <cell r="E142">
            <v>1173.1500000000001</v>
          </cell>
          <cell r="F142">
            <v>1173.3699999999999</v>
          </cell>
          <cell r="G142">
            <v>1164.0999999999999</v>
          </cell>
          <cell r="H142">
            <v>1165.3599999999999</v>
          </cell>
          <cell r="I142">
            <v>1167.9000000000001</v>
          </cell>
          <cell r="J142">
            <v>1169.4000000000001</v>
          </cell>
        </row>
        <row r="143">
          <cell r="A143">
            <v>4603</v>
          </cell>
          <cell r="B143" t="str">
            <v>FOUKE SCHOOL DISTRICT</v>
          </cell>
          <cell r="C143">
            <v>1071.19</v>
          </cell>
          <cell r="D143">
            <v>1062.9100000000001</v>
          </cell>
          <cell r="E143">
            <v>1058.9100000000001</v>
          </cell>
          <cell r="F143">
            <v>1055.5899999999999</v>
          </cell>
          <cell r="G143">
            <v>1071.19</v>
          </cell>
          <cell r="H143">
            <v>1067.1400000000001</v>
          </cell>
          <cell r="I143">
            <v>1064.23</v>
          </cell>
          <cell r="J143">
            <v>1062.05</v>
          </cell>
        </row>
        <row r="144">
          <cell r="A144">
            <v>4605</v>
          </cell>
          <cell r="B144" t="str">
            <v>TEXARKANA SCHOOL DISTRICT</v>
          </cell>
          <cell r="C144">
            <v>3839.32</v>
          </cell>
          <cell r="D144">
            <v>3820.22</v>
          </cell>
          <cell r="E144">
            <v>3860.08</v>
          </cell>
          <cell r="F144">
            <v>3815.43</v>
          </cell>
          <cell r="G144">
            <v>3839.32</v>
          </cell>
          <cell r="H144">
            <v>3829.43</v>
          </cell>
          <cell r="I144">
            <v>3840.35</v>
          </cell>
          <cell r="J144">
            <v>3833.8</v>
          </cell>
        </row>
        <row r="145">
          <cell r="A145">
            <v>4701</v>
          </cell>
          <cell r="B145" t="str">
            <v>ARMOREL SCHOOL DISTRICT</v>
          </cell>
          <cell r="C145">
            <v>413.5</v>
          </cell>
          <cell r="D145">
            <v>415.72</v>
          </cell>
          <cell r="E145">
            <v>413.4</v>
          </cell>
          <cell r="F145">
            <v>407.78</v>
          </cell>
          <cell r="G145">
            <v>413.5</v>
          </cell>
          <cell r="H145">
            <v>414.65</v>
          </cell>
          <cell r="I145">
            <v>414.24</v>
          </cell>
          <cell r="J145">
            <v>412.49</v>
          </cell>
        </row>
        <row r="146">
          <cell r="A146">
            <v>4702</v>
          </cell>
          <cell r="B146" t="str">
            <v>BLYTHEVILLE SCHOOL DISTRICT</v>
          </cell>
          <cell r="C146">
            <v>1842.72</v>
          </cell>
          <cell r="D146">
            <v>1850.49</v>
          </cell>
          <cell r="E146">
            <v>1833.9</v>
          </cell>
          <cell r="F146">
            <v>1826.73</v>
          </cell>
          <cell r="G146">
            <v>1842.72</v>
          </cell>
          <cell r="H146">
            <v>1846.65</v>
          </cell>
          <cell r="I146">
            <v>1842.17</v>
          </cell>
          <cell r="J146">
            <v>1838.09</v>
          </cell>
        </row>
        <row r="147">
          <cell r="A147">
            <v>4706</v>
          </cell>
          <cell r="B147" t="str">
            <v>RIVERCREST SCHOOL DISTRICT 57</v>
          </cell>
          <cell r="C147">
            <v>1113.1400000000001</v>
          </cell>
          <cell r="D147">
            <v>1102.74</v>
          </cell>
          <cell r="E147">
            <v>1098.08</v>
          </cell>
          <cell r="F147">
            <v>1091.3399999999999</v>
          </cell>
          <cell r="G147">
            <v>1113.1400000000001</v>
          </cell>
          <cell r="H147">
            <v>1107.82</v>
          </cell>
          <cell r="I147">
            <v>1104.48</v>
          </cell>
          <cell r="J147">
            <v>1101.23</v>
          </cell>
        </row>
        <row r="148">
          <cell r="A148">
            <v>4708</v>
          </cell>
          <cell r="B148" t="str">
            <v>GOSNELL SCHOOL DISTRICT</v>
          </cell>
          <cell r="C148">
            <v>1210.26</v>
          </cell>
          <cell r="D148">
            <v>1221.5</v>
          </cell>
          <cell r="E148">
            <v>1227.5999999999999</v>
          </cell>
          <cell r="F148">
            <v>1225.44</v>
          </cell>
          <cell r="G148">
            <v>1210.26</v>
          </cell>
          <cell r="H148">
            <v>1215.95</v>
          </cell>
          <cell r="I148">
            <v>1220.03</v>
          </cell>
          <cell r="J148">
            <v>1221.3699999999999</v>
          </cell>
        </row>
        <row r="149">
          <cell r="A149">
            <v>4712</v>
          </cell>
          <cell r="B149" t="str">
            <v>MANILA SCHOOL DISTRICT</v>
          </cell>
          <cell r="C149">
            <v>1058.1199999999999</v>
          </cell>
          <cell r="D149">
            <v>1047.79</v>
          </cell>
          <cell r="E149">
            <v>1043.77</v>
          </cell>
          <cell r="F149">
            <v>1043.21</v>
          </cell>
          <cell r="G149">
            <v>1058.1199999999999</v>
          </cell>
          <cell r="H149">
            <v>1053.02</v>
          </cell>
          <cell r="I149">
            <v>1049.9100000000001</v>
          </cell>
          <cell r="J149">
            <v>1048.03</v>
          </cell>
        </row>
        <row r="150">
          <cell r="A150">
            <v>4713</v>
          </cell>
          <cell r="B150" t="str">
            <v>OSCEOLA SCHOOL DISTRICT</v>
          </cell>
          <cell r="C150">
            <v>1058.5</v>
          </cell>
          <cell r="D150">
            <v>1063.1400000000001</v>
          </cell>
          <cell r="E150">
            <v>1069.07</v>
          </cell>
          <cell r="F150">
            <v>1073.28</v>
          </cell>
          <cell r="G150">
            <v>1058.5</v>
          </cell>
          <cell r="H150">
            <v>1060.9000000000001</v>
          </cell>
          <cell r="I150">
            <v>1063.77</v>
          </cell>
          <cell r="J150">
            <v>1066.1199999999999</v>
          </cell>
        </row>
        <row r="151">
          <cell r="A151">
            <v>4801</v>
          </cell>
          <cell r="B151" t="str">
            <v>BRINKLEY SCHOOL DISTRICT</v>
          </cell>
          <cell r="C151">
            <v>468.75</v>
          </cell>
          <cell r="D151">
            <v>464.94</v>
          </cell>
          <cell r="E151">
            <v>453.53</v>
          </cell>
          <cell r="F151">
            <v>444.28</v>
          </cell>
          <cell r="G151">
            <v>468.75</v>
          </cell>
          <cell r="H151">
            <v>466.82</v>
          </cell>
          <cell r="I151">
            <v>462.1</v>
          </cell>
          <cell r="J151">
            <v>457.8</v>
          </cell>
        </row>
        <row r="152">
          <cell r="A152">
            <v>4802</v>
          </cell>
          <cell r="B152" t="str">
            <v>CLARENDON SCHOOL DISTRICT</v>
          </cell>
          <cell r="C152">
            <v>410.58</v>
          </cell>
          <cell r="D152">
            <v>408.87</v>
          </cell>
          <cell r="E152">
            <v>438.33</v>
          </cell>
          <cell r="F152">
            <v>449</v>
          </cell>
          <cell r="G152">
            <v>410.58</v>
          </cell>
          <cell r="H152">
            <v>409.7</v>
          </cell>
          <cell r="I152">
            <v>419.68</v>
          </cell>
          <cell r="J152">
            <v>427.26</v>
          </cell>
        </row>
        <row r="153">
          <cell r="A153">
            <v>4901</v>
          </cell>
          <cell r="B153" t="str">
            <v>CADDO HILLS SCHOOL DISTRICT</v>
          </cell>
          <cell r="C153">
            <v>556.59</v>
          </cell>
          <cell r="D153">
            <v>551.26</v>
          </cell>
          <cell r="E153">
            <v>549.64</v>
          </cell>
          <cell r="F153">
            <v>551</v>
          </cell>
          <cell r="G153">
            <v>556.59</v>
          </cell>
          <cell r="H153">
            <v>553.89</v>
          </cell>
          <cell r="I153">
            <v>552.41999999999996</v>
          </cell>
          <cell r="J153">
            <v>552.05999999999995</v>
          </cell>
        </row>
        <row r="154">
          <cell r="A154">
            <v>4902</v>
          </cell>
          <cell r="B154" t="str">
            <v>MOUNT IDA SCHOOL DISTRICT</v>
          </cell>
          <cell r="C154">
            <v>444.96</v>
          </cell>
          <cell r="D154">
            <v>437.26</v>
          </cell>
          <cell r="E154">
            <v>437.53</v>
          </cell>
          <cell r="F154">
            <v>440.16</v>
          </cell>
          <cell r="G154">
            <v>444.96</v>
          </cell>
          <cell r="H154">
            <v>441.11</v>
          </cell>
          <cell r="I154">
            <v>439.83</v>
          </cell>
          <cell r="J154">
            <v>439.91</v>
          </cell>
        </row>
        <row r="155">
          <cell r="A155">
            <v>5006</v>
          </cell>
          <cell r="B155" t="str">
            <v>PRESCOTT SCHOOL DISTRICT</v>
          </cell>
          <cell r="C155">
            <v>911.14</v>
          </cell>
          <cell r="D155">
            <v>910.39</v>
          </cell>
          <cell r="E155">
            <v>907.26</v>
          </cell>
          <cell r="F155">
            <v>902</v>
          </cell>
          <cell r="G155">
            <v>911.14</v>
          </cell>
          <cell r="H155">
            <v>910.76</v>
          </cell>
          <cell r="I155">
            <v>909.53</v>
          </cell>
          <cell r="J155">
            <v>907.67</v>
          </cell>
        </row>
        <row r="156">
          <cell r="A156">
            <v>5008</v>
          </cell>
          <cell r="B156" t="str">
            <v>NEVADA SCHOOL DISTRICT</v>
          </cell>
          <cell r="C156">
            <v>391.91</v>
          </cell>
          <cell r="D156">
            <v>392.23</v>
          </cell>
          <cell r="E156">
            <v>389.05</v>
          </cell>
          <cell r="F156">
            <v>392.67</v>
          </cell>
          <cell r="G156">
            <v>391.91</v>
          </cell>
          <cell r="H156">
            <v>392.08</v>
          </cell>
          <cell r="I156">
            <v>391.13</v>
          </cell>
          <cell r="J156">
            <v>391.54</v>
          </cell>
        </row>
        <row r="157">
          <cell r="A157">
            <v>5102</v>
          </cell>
          <cell r="B157" t="str">
            <v>JASPER SCHOOL DISTRICT</v>
          </cell>
          <cell r="C157">
            <v>835.43</v>
          </cell>
          <cell r="D157">
            <v>835.08</v>
          </cell>
          <cell r="E157">
            <v>829.44</v>
          </cell>
          <cell r="F157">
            <v>815.32</v>
          </cell>
          <cell r="G157">
            <v>835.43</v>
          </cell>
          <cell r="H157">
            <v>835.25</v>
          </cell>
          <cell r="I157">
            <v>833.27</v>
          </cell>
          <cell r="J157">
            <v>828.35</v>
          </cell>
        </row>
        <row r="158">
          <cell r="A158">
            <v>5106</v>
          </cell>
          <cell r="B158" t="str">
            <v>DEER/MT. JUDEA SCHOOL DISTRICT</v>
          </cell>
          <cell r="C158">
            <v>409.2</v>
          </cell>
          <cell r="D158">
            <v>409.3</v>
          </cell>
          <cell r="E158">
            <v>404.1</v>
          </cell>
          <cell r="F158">
            <v>414.98</v>
          </cell>
          <cell r="G158">
            <v>409.2</v>
          </cell>
          <cell r="H158">
            <v>409.25</v>
          </cell>
          <cell r="I158">
            <v>407.53</v>
          </cell>
          <cell r="J158">
            <v>409.58</v>
          </cell>
        </row>
        <row r="159">
          <cell r="A159">
            <v>5201</v>
          </cell>
          <cell r="B159" t="str">
            <v>BEARDEN SCHOOL DISTRICT</v>
          </cell>
          <cell r="C159">
            <v>490.5</v>
          </cell>
          <cell r="D159">
            <v>489.5</v>
          </cell>
          <cell r="E159">
            <v>484.32</v>
          </cell>
          <cell r="F159">
            <v>482.7</v>
          </cell>
          <cell r="G159">
            <v>490.5</v>
          </cell>
          <cell r="H159">
            <v>490.03</v>
          </cell>
          <cell r="I159">
            <v>487.98</v>
          </cell>
          <cell r="J159">
            <v>486.68</v>
          </cell>
        </row>
        <row r="160">
          <cell r="A160">
            <v>5204</v>
          </cell>
          <cell r="B160" t="str">
            <v>CAMDEN FAIRVIEW SCHOOL DISTRICT</v>
          </cell>
          <cell r="C160">
            <v>2289.9299999999998</v>
          </cell>
          <cell r="D160">
            <v>2276.0300000000002</v>
          </cell>
          <cell r="E160">
            <v>2270.2399999999998</v>
          </cell>
          <cell r="F160">
            <v>2255.83</v>
          </cell>
          <cell r="G160">
            <v>2289.9299999999998</v>
          </cell>
          <cell r="H160">
            <v>2282.9</v>
          </cell>
          <cell r="I160">
            <v>2278.39</v>
          </cell>
          <cell r="J160">
            <v>2272.56</v>
          </cell>
        </row>
        <row r="161">
          <cell r="A161">
            <v>5205</v>
          </cell>
          <cell r="B161" t="str">
            <v>HARMONY GROVE SCHOOL DISTRICT (OUACHITA)</v>
          </cell>
          <cell r="C161">
            <v>928.38</v>
          </cell>
          <cell r="D161">
            <v>937.14</v>
          </cell>
          <cell r="E161">
            <v>941.5</v>
          </cell>
          <cell r="F161">
            <v>938.19</v>
          </cell>
          <cell r="G161">
            <v>928.38</v>
          </cell>
          <cell r="H161">
            <v>932.76</v>
          </cell>
          <cell r="I161">
            <v>935.89</v>
          </cell>
          <cell r="J161">
            <v>936.46</v>
          </cell>
        </row>
        <row r="162">
          <cell r="A162">
            <v>5301</v>
          </cell>
          <cell r="B162" t="str">
            <v>EAST END SCHOOL DISTRICT</v>
          </cell>
          <cell r="C162">
            <v>629.6</v>
          </cell>
          <cell r="D162">
            <v>613.21</v>
          </cell>
          <cell r="E162">
            <v>607.73</v>
          </cell>
          <cell r="F162">
            <v>600.89</v>
          </cell>
          <cell r="G162">
            <v>629.6</v>
          </cell>
          <cell r="H162">
            <v>621.21</v>
          </cell>
          <cell r="I162">
            <v>616.39</v>
          </cell>
          <cell r="J162">
            <v>612.55999999999995</v>
          </cell>
        </row>
        <row r="163">
          <cell r="A163">
            <v>5303</v>
          </cell>
          <cell r="B163" t="str">
            <v>PERRYVILLE SCHOOL DISTRICT</v>
          </cell>
          <cell r="C163">
            <v>913.82</v>
          </cell>
          <cell r="D163">
            <v>907.87</v>
          </cell>
          <cell r="E163">
            <v>901.67</v>
          </cell>
          <cell r="F163">
            <v>900</v>
          </cell>
          <cell r="G163">
            <v>913.82</v>
          </cell>
          <cell r="H163">
            <v>910.84</v>
          </cell>
          <cell r="I163">
            <v>907.69</v>
          </cell>
          <cell r="J163">
            <v>905.66</v>
          </cell>
        </row>
        <row r="164">
          <cell r="A164">
            <v>5401</v>
          </cell>
          <cell r="B164" t="str">
            <v>BARTON-LEXA SCHOOL DISTRICT</v>
          </cell>
          <cell r="C164">
            <v>714.66</v>
          </cell>
          <cell r="D164">
            <v>716.69</v>
          </cell>
          <cell r="E164">
            <v>700.23</v>
          </cell>
          <cell r="F164">
            <v>692.05</v>
          </cell>
          <cell r="G164">
            <v>714.66</v>
          </cell>
          <cell r="H164">
            <v>715.69</v>
          </cell>
          <cell r="I164">
            <v>710.58</v>
          </cell>
          <cell r="J164">
            <v>705.89</v>
          </cell>
        </row>
        <row r="165">
          <cell r="A165">
            <v>5403</v>
          </cell>
          <cell r="B165" t="str">
            <v>HELENA/ WEST HELENA SCHOOL DISTRICT</v>
          </cell>
          <cell r="C165">
            <v>1192.58</v>
          </cell>
          <cell r="D165">
            <v>1199.18</v>
          </cell>
          <cell r="E165">
            <v>1206.8900000000001</v>
          </cell>
          <cell r="F165">
            <v>1210</v>
          </cell>
          <cell r="G165">
            <v>1192.58</v>
          </cell>
          <cell r="H165">
            <v>1195.99</v>
          </cell>
          <cell r="I165">
            <v>1199.49</v>
          </cell>
          <cell r="J165">
            <v>1202.22</v>
          </cell>
        </row>
        <row r="166">
          <cell r="A166">
            <v>5404</v>
          </cell>
          <cell r="B166" t="str">
            <v>MARVELL-ELAINE SCHOOL DISTRICT</v>
          </cell>
          <cell r="C166">
            <v>338.74</v>
          </cell>
          <cell r="D166">
            <v>339.39</v>
          </cell>
          <cell r="E166">
            <v>333.05</v>
          </cell>
          <cell r="F166">
            <v>328.33</v>
          </cell>
          <cell r="G166">
            <v>338.74</v>
          </cell>
          <cell r="H166">
            <v>339.08</v>
          </cell>
          <cell r="I166">
            <v>336.93</v>
          </cell>
          <cell r="J166">
            <v>334.71</v>
          </cell>
        </row>
        <row r="167">
          <cell r="A167">
            <v>5502</v>
          </cell>
          <cell r="B167" t="str">
            <v>CENTERPOINT SCHOOL DISTRICT</v>
          </cell>
          <cell r="C167">
            <v>987.63</v>
          </cell>
          <cell r="D167">
            <v>992.89</v>
          </cell>
          <cell r="E167">
            <v>979.03</v>
          </cell>
          <cell r="F167">
            <v>975.6</v>
          </cell>
          <cell r="G167">
            <v>987.63</v>
          </cell>
          <cell r="H167">
            <v>990.23</v>
          </cell>
          <cell r="I167">
            <v>986.3</v>
          </cell>
          <cell r="J167">
            <v>983.47</v>
          </cell>
        </row>
        <row r="168">
          <cell r="A168">
            <v>5503</v>
          </cell>
          <cell r="B168" t="str">
            <v>KIRBY SCHOOL DISTRICT</v>
          </cell>
          <cell r="C168">
            <v>382.5</v>
          </cell>
          <cell r="D168">
            <v>388.43</v>
          </cell>
          <cell r="E168">
            <v>389.26</v>
          </cell>
          <cell r="F168">
            <v>392.33</v>
          </cell>
          <cell r="G168">
            <v>382.5</v>
          </cell>
          <cell r="H168">
            <v>385.43</v>
          </cell>
          <cell r="I168">
            <v>386.69</v>
          </cell>
          <cell r="J168">
            <v>388.15</v>
          </cell>
        </row>
        <row r="169">
          <cell r="A169">
            <v>5504</v>
          </cell>
          <cell r="B169" t="str">
            <v>SOUTH PIKE COUNTY SCHOOL DISTRICT</v>
          </cell>
          <cell r="C169">
            <v>689.52</v>
          </cell>
          <cell r="D169">
            <v>688.54</v>
          </cell>
          <cell r="E169">
            <v>689.04</v>
          </cell>
          <cell r="F169">
            <v>693.19</v>
          </cell>
          <cell r="G169">
            <v>689.52</v>
          </cell>
          <cell r="H169">
            <v>689.03</v>
          </cell>
          <cell r="I169">
            <v>689.04</v>
          </cell>
          <cell r="J169">
            <v>690.08</v>
          </cell>
        </row>
        <row r="170">
          <cell r="A170">
            <v>5602</v>
          </cell>
          <cell r="B170" t="str">
            <v>HARRISBURG SCHOOL DISTRICT</v>
          </cell>
          <cell r="C170">
            <v>1129.98</v>
          </cell>
          <cell r="D170">
            <v>1130.23</v>
          </cell>
          <cell r="E170">
            <v>1119.9100000000001</v>
          </cell>
          <cell r="F170">
            <v>1112.43</v>
          </cell>
          <cell r="G170">
            <v>1129.98</v>
          </cell>
          <cell r="H170">
            <v>1130.1099999999999</v>
          </cell>
          <cell r="I170">
            <v>1126.8399999999999</v>
          </cell>
          <cell r="J170">
            <v>1123.26</v>
          </cell>
        </row>
        <row r="171">
          <cell r="A171">
            <v>5604</v>
          </cell>
          <cell r="B171" t="str">
            <v>MARKED TREE SCHOOL DISTRICT</v>
          </cell>
          <cell r="C171">
            <v>471.05</v>
          </cell>
          <cell r="D171">
            <v>468.44</v>
          </cell>
          <cell r="E171">
            <v>455.62</v>
          </cell>
          <cell r="F171">
            <v>450</v>
          </cell>
          <cell r="G171">
            <v>471.05</v>
          </cell>
          <cell r="H171">
            <v>469.73</v>
          </cell>
          <cell r="I171">
            <v>464.78</v>
          </cell>
          <cell r="J171">
            <v>461.13</v>
          </cell>
        </row>
        <row r="172">
          <cell r="A172">
            <v>5605</v>
          </cell>
          <cell r="B172" t="str">
            <v>TRUMANN SCHOOL DISTRICT</v>
          </cell>
          <cell r="C172">
            <v>1466.65</v>
          </cell>
          <cell r="D172">
            <v>1462.69</v>
          </cell>
          <cell r="E172">
            <v>1477.72</v>
          </cell>
          <cell r="F172">
            <v>1484.12</v>
          </cell>
          <cell r="G172">
            <v>1466.65</v>
          </cell>
          <cell r="H172">
            <v>1464.69</v>
          </cell>
          <cell r="I172">
            <v>1469.13</v>
          </cell>
          <cell r="J172">
            <v>1472.75</v>
          </cell>
        </row>
        <row r="173">
          <cell r="A173">
            <v>5608</v>
          </cell>
          <cell r="B173" t="str">
            <v>EAST POINSETT CO. SCHOOL DIST.</v>
          </cell>
          <cell r="C173">
            <v>657.84</v>
          </cell>
          <cell r="D173">
            <v>656.48</v>
          </cell>
          <cell r="E173">
            <v>643.13</v>
          </cell>
          <cell r="F173">
            <v>638.16</v>
          </cell>
          <cell r="G173">
            <v>657.84</v>
          </cell>
          <cell r="H173">
            <v>657.22</v>
          </cell>
          <cell r="I173">
            <v>652.28</v>
          </cell>
          <cell r="J173">
            <v>648.79</v>
          </cell>
        </row>
        <row r="174">
          <cell r="A174">
            <v>5703</v>
          </cell>
          <cell r="B174" t="str">
            <v>MENA SCHOOL DISTRICT</v>
          </cell>
          <cell r="C174">
            <v>1734.53</v>
          </cell>
          <cell r="D174">
            <v>1731.75</v>
          </cell>
          <cell r="E174">
            <v>1725.8</v>
          </cell>
          <cell r="F174">
            <v>1722.87</v>
          </cell>
          <cell r="G174">
            <v>1734.53</v>
          </cell>
          <cell r="H174">
            <v>1733.11</v>
          </cell>
          <cell r="I174">
            <v>1730.49</v>
          </cell>
          <cell r="J174">
            <v>1728.61</v>
          </cell>
        </row>
        <row r="175">
          <cell r="A175">
            <v>5706</v>
          </cell>
          <cell r="B175" t="str">
            <v>OUACHITA RIVER SCHOOL DISTRICT</v>
          </cell>
          <cell r="C175">
            <v>734.85</v>
          </cell>
          <cell r="D175">
            <v>726.52</v>
          </cell>
          <cell r="E175">
            <v>711.22</v>
          </cell>
          <cell r="F175">
            <v>707.36</v>
          </cell>
          <cell r="G175">
            <v>734.85</v>
          </cell>
          <cell r="H175">
            <v>730.64</v>
          </cell>
          <cell r="I175">
            <v>723.92</v>
          </cell>
          <cell r="J175">
            <v>719.45</v>
          </cell>
        </row>
        <row r="176">
          <cell r="A176">
            <v>5707</v>
          </cell>
          <cell r="B176" t="str">
            <v>COSSATOT RIVER SCHOOL DISTRICT</v>
          </cell>
          <cell r="C176">
            <v>969.2</v>
          </cell>
          <cell r="D176">
            <v>959.95</v>
          </cell>
          <cell r="E176">
            <v>957.96</v>
          </cell>
          <cell r="F176">
            <v>951.32</v>
          </cell>
          <cell r="G176">
            <v>969.2</v>
          </cell>
          <cell r="H176">
            <v>964.52</v>
          </cell>
          <cell r="I176">
            <v>962.15</v>
          </cell>
          <cell r="J176">
            <v>959.41</v>
          </cell>
        </row>
        <row r="177">
          <cell r="A177">
            <v>5801</v>
          </cell>
          <cell r="B177" t="str">
            <v>ATKINS SCHOOL DISTRICT</v>
          </cell>
          <cell r="C177">
            <v>941.13</v>
          </cell>
          <cell r="D177">
            <v>950.83</v>
          </cell>
          <cell r="E177">
            <v>953.01</v>
          </cell>
          <cell r="F177">
            <v>947.06</v>
          </cell>
          <cell r="G177">
            <v>941.13</v>
          </cell>
          <cell r="H177">
            <v>946.09</v>
          </cell>
          <cell r="I177">
            <v>948.4</v>
          </cell>
          <cell r="J177">
            <v>948.03</v>
          </cell>
        </row>
        <row r="178">
          <cell r="A178">
            <v>5802</v>
          </cell>
          <cell r="B178" t="str">
            <v>DOVER SCHOOL DISTRICT</v>
          </cell>
          <cell r="C178">
            <v>1304.79</v>
          </cell>
          <cell r="D178">
            <v>1292.1400000000001</v>
          </cell>
          <cell r="E178">
            <v>1280.06</v>
          </cell>
          <cell r="F178">
            <v>1272.1400000000001</v>
          </cell>
          <cell r="G178">
            <v>1304.79</v>
          </cell>
          <cell r="H178">
            <v>1298.17</v>
          </cell>
          <cell r="I178">
            <v>1291.68</v>
          </cell>
          <cell r="J178">
            <v>1286.8499999999999</v>
          </cell>
        </row>
        <row r="179">
          <cell r="A179">
            <v>5803</v>
          </cell>
          <cell r="B179" t="str">
            <v>HECTOR SCHOOL DISTRICT</v>
          </cell>
          <cell r="C179">
            <v>605.67999999999995</v>
          </cell>
          <cell r="D179">
            <v>608.55999999999995</v>
          </cell>
          <cell r="E179">
            <v>611.54</v>
          </cell>
          <cell r="F179">
            <v>606.54999999999995</v>
          </cell>
          <cell r="G179">
            <v>605.67999999999995</v>
          </cell>
          <cell r="H179">
            <v>607.14</v>
          </cell>
          <cell r="I179">
            <v>608.75</v>
          </cell>
          <cell r="J179">
            <v>608.20000000000005</v>
          </cell>
        </row>
        <row r="180">
          <cell r="A180">
            <v>5804</v>
          </cell>
          <cell r="B180" t="str">
            <v>POTTSVILLE SCHOOL DISTRICT</v>
          </cell>
          <cell r="C180">
            <v>1725.65</v>
          </cell>
          <cell r="D180">
            <v>1730.48</v>
          </cell>
          <cell r="E180">
            <v>1715.82</v>
          </cell>
          <cell r="F180">
            <v>1711.19</v>
          </cell>
          <cell r="G180">
            <v>1725.65</v>
          </cell>
          <cell r="H180">
            <v>1728.12</v>
          </cell>
          <cell r="I180">
            <v>1724.02</v>
          </cell>
          <cell r="J180">
            <v>1720.49</v>
          </cell>
        </row>
        <row r="181">
          <cell r="A181">
            <v>5805</v>
          </cell>
          <cell r="B181" t="str">
            <v>RUSSELLVILLE SCHOOL DISTRICT</v>
          </cell>
          <cell r="C181">
            <v>5220.4399999999996</v>
          </cell>
          <cell r="D181">
            <v>5213.1400000000003</v>
          </cell>
          <cell r="E181">
            <v>5210.0600000000004</v>
          </cell>
          <cell r="F181">
            <v>5205.12</v>
          </cell>
          <cell r="G181">
            <v>5220.4399999999996</v>
          </cell>
          <cell r="H181">
            <v>5216.75</v>
          </cell>
          <cell r="I181">
            <v>5214.37</v>
          </cell>
          <cell r="J181">
            <v>5211.9799999999996</v>
          </cell>
        </row>
        <row r="182">
          <cell r="A182">
            <v>5901</v>
          </cell>
          <cell r="B182" t="str">
            <v>DES ARC SCHOOL DISTRICT</v>
          </cell>
          <cell r="C182">
            <v>550.30999999999995</v>
          </cell>
          <cell r="D182">
            <v>552.87</v>
          </cell>
          <cell r="E182">
            <v>546.73</v>
          </cell>
          <cell r="F182">
            <v>545.25</v>
          </cell>
          <cell r="G182">
            <v>550.30999999999995</v>
          </cell>
          <cell r="H182">
            <v>551.62</v>
          </cell>
          <cell r="I182">
            <v>549.89</v>
          </cell>
          <cell r="J182">
            <v>548.72</v>
          </cell>
        </row>
        <row r="183">
          <cell r="A183">
            <v>5903</v>
          </cell>
          <cell r="B183" t="str">
            <v>HAZEN SCHOOL DISTRICT</v>
          </cell>
          <cell r="C183">
            <v>566.87</v>
          </cell>
          <cell r="D183">
            <v>561.89</v>
          </cell>
          <cell r="E183">
            <v>556.48</v>
          </cell>
          <cell r="F183">
            <v>554.37</v>
          </cell>
          <cell r="G183">
            <v>566.87</v>
          </cell>
          <cell r="H183">
            <v>564.35</v>
          </cell>
          <cell r="I183">
            <v>561.79</v>
          </cell>
          <cell r="J183">
            <v>559.75</v>
          </cell>
        </row>
        <row r="184">
          <cell r="A184">
            <v>6001</v>
          </cell>
          <cell r="B184" t="str">
            <v>LITTLE ROCK SCHOOL DISTRICT</v>
          </cell>
          <cell r="C184">
            <v>21328.19</v>
          </cell>
          <cell r="D184">
            <v>21353.8</v>
          </cell>
          <cell r="E184">
            <v>21245.7</v>
          </cell>
          <cell r="F184">
            <v>21222.97</v>
          </cell>
          <cell r="G184">
            <v>21328.19</v>
          </cell>
          <cell r="H184">
            <v>21341.14</v>
          </cell>
          <cell r="I184">
            <v>21308.59</v>
          </cell>
          <cell r="J184">
            <v>21285.63</v>
          </cell>
        </row>
        <row r="185">
          <cell r="A185">
            <v>6002</v>
          </cell>
          <cell r="B185" t="str">
            <v>NORTH LITTLE ROCK SCHOOL DISTRICT</v>
          </cell>
          <cell r="C185">
            <v>8031.61</v>
          </cell>
          <cell r="D185">
            <v>8028.83</v>
          </cell>
          <cell r="E185">
            <v>7993</v>
          </cell>
          <cell r="F185">
            <v>7997.52</v>
          </cell>
          <cell r="G185">
            <v>8031.61</v>
          </cell>
          <cell r="H185">
            <v>8030.18</v>
          </cell>
          <cell r="I185">
            <v>8017.32</v>
          </cell>
          <cell r="J185">
            <v>8012.31</v>
          </cell>
        </row>
        <row r="186">
          <cell r="A186">
            <v>6003</v>
          </cell>
          <cell r="B186" t="str">
            <v>PULASKI COUNTY SPECIAL SCHOOL DISTRICT</v>
          </cell>
          <cell r="C186">
            <v>11778.32</v>
          </cell>
          <cell r="D186">
            <v>11764.23</v>
          </cell>
          <cell r="E186">
            <v>11668.67</v>
          </cell>
          <cell r="F186">
            <v>11679.79</v>
          </cell>
          <cell r="G186">
            <v>11778.32</v>
          </cell>
          <cell r="H186">
            <v>11771.24</v>
          </cell>
          <cell r="I186">
            <v>11734.44</v>
          </cell>
          <cell r="J186">
            <v>11720.01</v>
          </cell>
        </row>
        <row r="187">
          <cell r="A187">
            <v>6004</v>
          </cell>
          <cell r="B187" t="str">
            <v>JACKSONVILLE NORTH PULASKI SCHOOL DISTRICT</v>
          </cell>
          <cell r="C187">
            <v>3956.5</v>
          </cell>
          <cell r="D187">
            <v>3942.62</v>
          </cell>
          <cell r="E187">
            <v>3959.22</v>
          </cell>
          <cell r="F187">
            <v>3991.87</v>
          </cell>
          <cell r="G187">
            <v>3956.5</v>
          </cell>
          <cell r="H187">
            <v>3949.4</v>
          </cell>
          <cell r="I187">
            <v>3952.82</v>
          </cell>
          <cell r="J187">
            <v>3962.91</v>
          </cell>
        </row>
        <row r="188">
          <cell r="A188">
            <v>6102</v>
          </cell>
          <cell r="B188" t="str">
            <v>MAYNARD SCHOOL DISTRICT</v>
          </cell>
          <cell r="C188">
            <v>505.77</v>
          </cell>
          <cell r="D188">
            <v>498.94</v>
          </cell>
          <cell r="E188">
            <v>496.44</v>
          </cell>
          <cell r="F188">
            <v>498.62</v>
          </cell>
          <cell r="G188">
            <v>505.77</v>
          </cell>
          <cell r="H188">
            <v>502.31</v>
          </cell>
          <cell r="I188">
            <v>500.34</v>
          </cell>
          <cell r="J188">
            <v>499.89</v>
          </cell>
        </row>
        <row r="189">
          <cell r="A189">
            <v>6103</v>
          </cell>
          <cell r="B189" t="str">
            <v>POCAHONTAS SCHOOL DISTRICT</v>
          </cell>
          <cell r="C189">
            <v>2068.63</v>
          </cell>
          <cell r="D189">
            <v>2050.31</v>
          </cell>
          <cell r="E189">
            <v>2044.66</v>
          </cell>
          <cell r="F189">
            <v>2040.1</v>
          </cell>
          <cell r="G189">
            <v>2068.63</v>
          </cell>
          <cell r="H189">
            <v>2059.2600000000002</v>
          </cell>
          <cell r="I189">
            <v>2054.0300000000002</v>
          </cell>
          <cell r="J189">
            <v>2050.58</v>
          </cell>
        </row>
        <row r="190">
          <cell r="A190">
            <v>6201</v>
          </cell>
          <cell r="B190" t="str">
            <v>FORREST CITY SCHOOL DISTRICT</v>
          </cell>
          <cell r="C190">
            <v>2110.59</v>
          </cell>
          <cell r="D190">
            <v>2087.65</v>
          </cell>
          <cell r="E190">
            <v>2067.6999999999998</v>
          </cell>
          <cell r="F190">
            <v>2060.66</v>
          </cell>
          <cell r="G190">
            <v>2110.59</v>
          </cell>
          <cell r="H190">
            <v>2098.86</v>
          </cell>
          <cell r="I190">
            <v>2088.16</v>
          </cell>
          <cell r="J190">
            <v>2081.36</v>
          </cell>
        </row>
        <row r="191">
          <cell r="A191">
            <v>6205</v>
          </cell>
          <cell r="B191" t="str">
            <v>PALESTINE-WHEATLEY SCH. DIST.</v>
          </cell>
          <cell r="C191">
            <v>798</v>
          </cell>
          <cell r="D191">
            <v>794.29</v>
          </cell>
          <cell r="E191">
            <v>778.26</v>
          </cell>
          <cell r="F191">
            <v>778.03</v>
          </cell>
          <cell r="G191">
            <v>798</v>
          </cell>
          <cell r="H191">
            <v>796.15</v>
          </cell>
          <cell r="I191">
            <v>789.48</v>
          </cell>
          <cell r="J191">
            <v>786.65</v>
          </cell>
        </row>
        <row r="192">
          <cell r="A192">
            <v>6301</v>
          </cell>
          <cell r="B192" t="str">
            <v>BAUXITE SCHOOL DISTRICT</v>
          </cell>
          <cell r="C192">
            <v>1656.84</v>
          </cell>
          <cell r="D192">
            <v>1649.33</v>
          </cell>
          <cell r="E192">
            <v>1637.82</v>
          </cell>
          <cell r="F192">
            <v>1635.07</v>
          </cell>
          <cell r="G192">
            <v>1656.84</v>
          </cell>
          <cell r="H192">
            <v>1653.04</v>
          </cell>
          <cell r="I192">
            <v>1647.93</v>
          </cell>
          <cell r="J192">
            <v>1644.53</v>
          </cell>
        </row>
        <row r="193">
          <cell r="A193">
            <v>6302</v>
          </cell>
          <cell r="B193" t="str">
            <v>BENTON SCHOOL DISTRICT</v>
          </cell>
          <cell r="C193">
            <v>5555.13</v>
          </cell>
          <cell r="D193">
            <v>5548.74</v>
          </cell>
          <cell r="E193">
            <v>5543.89</v>
          </cell>
          <cell r="F193">
            <v>5538.91</v>
          </cell>
          <cell r="G193">
            <v>5555.13</v>
          </cell>
          <cell r="H193">
            <v>5551.86</v>
          </cell>
          <cell r="I193">
            <v>5549.08</v>
          </cell>
          <cell r="J193">
            <v>5546.46</v>
          </cell>
        </row>
        <row r="194">
          <cell r="A194">
            <v>6303</v>
          </cell>
          <cell r="B194" t="str">
            <v>BRYANT SCHOOL DISTRICT</v>
          </cell>
          <cell r="C194">
            <v>9266.82</v>
          </cell>
          <cell r="D194">
            <v>9296.4599999999991</v>
          </cell>
          <cell r="E194">
            <v>9311.68</v>
          </cell>
          <cell r="F194">
            <v>9348.02</v>
          </cell>
          <cell r="G194">
            <v>9266.82</v>
          </cell>
          <cell r="H194">
            <v>9281.4699999999993</v>
          </cell>
          <cell r="I194">
            <v>9291.92</v>
          </cell>
          <cell r="J194">
            <v>9306.1</v>
          </cell>
        </row>
        <row r="195">
          <cell r="A195">
            <v>6304</v>
          </cell>
          <cell r="B195" t="str">
            <v>HARMONY GROVE SCH DIST(SALINE)</v>
          </cell>
          <cell r="C195">
            <v>1206.67</v>
          </cell>
          <cell r="D195">
            <v>1209.46</v>
          </cell>
          <cell r="E195">
            <v>1201.1400000000001</v>
          </cell>
          <cell r="F195">
            <v>1196.58</v>
          </cell>
          <cell r="G195">
            <v>1206.67</v>
          </cell>
          <cell r="H195">
            <v>1208.08</v>
          </cell>
          <cell r="I195">
            <v>1205.71</v>
          </cell>
          <cell r="J195">
            <v>1203.3599999999999</v>
          </cell>
        </row>
        <row r="196">
          <cell r="A196">
            <v>6401</v>
          </cell>
          <cell r="B196" t="str">
            <v>WALDRON SCHOOL DISTRICT</v>
          </cell>
          <cell r="C196">
            <v>1408.1</v>
          </cell>
          <cell r="D196">
            <v>1391.32</v>
          </cell>
          <cell r="E196">
            <v>1379.34</v>
          </cell>
          <cell r="F196">
            <v>1369.96</v>
          </cell>
          <cell r="G196">
            <v>1408.1</v>
          </cell>
          <cell r="H196">
            <v>1399.61</v>
          </cell>
          <cell r="I196">
            <v>1392.4</v>
          </cell>
          <cell r="J196">
            <v>1386.98</v>
          </cell>
        </row>
        <row r="197">
          <cell r="A197">
            <v>6502</v>
          </cell>
          <cell r="B197" t="str">
            <v>SEARCY COUNTY SCHOOL DISTRICT</v>
          </cell>
          <cell r="C197">
            <v>781.04</v>
          </cell>
          <cell r="D197">
            <v>780.53</v>
          </cell>
          <cell r="E197">
            <v>781.87</v>
          </cell>
          <cell r="F197">
            <v>783.15</v>
          </cell>
          <cell r="G197">
            <v>781.04</v>
          </cell>
          <cell r="H197">
            <v>780.78</v>
          </cell>
          <cell r="I197">
            <v>781.18</v>
          </cell>
          <cell r="J197">
            <v>781.65</v>
          </cell>
        </row>
        <row r="198">
          <cell r="A198">
            <v>6505</v>
          </cell>
          <cell r="B198" t="str">
            <v>OZARK MOUNTAIN SCHOOL DISTRICT</v>
          </cell>
          <cell r="C198">
            <v>619.54999999999995</v>
          </cell>
          <cell r="D198">
            <v>620.53</v>
          </cell>
          <cell r="E198">
            <v>637.77</v>
          </cell>
          <cell r="F198">
            <v>660.65</v>
          </cell>
          <cell r="G198">
            <v>619.54999999999995</v>
          </cell>
          <cell r="H198">
            <v>620.03</v>
          </cell>
          <cell r="I198">
            <v>626.29999999999995</v>
          </cell>
          <cell r="J198">
            <v>634.98</v>
          </cell>
        </row>
        <row r="199">
          <cell r="A199">
            <v>6601</v>
          </cell>
          <cell r="B199" t="str">
            <v>FORT SMITH SCHOOL DISTRICT</v>
          </cell>
          <cell r="C199">
            <v>14091.82</v>
          </cell>
          <cell r="D199">
            <v>14101.5</v>
          </cell>
          <cell r="E199">
            <v>14083.36</v>
          </cell>
          <cell r="F199">
            <v>14082.45</v>
          </cell>
          <cell r="G199">
            <v>14091.82</v>
          </cell>
          <cell r="H199">
            <v>14096.6</v>
          </cell>
          <cell r="I199">
            <v>14091.82</v>
          </cell>
          <cell r="J199">
            <v>14089.45</v>
          </cell>
        </row>
        <row r="200">
          <cell r="A200">
            <v>6602</v>
          </cell>
          <cell r="B200" t="str">
            <v>GREENWOOD SCHOOL DISTRICT</v>
          </cell>
          <cell r="C200">
            <v>3731.71</v>
          </cell>
          <cell r="D200">
            <v>3729.98</v>
          </cell>
          <cell r="E200">
            <v>3742.24</v>
          </cell>
          <cell r="F200">
            <v>3731.55</v>
          </cell>
          <cell r="G200">
            <v>3731.71</v>
          </cell>
          <cell r="H200">
            <v>3730.82</v>
          </cell>
          <cell r="I200">
            <v>3734.74</v>
          </cell>
          <cell r="J200">
            <v>3733.95</v>
          </cell>
        </row>
        <row r="201">
          <cell r="A201">
            <v>6603</v>
          </cell>
          <cell r="B201" t="str">
            <v>HACKETT SCHOOL DISTRICT</v>
          </cell>
          <cell r="C201">
            <v>732.04</v>
          </cell>
          <cell r="D201">
            <v>741.21</v>
          </cell>
          <cell r="E201">
            <v>737.32</v>
          </cell>
          <cell r="F201">
            <v>734.89</v>
          </cell>
          <cell r="G201">
            <v>732.04</v>
          </cell>
          <cell r="H201">
            <v>736.78</v>
          </cell>
          <cell r="I201">
            <v>736.97</v>
          </cell>
          <cell r="J201">
            <v>736.47</v>
          </cell>
        </row>
        <row r="202">
          <cell r="A202">
            <v>6605</v>
          </cell>
          <cell r="B202" t="str">
            <v>LAVACA SCHOOL DISTRICT</v>
          </cell>
          <cell r="C202">
            <v>812.85</v>
          </cell>
          <cell r="D202">
            <v>813.85</v>
          </cell>
          <cell r="E202">
            <v>817.54</v>
          </cell>
          <cell r="F202">
            <v>810.02</v>
          </cell>
          <cell r="G202">
            <v>812.85</v>
          </cell>
          <cell r="H202">
            <v>813.36</v>
          </cell>
          <cell r="I202">
            <v>814.78</v>
          </cell>
          <cell r="J202">
            <v>813.55</v>
          </cell>
        </row>
        <row r="203">
          <cell r="A203">
            <v>6606</v>
          </cell>
          <cell r="B203" t="str">
            <v>MANSFIELD SCHOOL DISTRICT</v>
          </cell>
          <cell r="C203">
            <v>754.58</v>
          </cell>
          <cell r="D203">
            <v>748.02</v>
          </cell>
          <cell r="E203">
            <v>743.27</v>
          </cell>
          <cell r="F203">
            <v>726.12</v>
          </cell>
          <cell r="G203">
            <v>754.58</v>
          </cell>
          <cell r="H203">
            <v>751.18</v>
          </cell>
          <cell r="I203">
            <v>748.41</v>
          </cell>
          <cell r="J203">
            <v>742.9</v>
          </cell>
        </row>
        <row r="204">
          <cell r="A204">
            <v>6701</v>
          </cell>
          <cell r="B204" t="str">
            <v>DEQUEEN SCHOOL DISTRICT</v>
          </cell>
          <cell r="C204">
            <v>2364.3000000000002</v>
          </cell>
          <cell r="D204">
            <v>2361.12</v>
          </cell>
          <cell r="E204">
            <v>2332.67</v>
          </cell>
          <cell r="F204">
            <v>2326.5100000000002</v>
          </cell>
          <cell r="G204">
            <v>2364.3000000000002</v>
          </cell>
          <cell r="H204">
            <v>2362.69</v>
          </cell>
          <cell r="I204">
            <v>2352.02</v>
          </cell>
          <cell r="J204">
            <v>2345.86</v>
          </cell>
        </row>
        <row r="205">
          <cell r="A205">
            <v>6703</v>
          </cell>
          <cell r="B205" t="str">
            <v>HORATIO SCHOOL DISTRICT</v>
          </cell>
          <cell r="C205">
            <v>826.56</v>
          </cell>
          <cell r="D205">
            <v>809.67</v>
          </cell>
          <cell r="E205">
            <v>802.33</v>
          </cell>
          <cell r="F205">
            <v>798.8</v>
          </cell>
          <cell r="G205">
            <v>826.56</v>
          </cell>
          <cell r="H205">
            <v>817.93</v>
          </cell>
          <cell r="I205">
            <v>812.57</v>
          </cell>
          <cell r="J205">
            <v>809.17</v>
          </cell>
        </row>
        <row r="206">
          <cell r="A206">
            <v>6802</v>
          </cell>
          <cell r="B206" t="str">
            <v>CAVE CITY SCHOOL DISTRICT</v>
          </cell>
          <cell r="C206">
            <v>1166.26</v>
          </cell>
          <cell r="D206">
            <v>1164.19</v>
          </cell>
          <cell r="E206">
            <v>1169.99</v>
          </cell>
          <cell r="F206">
            <v>1168.78</v>
          </cell>
          <cell r="G206">
            <v>1166.26</v>
          </cell>
          <cell r="H206">
            <v>1165.21</v>
          </cell>
          <cell r="I206">
            <v>1166.8900000000001</v>
          </cell>
          <cell r="J206">
            <v>1167.3900000000001</v>
          </cell>
        </row>
        <row r="207">
          <cell r="A207">
            <v>6804</v>
          </cell>
          <cell r="B207" t="str">
            <v>HIGHLAND SCHOOL DISTRICT</v>
          </cell>
          <cell r="C207">
            <v>1595.08</v>
          </cell>
          <cell r="D207">
            <v>1600.48</v>
          </cell>
          <cell r="E207">
            <v>1606.65</v>
          </cell>
          <cell r="F207">
            <v>1604.41</v>
          </cell>
          <cell r="G207">
            <v>1595.08</v>
          </cell>
          <cell r="H207">
            <v>1597.84</v>
          </cell>
          <cell r="I207">
            <v>1600.95</v>
          </cell>
          <cell r="J207">
            <v>1601.77</v>
          </cell>
        </row>
        <row r="208">
          <cell r="A208">
            <v>6901</v>
          </cell>
          <cell r="B208" t="str">
            <v>MOUNTAIN VIEW SCHOOL DISTRICT</v>
          </cell>
          <cell r="C208">
            <v>1565.72</v>
          </cell>
          <cell r="D208">
            <v>1557.95</v>
          </cell>
          <cell r="E208">
            <v>1574.31</v>
          </cell>
          <cell r="F208">
            <v>1574.73</v>
          </cell>
          <cell r="G208">
            <v>1565.72</v>
          </cell>
          <cell r="H208">
            <v>1561.67</v>
          </cell>
          <cell r="I208">
            <v>1565.75</v>
          </cell>
          <cell r="J208">
            <v>1568.17</v>
          </cell>
        </row>
        <row r="209">
          <cell r="A209">
            <v>7001</v>
          </cell>
          <cell r="B209" t="str">
            <v>EL DORADO SCHOOL DISTRICT</v>
          </cell>
          <cell r="C209">
            <v>4198.67</v>
          </cell>
          <cell r="D209">
            <v>4186.12</v>
          </cell>
          <cell r="E209">
            <v>4170.63</v>
          </cell>
          <cell r="F209">
            <v>4155.6899999999996</v>
          </cell>
          <cell r="G209">
            <v>4198.67</v>
          </cell>
          <cell r="H209">
            <v>4192.32</v>
          </cell>
          <cell r="I209">
            <v>4184.71</v>
          </cell>
          <cell r="J209">
            <v>4177.04</v>
          </cell>
        </row>
        <row r="210">
          <cell r="A210">
            <v>7003</v>
          </cell>
          <cell r="B210" t="str">
            <v>JUNCTION CITY SCHOOL DISTRICT</v>
          </cell>
          <cell r="C210">
            <v>503.3</v>
          </cell>
          <cell r="D210">
            <v>506.19</v>
          </cell>
          <cell r="E210">
            <v>495.27</v>
          </cell>
          <cell r="F210">
            <v>494.55</v>
          </cell>
          <cell r="G210">
            <v>503.3</v>
          </cell>
          <cell r="H210">
            <v>504.73</v>
          </cell>
          <cell r="I210">
            <v>501.51</v>
          </cell>
          <cell r="J210">
            <v>499.71</v>
          </cell>
        </row>
        <row r="211">
          <cell r="A211">
            <v>7007</v>
          </cell>
          <cell r="B211" t="str">
            <v>PARKERS CHAPEL SCHOOL DIST.</v>
          </cell>
          <cell r="C211">
            <v>798.45</v>
          </cell>
          <cell r="D211">
            <v>795.73</v>
          </cell>
          <cell r="E211">
            <v>801.87</v>
          </cell>
          <cell r="F211">
            <v>801.95</v>
          </cell>
          <cell r="G211">
            <v>798.45</v>
          </cell>
          <cell r="H211">
            <v>797.07</v>
          </cell>
          <cell r="I211">
            <v>798.63</v>
          </cell>
          <cell r="J211">
            <v>799.55</v>
          </cell>
        </row>
        <row r="212">
          <cell r="A212">
            <v>7008</v>
          </cell>
          <cell r="B212" t="str">
            <v>SMACKOVER-NORPHLET SCHOOL DISTRICT</v>
          </cell>
          <cell r="C212">
            <v>1065.0999999999999</v>
          </cell>
          <cell r="D212">
            <v>1059.53</v>
          </cell>
          <cell r="E212">
            <v>1047.92</v>
          </cell>
          <cell r="F212">
            <v>1048.6199999999999</v>
          </cell>
          <cell r="G212">
            <v>1065.0999999999999</v>
          </cell>
          <cell r="H212">
            <v>1062.25</v>
          </cell>
          <cell r="I212">
            <v>1057.1199999999999</v>
          </cell>
          <cell r="J212">
            <v>1055.02</v>
          </cell>
        </row>
        <row r="213">
          <cell r="A213">
            <v>7009</v>
          </cell>
          <cell r="B213" t="str">
            <v>STRONG-HUTTIG SCHOOL DISTRICT</v>
          </cell>
          <cell r="C213">
            <v>284.94</v>
          </cell>
          <cell r="D213">
            <v>295.44</v>
          </cell>
          <cell r="E213">
            <v>297.63</v>
          </cell>
          <cell r="F213">
            <v>296.27</v>
          </cell>
          <cell r="G213">
            <v>284.94</v>
          </cell>
          <cell r="H213">
            <v>289.95</v>
          </cell>
          <cell r="I213">
            <v>292.51</v>
          </cell>
          <cell r="J213">
            <v>293.54000000000002</v>
          </cell>
        </row>
        <row r="214">
          <cell r="A214">
            <v>7102</v>
          </cell>
          <cell r="B214" t="str">
            <v>CLINTON SCHOOL DISTRICT</v>
          </cell>
          <cell r="C214">
            <v>1263.05</v>
          </cell>
          <cell r="D214">
            <v>1262.68</v>
          </cell>
          <cell r="E214">
            <v>1262.31</v>
          </cell>
          <cell r="F214">
            <v>1259.19</v>
          </cell>
          <cell r="G214">
            <v>1263.05</v>
          </cell>
          <cell r="H214">
            <v>1262.8699999999999</v>
          </cell>
          <cell r="I214">
            <v>1262.67</v>
          </cell>
          <cell r="J214">
            <v>1261.81</v>
          </cell>
        </row>
        <row r="215">
          <cell r="A215">
            <v>7104</v>
          </cell>
          <cell r="B215" t="str">
            <v>SHIRLEY SCHOOL DISTRICT</v>
          </cell>
          <cell r="C215">
            <v>351.68</v>
          </cell>
          <cell r="D215">
            <v>337.67</v>
          </cell>
          <cell r="E215">
            <v>334.21</v>
          </cell>
          <cell r="F215">
            <v>330.45</v>
          </cell>
          <cell r="G215">
            <v>351.68</v>
          </cell>
          <cell r="H215">
            <v>344.76</v>
          </cell>
          <cell r="I215">
            <v>340.95</v>
          </cell>
          <cell r="J215">
            <v>338.3</v>
          </cell>
        </row>
        <row r="216">
          <cell r="A216">
            <v>7105</v>
          </cell>
          <cell r="B216" t="str">
            <v>SOUTH SIDE SCHOOL DISTRICT(VANBUREN)</v>
          </cell>
          <cell r="C216">
            <v>508.91</v>
          </cell>
          <cell r="D216">
            <v>504.36</v>
          </cell>
          <cell r="E216">
            <v>500.65</v>
          </cell>
          <cell r="F216">
            <v>508.62</v>
          </cell>
          <cell r="G216">
            <v>508.91</v>
          </cell>
          <cell r="H216">
            <v>506.69</v>
          </cell>
          <cell r="I216">
            <v>504.62</v>
          </cell>
          <cell r="J216">
            <v>505.67</v>
          </cell>
        </row>
        <row r="217">
          <cell r="A217">
            <v>7201</v>
          </cell>
          <cell r="B217" t="str">
            <v>ELKINS SCHOOL DISTRICT</v>
          </cell>
          <cell r="C217">
            <v>1246.17</v>
          </cell>
          <cell r="D217">
            <v>1242.78</v>
          </cell>
          <cell r="E217">
            <v>1235.98</v>
          </cell>
          <cell r="F217">
            <v>1239.71</v>
          </cell>
          <cell r="G217">
            <v>1246.17</v>
          </cell>
          <cell r="H217">
            <v>1244.45</v>
          </cell>
          <cell r="I217">
            <v>1241.48</v>
          </cell>
          <cell r="J217">
            <v>1241.04</v>
          </cell>
        </row>
        <row r="218">
          <cell r="A218">
            <v>7202</v>
          </cell>
          <cell r="B218" t="str">
            <v>FARMINGTON SCHOOL DISTRICT</v>
          </cell>
          <cell r="C218">
            <v>2540.3000000000002</v>
          </cell>
          <cell r="D218">
            <v>2545.37</v>
          </cell>
          <cell r="E218">
            <v>2546.0100000000002</v>
          </cell>
          <cell r="F218">
            <v>2539.5300000000002</v>
          </cell>
          <cell r="G218">
            <v>2540.3000000000002</v>
          </cell>
          <cell r="H218">
            <v>2542.83</v>
          </cell>
          <cell r="I218">
            <v>2543.9699999999998</v>
          </cell>
          <cell r="J218">
            <v>2542.87</v>
          </cell>
        </row>
        <row r="219">
          <cell r="A219">
            <v>7203</v>
          </cell>
          <cell r="B219" t="str">
            <v>FAYETTEVILLE SCHOOL DISTRICT</v>
          </cell>
          <cell r="C219">
            <v>10438.9</v>
          </cell>
          <cell r="D219">
            <v>10398.24</v>
          </cell>
          <cell r="E219">
            <v>10307.36</v>
          </cell>
          <cell r="F219">
            <v>10266.709999999999</v>
          </cell>
          <cell r="G219">
            <v>10438.9</v>
          </cell>
          <cell r="H219">
            <v>10418.700000000001</v>
          </cell>
          <cell r="I219">
            <v>10379.799999999999</v>
          </cell>
          <cell r="J219">
            <v>10349.86</v>
          </cell>
        </row>
        <row r="220">
          <cell r="A220">
            <v>7204</v>
          </cell>
          <cell r="B220" t="str">
            <v>GREENLAND SCHOOL DISTRICT</v>
          </cell>
          <cell r="C220">
            <v>743.36</v>
          </cell>
          <cell r="D220">
            <v>754.65</v>
          </cell>
          <cell r="E220">
            <v>755.6</v>
          </cell>
          <cell r="F220">
            <v>754.05</v>
          </cell>
          <cell r="G220">
            <v>743.36</v>
          </cell>
          <cell r="H220">
            <v>748.55</v>
          </cell>
          <cell r="I220">
            <v>751.06</v>
          </cell>
          <cell r="J220">
            <v>751.78</v>
          </cell>
        </row>
        <row r="221">
          <cell r="A221">
            <v>7205</v>
          </cell>
          <cell r="B221" t="str">
            <v>LINCOLN SCHOOL DISTRICT</v>
          </cell>
          <cell r="C221">
            <v>1055.6600000000001</v>
          </cell>
          <cell r="D221">
            <v>1046.44</v>
          </cell>
          <cell r="E221">
            <v>1042.3399999999999</v>
          </cell>
          <cell r="F221">
            <v>1039.29</v>
          </cell>
          <cell r="G221">
            <v>1055.6600000000001</v>
          </cell>
          <cell r="H221">
            <v>1050.8900000000001</v>
          </cell>
          <cell r="I221">
            <v>1047.8</v>
          </cell>
          <cell r="J221">
            <v>1045.6500000000001</v>
          </cell>
        </row>
        <row r="222">
          <cell r="A222">
            <v>7206</v>
          </cell>
          <cell r="B222" t="str">
            <v>PRAIRIE GROVE SCHOOL DISTRICT</v>
          </cell>
          <cell r="C222">
            <v>2012.5</v>
          </cell>
          <cell r="D222">
            <v>2009.77</v>
          </cell>
          <cell r="E222">
            <v>2017.04</v>
          </cell>
          <cell r="F222">
            <v>2008.36</v>
          </cell>
          <cell r="G222">
            <v>2012.5</v>
          </cell>
          <cell r="H222">
            <v>2011.1</v>
          </cell>
          <cell r="I222">
            <v>2013.23</v>
          </cell>
          <cell r="J222">
            <v>2011.95</v>
          </cell>
        </row>
        <row r="223">
          <cell r="A223">
            <v>7207</v>
          </cell>
          <cell r="B223" t="str">
            <v>SPRINGDALE SCHOOL DISTRICT</v>
          </cell>
          <cell r="C223">
            <v>22130.94</v>
          </cell>
          <cell r="D223">
            <v>22092.41</v>
          </cell>
          <cell r="E223">
            <v>22100.71</v>
          </cell>
          <cell r="F223">
            <v>22099.16</v>
          </cell>
          <cell r="G223">
            <v>22130.94</v>
          </cell>
          <cell r="H223">
            <v>22111.45</v>
          </cell>
          <cell r="I223">
            <v>22107.58</v>
          </cell>
          <cell r="J223">
            <v>22105.45</v>
          </cell>
        </row>
        <row r="224">
          <cell r="A224">
            <v>7208</v>
          </cell>
          <cell r="B224" t="str">
            <v>WEST FORK SCHOOL DISTRICT</v>
          </cell>
          <cell r="C224">
            <v>978.4</v>
          </cell>
          <cell r="D224">
            <v>971</v>
          </cell>
          <cell r="E224">
            <v>967.32</v>
          </cell>
          <cell r="F224">
            <v>950.23</v>
          </cell>
          <cell r="G224">
            <v>978.4</v>
          </cell>
          <cell r="H224">
            <v>974.7</v>
          </cell>
          <cell r="I224">
            <v>972.2</v>
          </cell>
          <cell r="J224">
            <v>966.28</v>
          </cell>
        </row>
        <row r="225">
          <cell r="A225">
            <v>7301</v>
          </cell>
          <cell r="B225" t="str">
            <v>BALD KNOB SCHOOL DISTRICT</v>
          </cell>
          <cell r="C225">
            <v>1164.8800000000001</v>
          </cell>
          <cell r="D225">
            <v>1173.98</v>
          </cell>
          <cell r="E225">
            <v>1154.99</v>
          </cell>
          <cell r="F225">
            <v>1158.25</v>
          </cell>
          <cell r="G225">
            <v>1164.8800000000001</v>
          </cell>
          <cell r="H225">
            <v>1169.33</v>
          </cell>
          <cell r="I225">
            <v>1164.33</v>
          </cell>
          <cell r="J225">
            <v>1162.76</v>
          </cell>
        </row>
        <row r="226">
          <cell r="A226">
            <v>7302</v>
          </cell>
          <cell r="B226" t="str">
            <v>BEEBE SCHOOL DISTRICT</v>
          </cell>
          <cell r="C226">
            <v>3241.98</v>
          </cell>
          <cell r="D226">
            <v>3217.57</v>
          </cell>
          <cell r="E226">
            <v>3206.9</v>
          </cell>
          <cell r="F226">
            <v>3204.66</v>
          </cell>
          <cell r="G226">
            <v>3241.98</v>
          </cell>
          <cell r="H226">
            <v>3229.64</v>
          </cell>
          <cell r="I226">
            <v>3221.66</v>
          </cell>
          <cell r="J226">
            <v>3217.46</v>
          </cell>
        </row>
        <row r="227">
          <cell r="A227">
            <v>7303</v>
          </cell>
          <cell r="B227" t="str">
            <v>BRADFORD SCHOOL DISTRICT</v>
          </cell>
          <cell r="C227">
            <v>456.96</v>
          </cell>
          <cell r="D227">
            <v>450.58</v>
          </cell>
          <cell r="E227">
            <v>443.53</v>
          </cell>
          <cell r="F227">
            <v>444.53</v>
          </cell>
          <cell r="G227">
            <v>456.96</v>
          </cell>
          <cell r="H227">
            <v>453.7</v>
          </cell>
          <cell r="I227">
            <v>450.31</v>
          </cell>
          <cell r="J227">
            <v>448.81</v>
          </cell>
        </row>
        <row r="228">
          <cell r="A228">
            <v>7304</v>
          </cell>
          <cell r="B228" t="str">
            <v>WHITE CO. CENTRAL SCHOOL DIST.</v>
          </cell>
          <cell r="C228">
            <v>775.33</v>
          </cell>
          <cell r="D228">
            <v>771.23</v>
          </cell>
          <cell r="E228">
            <v>762.43</v>
          </cell>
          <cell r="F228">
            <v>757.78</v>
          </cell>
          <cell r="G228">
            <v>775.33</v>
          </cell>
          <cell r="H228">
            <v>773.23</v>
          </cell>
          <cell r="I228">
            <v>769.74</v>
          </cell>
          <cell r="J228">
            <v>766.52</v>
          </cell>
        </row>
        <row r="229">
          <cell r="A229">
            <v>7307</v>
          </cell>
          <cell r="B229" t="str">
            <v>RIVERVIEW SCHOOL DISTRICT</v>
          </cell>
          <cell r="C229">
            <v>1194.76</v>
          </cell>
          <cell r="D229">
            <v>1181.78</v>
          </cell>
          <cell r="E229">
            <v>1158.94</v>
          </cell>
          <cell r="F229">
            <v>1150.81</v>
          </cell>
          <cell r="G229">
            <v>1194.76</v>
          </cell>
          <cell r="H229">
            <v>1188.27</v>
          </cell>
          <cell r="I229">
            <v>1178.49</v>
          </cell>
          <cell r="J229">
            <v>1171.3399999999999</v>
          </cell>
        </row>
        <row r="230">
          <cell r="A230">
            <v>7309</v>
          </cell>
          <cell r="B230" t="str">
            <v>PANGBURN SCHOOL DISTRICT</v>
          </cell>
          <cell r="C230">
            <v>787.69</v>
          </cell>
          <cell r="D230">
            <v>798.8</v>
          </cell>
          <cell r="E230">
            <v>793.01</v>
          </cell>
          <cell r="F230">
            <v>792.93</v>
          </cell>
          <cell r="G230">
            <v>787.69</v>
          </cell>
          <cell r="H230">
            <v>793.44</v>
          </cell>
          <cell r="I230">
            <v>793.3</v>
          </cell>
          <cell r="J230">
            <v>793.2</v>
          </cell>
        </row>
        <row r="231">
          <cell r="A231">
            <v>7310</v>
          </cell>
          <cell r="B231" t="str">
            <v>ROSE BUD SCHOOL DISTRICT</v>
          </cell>
          <cell r="C231">
            <v>743.7</v>
          </cell>
          <cell r="D231">
            <v>744.36</v>
          </cell>
          <cell r="E231">
            <v>750.92</v>
          </cell>
          <cell r="F231">
            <v>747.91</v>
          </cell>
          <cell r="G231">
            <v>743.7</v>
          </cell>
          <cell r="H231">
            <v>744.04</v>
          </cell>
          <cell r="I231">
            <v>746.52</v>
          </cell>
          <cell r="J231">
            <v>746.85</v>
          </cell>
        </row>
        <row r="232">
          <cell r="A232">
            <v>7311</v>
          </cell>
          <cell r="B232" t="str">
            <v>SEARCY SCHOOL DISTRICT</v>
          </cell>
          <cell r="C232">
            <v>4022.79</v>
          </cell>
          <cell r="D232">
            <v>3988.47</v>
          </cell>
          <cell r="E232">
            <v>3974.46</v>
          </cell>
          <cell r="F232">
            <v>3968</v>
          </cell>
          <cell r="G232">
            <v>4022.79</v>
          </cell>
          <cell r="H232">
            <v>4005.05</v>
          </cell>
          <cell r="I232">
            <v>3995.09</v>
          </cell>
          <cell r="J232">
            <v>3988.08</v>
          </cell>
        </row>
        <row r="233">
          <cell r="A233">
            <v>7401</v>
          </cell>
          <cell r="B233" t="str">
            <v>AUGUSTA SCHOOL DISTRICT</v>
          </cell>
          <cell r="C233">
            <v>333.94</v>
          </cell>
          <cell r="D233">
            <v>332.1</v>
          </cell>
          <cell r="E233">
            <v>339.54</v>
          </cell>
          <cell r="F233">
            <v>348</v>
          </cell>
          <cell r="G233">
            <v>333.94</v>
          </cell>
          <cell r="H233">
            <v>333</v>
          </cell>
          <cell r="I233">
            <v>335.3</v>
          </cell>
          <cell r="J233">
            <v>338.44</v>
          </cell>
        </row>
        <row r="234">
          <cell r="A234">
            <v>7403</v>
          </cell>
          <cell r="B234" t="str">
            <v>MCCRORY SCHOOL DISTRICT</v>
          </cell>
          <cell r="C234">
            <v>600.24</v>
          </cell>
          <cell r="D234">
            <v>602.67999999999995</v>
          </cell>
          <cell r="E234">
            <v>599.79999999999995</v>
          </cell>
          <cell r="F234">
            <v>587.38</v>
          </cell>
          <cell r="G234">
            <v>600.24</v>
          </cell>
          <cell r="H234">
            <v>601.49</v>
          </cell>
          <cell r="I234">
            <v>600.88</v>
          </cell>
          <cell r="J234">
            <v>597.54999999999995</v>
          </cell>
        </row>
        <row r="235">
          <cell r="A235">
            <v>7503</v>
          </cell>
          <cell r="B235" t="str">
            <v>DANVILLE SCHOOL DISTRICT</v>
          </cell>
          <cell r="C235">
            <v>812.66</v>
          </cell>
          <cell r="D235">
            <v>810.32</v>
          </cell>
          <cell r="E235">
            <v>815.66</v>
          </cell>
          <cell r="F235">
            <v>814.84</v>
          </cell>
          <cell r="G235">
            <v>812.66</v>
          </cell>
          <cell r="H235">
            <v>811.45</v>
          </cell>
          <cell r="I235">
            <v>812.89</v>
          </cell>
          <cell r="J235">
            <v>813.43</v>
          </cell>
        </row>
        <row r="236">
          <cell r="A236">
            <v>7504</v>
          </cell>
          <cell r="B236" t="str">
            <v>DARDANELLE SCHOOL DISTRICT</v>
          </cell>
          <cell r="C236">
            <v>2102.54</v>
          </cell>
          <cell r="D236">
            <v>2083.2600000000002</v>
          </cell>
          <cell r="E236">
            <v>2087.12</v>
          </cell>
          <cell r="F236">
            <v>2083.02</v>
          </cell>
          <cell r="G236">
            <v>2102.54</v>
          </cell>
          <cell r="H236">
            <v>2092.79</v>
          </cell>
          <cell r="I236">
            <v>2090.8000000000002</v>
          </cell>
          <cell r="J236">
            <v>2088.88</v>
          </cell>
        </row>
        <row r="237">
          <cell r="A237">
            <v>7509</v>
          </cell>
          <cell r="B237" t="str">
            <v>WESTERN YELL CO. SCHOOL DIST.</v>
          </cell>
          <cell r="C237">
            <v>343.57</v>
          </cell>
          <cell r="D237">
            <v>337.6</v>
          </cell>
          <cell r="E237">
            <v>345.97</v>
          </cell>
          <cell r="F237">
            <v>342.13</v>
          </cell>
          <cell r="G237">
            <v>343.57</v>
          </cell>
          <cell r="H237">
            <v>340.45</v>
          </cell>
          <cell r="I237">
            <v>342.43</v>
          </cell>
          <cell r="J237">
            <v>342.35</v>
          </cell>
        </row>
        <row r="238">
          <cell r="A238">
            <v>7510</v>
          </cell>
          <cell r="B238" t="str">
            <v>TWO RIVERS SCHOOL DISTRICT</v>
          </cell>
          <cell r="C238">
            <v>797.46</v>
          </cell>
          <cell r="D238">
            <v>789.23</v>
          </cell>
          <cell r="E238">
            <v>784.05</v>
          </cell>
          <cell r="F238">
            <v>779.25</v>
          </cell>
          <cell r="G238">
            <v>797.46</v>
          </cell>
          <cell r="H238">
            <v>793.2</v>
          </cell>
          <cell r="I238">
            <v>789.99</v>
          </cell>
          <cell r="J238">
            <v>787.34</v>
          </cell>
        </row>
      </sheetData>
      <sheetData sheetId="14">
        <row r="4">
          <cell r="A4">
            <v>101</v>
          </cell>
          <cell r="B4">
            <v>0</v>
          </cell>
          <cell r="C4" t="str">
            <v>DEWITT SCHOOL DISTRICT</v>
          </cell>
          <cell r="D4">
            <v>1225.75</v>
          </cell>
          <cell r="E4">
            <v>1218.98</v>
          </cell>
          <cell r="F4">
            <v>1213.8599999999999</v>
          </cell>
          <cell r="G4">
            <v>1210.73</v>
          </cell>
          <cell r="H4">
            <v>1225.75</v>
          </cell>
          <cell r="I4">
            <v>1222.3699999999999</v>
          </cell>
          <cell r="J4">
            <v>1219.6199999999999</v>
          </cell>
          <cell r="K4">
            <v>1217.22</v>
          </cell>
        </row>
        <row r="5">
          <cell r="A5">
            <v>104</v>
          </cell>
          <cell r="B5">
            <v>0</v>
          </cell>
          <cell r="C5" t="str">
            <v>STUTTGART SCHOOL DISTRICT</v>
          </cell>
          <cell r="D5">
            <v>1551.07</v>
          </cell>
          <cell r="E5">
            <v>1545.09</v>
          </cell>
          <cell r="F5">
            <v>1547.59</v>
          </cell>
          <cell r="G5">
            <v>1537.9</v>
          </cell>
          <cell r="H5">
            <v>1551.07</v>
          </cell>
          <cell r="I5">
            <v>1548.05</v>
          </cell>
          <cell r="J5">
            <v>1547.89</v>
          </cell>
          <cell r="K5">
            <v>1545.48</v>
          </cell>
        </row>
        <row r="6">
          <cell r="A6">
            <v>201</v>
          </cell>
          <cell r="B6">
            <v>0</v>
          </cell>
          <cell r="C6" t="str">
            <v>CROSSETT SCHOOL DISTRICT</v>
          </cell>
          <cell r="D6">
            <v>1632.98</v>
          </cell>
          <cell r="E6">
            <v>1630.56</v>
          </cell>
          <cell r="F6">
            <v>1625.82</v>
          </cell>
          <cell r="G6">
            <v>1630.87</v>
          </cell>
          <cell r="H6">
            <v>1632.98</v>
          </cell>
          <cell r="I6">
            <v>1631.76</v>
          </cell>
          <cell r="J6">
            <v>1629.7</v>
          </cell>
          <cell r="K6">
            <v>1630.01</v>
          </cell>
        </row>
        <row r="7">
          <cell r="A7">
            <v>203</v>
          </cell>
          <cell r="B7">
            <v>0</v>
          </cell>
          <cell r="C7" t="str">
            <v>HAMBURG SCHOOL DISTRICT</v>
          </cell>
          <cell r="D7">
            <v>1722.61</v>
          </cell>
          <cell r="E7">
            <v>1718.88</v>
          </cell>
          <cell r="F7">
            <v>1712.32</v>
          </cell>
          <cell r="G7">
            <v>1709.8</v>
          </cell>
          <cell r="H7">
            <v>1722.61</v>
          </cell>
          <cell r="I7">
            <v>1720.91</v>
          </cell>
          <cell r="J7">
            <v>1717.92</v>
          </cell>
          <cell r="K7">
            <v>1715.96</v>
          </cell>
        </row>
        <row r="8">
          <cell r="A8">
            <v>302</v>
          </cell>
          <cell r="B8">
            <v>0</v>
          </cell>
          <cell r="C8" t="str">
            <v>COTTER SCHOOL DISTRICT</v>
          </cell>
          <cell r="D8">
            <v>748.84</v>
          </cell>
          <cell r="E8">
            <v>743.33</v>
          </cell>
          <cell r="F8">
            <v>737.75</v>
          </cell>
          <cell r="G8">
            <v>740.59</v>
          </cell>
          <cell r="H8">
            <v>748.84</v>
          </cell>
          <cell r="I8">
            <v>746.02</v>
          </cell>
          <cell r="J8">
            <v>743.26</v>
          </cell>
          <cell r="K8">
            <v>742.57</v>
          </cell>
        </row>
        <row r="9">
          <cell r="A9">
            <v>303</v>
          </cell>
          <cell r="B9">
            <v>0</v>
          </cell>
          <cell r="C9" t="str">
            <v>MOUNTAIN HOME SCHOOL DISTRICT</v>
          </cell>
          <cell r="D9">
            <v>3860.99</v>
          </cell>
          <cell r="E9">
            <v>3869.42</v>
          </cell>
          <cell r="F9">
            <v>3838.98</v>
          </cell>
          <cell r="G9">
            <v>3797.67</v>
          </cell>
          <cell r="H9">
            <v>3860.99</v>
          </cell>
          <cell r="I9">
            <v>3865.01</v>
          </cell>
          <cell r="J9">
            <v>3855.42</v>
          </cell>
          <cell r="K9">
            <v>3840.82</v>
          </cell>
        </row>
        <row r="10">
          <cell r="A10">
            <v>304</v>
          </cell>
          <cell r="B10">
            <v>0</v>
          </cell>
          <cell r="C10" t="str">
            <v>NORFORK SCHOOL DISTRICT</v>
          </cell>
          <cell r="D10">
            <v>425.86</v>
          </cell>
          <cell r="E10">
            <v>429.6</v>
          </cell>
          <cell r="F10">
            <v>424.14</v>
          </cell>
          <cell r="G10">
            <v>426.32</v>
          </cell>
          <cell r="H10">
            <v>425.86</v>
          </cell>
          <cell r="I10">
            <v>427.84</v>
          </cell>
          <cell r="J10">
            <v>426.61</v>
          </cell>
          <cell r="K10">
            <v>426.54</v>
          </cell>
        </row>
        <row r="11">
          <cell r="A11">
            <v>401</v>
          </cell>
          <cell r="B11">
            <v>0</v>
          </cell>
          <cell r="C11" t="str">
            <v>BENTONVILLE SCHOOL DISTRICT</v>
          </cell>
          <cell r="D11">
            <v>17212.05</v>
          </cell>
          <cell r="E11">
            <v>17198.63</v>
          </cell>
          <cell r="F11">
            <v>17209.669999999998</v>
          </cell>
          <cell r="G11">
            <v>17217.96</v>
          </cell>
          <cell r="H11">
            <v>17212.05</v>
          </cell>
          <cell r="I11">
            <v>17205.490000000002</v>
          </cell>
          <cell r="J11">
            <v>17206.95</v>
          </cell>
          <cell r="K11">
            <v>17209.8</v>
          </cell>
        </row>
        <row r="12">
          <cell r="A12">
            <v>402</v>
          </cell>
          <cell r="B12">
            <v>0</v>
          </cell>
          <cell r="C12" t="str">
            <v>DECATUR SCHOOL DISTRICT</v>
          </cell>
          <cell r="D12">
            <v>546.41</v>
          </cell>
          <cell r="E12">
            <v>540.65</v>
          </cell>
          <cell r="F12">
            <v>522.52</v>
          </cell>
          <cell r="G12">
            <v>506.46</v>
          </cell>
          <cell r="H12">
            <v>546.41</v>
          </cell>
          <cell r="I12">
            <v>543.52</v>
          </cell>
          <cell r="J12">
            <v>536.66</v>
          </cell>
          <cell r="K12">
            <v>528.84</v>
          </cell>
        </row>
        <row r="13">
          <cell r="A13">
            <v>403</v>
          </cell>
          <cell r="B13">
            <v>0</v>
          </cell>
          <cell r="C13" t="str">
            <v>GENTRY SCHOOL DISTRICT</v>
          </cell>
          <cell r="D13">
            <v>1438.65</v>
          </cell>
          <cell r="E13">
            <v>1447.95</v>
          </cell>
          <cell r="F13">
            <v>1452.31</v>
          </cell>
          <cell r="G13">
            <v>1449.06</v>
          </cell>
          <cell r="H13">
            <v>1438.65</v>
          </cell>
          <cell r="I13">
            <v>1443.41</v>
          </cell>
          <cell r="J13">
            <v>1446.55</v>
          </cell>
          <cell r="K13">
            <v>1447.14</v>
          </cell>
        </row>
        <row r="14">
          <cell r="A14">
            <v>404</v>
          </cell>
          <cell r="B14">
            <v>0</v>
          </cell>
          <cell r="C14" t="str">
            <v>GRAVETTE SCHOOL DISTRICT</v>
          </cell>
          <cell r="D14">
            <v>1876.66</v>
          </cell>
          <cell r="E14">
            <v>1857.18</v>
          </cell>
          <cell r="F14">
            <v>1860.24</v>
          </cell>
          <cell r="G14">
            <v>1856.05</v>
          </cell>
          <cell r="H14">
            <v>1876.66</v>
          </cell>
          <cell r="I14">
            <v>1866.58</v>
          </cell>
          <cell r="J14">
            <v>1864.36</v>
          </cell>
          <cell r="K14">
            <v>1862.3</v>
          </cell>
        </row>
        <row r="15">
          <cell r="A15">
            <v>405</v>
          </cell>
          <cell r="B15">
            <v>0</v>
          </cell>
          <cell r="C15" t="str">
            <v>ROGERS SCHOOL DISTRICT</v>
          </cell>
          <cell r="D15">
            <v>15577.64</v>
          </cell>
          <cell r="E15">
            <v>15578.73</v>
          </cell>
          <cell r="F15">
            <v>15510.65</v>
          </cell>
          <cell r="G15">
            <v>15480.32</v>
          </cell>
          <cell r="H15">
            <v>15577.64</v>
          </cell>
          <cell r="I15">
            <v>15578.26</v>
          </cell>
          <cell r="J15">
            <v>15553.93</v>
          </cell>
          <cell r="K15">
            <v>15534.81</v>
          </cell>
        </row>
        <row r="16">
          <cell r="A16">
            <v>406</v>
          </cell>
          <cell r="B16">
            <v>0</v>
          </cell>
          <cell r="C16" t="str">
            <v>SILOAM SPRINGS SCHOOL DISTRICT</v>
          </cell>
          <cell r="D16">
            <v>4247.57</v>
          </cell>
          <cell r="E16">
            <v>4241.33</v>
          </cell>
          <cell r="F16">
            <v>4250.49</v>
          </cell>
          <cell r="G16">
            <v>4263.88</v>
          </cell>
          <cell r="H16">
            <v>4247.57</v>
          </cell>
          <cell r="I16">
            <v>4244.3100000000004</v>
          </cell>
          <cell r="J16">
            <v>4246.43</v>
          </cell>
          <cell r="K16">
            <v>4250.74</v>
          </cell>
        </row>
        <row r="17">
          <cell r="A17">
            <v>407</v>
          </cell>
          <cell r="B17">
            <v>0</v>
          </cell>
          <cell r="C17" t="str">
            <v>PEA RIDGE SCHOOL DISTRICT</v>
          </cell>
          <cell r="D17">
            <v>2178.21</v>
          </cell>
          <cell r="E17">
            <v>2156.37</v>
          </cell>
          <cell r="F17">
            <v>2146.5</v>
          </cell>
          <cell r="G17">
            <v>2146.1799999999998</v>
          </cell>
          <cell r="H17">
            <v>2178.21</v>
          </cell>
          <cell r="I17">
            <v>2167.29</v>
          </cell>
          <cell r="J17">
            <v>2159.94</v>
          </cell>
          <cell r="K17">
            <v>2156.52</v>
          </cell>
        </row>
        <row r="18">
          <cell r="A18">
            <v>501</v>
          </cell>
          <cell r="B18">
            <v>0</v>
          </cell>
          <cell r="C18" t="str">
            <v>ALPENA SCHOOL DISTRICT</v>
          </cell>
          <cell r="D18">
            <v>525.24</v>
          </cell>
          <cell r="E18">
            <v>524.12</v>
          </cell>
          <cell r="F18">
            <v>525</v>
          </cell>
          <cell r="G18">
            <v>516.04999999999995</v>
          </cell>
          <cell r="H18">
            <v>525.24</v>
          </cell>
          <cell r="I18">
            <v>524.66</v>
          </cell>
          <cell r="J18">
            <v>524.78</v>
          </cell>
          <cell r="K18">
            <v>522.62</v>
          </cell>
        </row>
        <row r="19">
          <cell r="A19">
            <v>502</v>
          </cell>
          <cell r="B19">
            <v>0</v>
          </cell>
          <cell r="C19" t="str">
            <v>BERGMAN SCHOOL DISTRICT</v>
          </cell>
          <cell r="D19">
            <v>1090.21</v>
          </cell>
          <cell r="E19">
            <v>1080.8699999999999</v>
          </cell>
          <cell r="F19">
            <v>1093.31</v>
          </cell>
          <cell r="G19">
            <v>1080.8</v>
          </cell>
          <cell r="H19">
            <v>1090.21</v>
          </cell>
          <cell r="I19">
            <v>1085.5899999999999</v>
          </cell>
          <cell r="J19">
            <v>1088.26</v>
          </cell>
          <cell r="K19">
            <v>1086.3800000000001</v>
          </cell>
        </row>
        <row r="20">
          <cell r="A20">
            <v>503</v>
          </cell>
          <cell r="B20">
            <v>0</v>
          </cell>
          <cell r="C20" t="str">
            <v>HARRISON SCHOOL DISTRICT</v>
          </cell>
          <cell r="D20">
            <v>2687.71</v>
          </cell>
          <cell r="E20">
            <v>2698.32</v>
          </cell>
          <cell r="F20">
            <v>2689.65</v>
          </cell>
          <cell r="G20">
            <v>2654.74</v>
          </cell>
          <cell r="H20">
            <v>2687.71</v>
          </cell>
          <cell r="I20">
            <v>2692.89</v>
          </cell>
          <cell r="J20">
            <v>2691.76</v>
          </cell>
          <cell r="K20">
            <v>2682.19</v>
          </cell>
        </row>
        <row r="21">
          <cell r="A21">
            <v>504</v>
          </cell>
          <cell r="B21">
            <v>0</v>
          </cell>
          <cell r="C21" t="str">
            <v>OMAHA SCHOOL DISTRICT</v>
          </cell>
          <cell r="D21">
            <v>377.22</v>
          </cell>
          <cell r="E21">
            <v>374.84</v>
          </cell>
          <cell r="F21">
            <v>385.62</v>
          </cell>
          <cell r="G21">
            <v>381.61</v>
          </cell>
          <cell r="H21">
            <v>377.22</v>
          </cell>
          <cell r="I21">
            <v>375.98</v>
          </cell>
          <cell r="J21">
            <v>379.43</v>
          </cell>
          <cell r="K21">
            <v>379.97</v>
          </cell>
        </row>
        <row r="22">
          <cell r="A22">
            <v>505</v>
          </cell>
          <cell r="B22">
            <v>0</v>
          </cell>
          <cell r="C22" t="str">
            <v>VALLEY SPRINGS SCHOOL DISTRICT</v>
          </cell>
          <cell r="D22">
            <v>839.23</v>
          </cell>
          <cell r="E22">
            <v>832.47</v>
          </cell>
          <cell r="F22">
            <v>823.29</v>
          </cell>
          <cell r="G22">
            <v>835.16</v>
          </cell>
          <cell r="H22">
            <v>839.23</v>
          </cell>
          <cell r="I22">
            <v>835.89</v>
          </cell>
          <cell r="J22">
            <v>831.6</v>
          </cell>
          <cell r="K22">
            <v>832.52</v>
          </cell>
        </row>
        <row r="23">
          <cell r="A23">
            <v>506</v>
          </cell>
          <cell r="B23">
            <v>0</v>
          </cell>
          <cell r="C23" t="str">
            <v>LEAD HILL SCHOOL DISTRICT</v>
          </cell>
          <cell r="D23">
            <v>352.13</v>
          </cell>
          <cell r="E23">
            <v>359.92</v>
          </cell>
          <cell r="F23">
            <v>361.14</v>
          </cell>
          <cell r="G23">
            <v>353.69</v>
          </cell>
          <cell r="H23">
            <v>352.13</v>
          </cell>
          <cell r="I23">
            <v>356.2</v>
          </cell>
          <cell r="J23">
            <v>357.82</v>
          </cell>
          <cell r="K23">
            <v>356.66</v>
          </cell>
        </row>
        <row r="24">
          <cell r="A24">
            <v>601</v>
          </cell>
          <cell r="B24">
            <v>0</v>
          </cell>
          <cell r="C24" t="str">
            <v>HERMITAGE SCHOOL DISTRICT</v>
          </cell>
          <cell r="D24">
            <v>426.3</v>
          </cell>
          <cell r="E24">
            <v>426.35</v>
          </cell>
          <cell r="F24">
            <v>423.07</v>
          </cell>
          <cell r="G24">
            <v>418.61</v>
          </cell>
          <cell r="H24">
            <v>426.3</v>
          </cell>
          <cell r="I24">
            <v>426.32</v>
          </cell>
          <cell r="J24">
            <v>425.16</v>
          </cell>
          <cell r="K24">
            <v>423.58</v>
          </cell>
        </row>
        <row r="25">
          <cell r="A25">
            <v>602</v>
          </cell>
          <cell r="B25">
            <v>0</v>
          </cell>
          <cell r="C25" t="str">
            <v>WARREN SCHOOL DISTRICT</v>
          </cell>
          <cell r="D25">
            <v>1568.77</v>
          </cell>
          <cell r="E25">
            <v>1571.37</v>
          </cell>
          <cell r="F25">
            <v>1577.15</v>
          </cell>
          <cell r="G25">
            <v>1569.15</v>
          </cell>
          <cell r="H25">
            <v>1568.77</v>
          </cell>
          <cell r="I25">
            <v>1570.05</v>
          </cell>
          <cell r="J25">
            <v>1572.51</v>
          </cell>
          <cell r="K25">
            <v>1571.61</v>
          </cell>
        </row>
        <row r="26">
          <cell r="A26">
            <v>701</v>
          </cell>
          <cell r="B26">
            <v>0</v>
          </cell>
          <cell r="C26" t="str">
            <v>HAMPTON SCHOOL DISTRICT</v>
          </cell>
          <cell r="D26">
            <v>573.79</v>
          </cell>
          <cell r="E26">
            <v>564.44000000000005</v>
          </cell>
          <cell r="F26">
            <v>570.58000000000004</v>
          </cell>
          <cell r="G26">
            <v>558.30999999999995</v>
          </cell>
          <cell r="H26">
            <v>573.79</v>
          </cell>
          <cell r="I26">
            <v>569.01</v>
          </cell>
          <cell r="J26">
            <v>569.58000000000004</v>
          </cell>
          <cell r="K26">
            <v>566.85</v>
          </cell>
        </row>
        <row r="27">
          <cell r="A27">
            <v>801</v>
          </cell>
          <cell r="B27">
            <v>0</v>
          </cell>
          <cell r="C27" t="str">
            <v>BERRYVILLE SCHOOL DISTRICT</v>
          </cell>
          <cell r="D27">
            <v>1885.1</v>
          </cell>
          <cell r="E27">
            <v>1898.7</v>
          </cell>
          <cell r="F27">
            <v>1895.49</v>
          </cell>
          <cell r="G27">
            <v>1880.99</v>
          </cell>
          <cell r="H27">
            <v>1885.1</v>
          </cell>
          <cell r="I27">
            <v>1891.74</v>
          </cell>
          <cell r="J27">
            <v>1893.05</v>
          </cell>
          <cell r="K27">
            <v>1889.93</v>
          </cell>
        </row>
        <row r="28">
          <cell r="A28">
            <v>802</v>
          </cell>
          <cell r="B28">
            <v>0</v>
          </cell>
          <cell r="C28" t="str">
            <v>EUREKA SPRINGS SCHOOL DISTRICT</v>
          </cell>
          <cell r="D28">
            <v>595.5</v>
          </cell>
          <cell r="E28">
            <v>591.73</v>
          </cell>
          <cell r="F28">
            <v>600.58000000000004</v>
          </cell>
          <cell r="G28">
            <v>608.76</v>
          </cell>
          <cell r="H28">
            <v>595.5</v>
          </cell>
          <cell r="I28">
            <v>593.53</v>
          </cell>
          <cell r="J28">
            <v>596.12</v>
          </cell>
          <cell r="K28">
            <v>599.1</v>
          </cell>
        </row>
        <row r="29">
          <cell r="A29">
            <v>803</v>
          </cell>
          <cell r="B29">
            <v>0</v>
          </cell>
          <cell r="C29" t="str">
            <v>GREEN FOREST SCHOOL DISTRICT</v>
          </cell>
          <cell r="D29">
            <v>1322.74</v>
          </cell>
          <cell r="E29">
            <v>1347.06</v>
          </cell>
          <cell r="F29">
            <v>1354.35</v>
          </cell>
          <cell r="G29">
            <v>1365.23</v>
          </cell>
          <cell r="H29">
            <v>1322.74</v>
          </cell>
          <cell r="I29">
            <v>1335.45</v>
          </cell>
          <cell r="J29">
            <v>1341.66</v>
          </cell>
          <cell r="K29">
            <v>1347.88</v>
          </cell>
        </row>
        <row r="30">
          <cell r="A30">
            <v>901</v>
          </cell>
          <cell r="B30">
            <v>0</v>
          </cell>
          <cell r="C30" t="str">
            <v>DERMOTT SCHOOL DISTRICT</v>
          </cell>
          <cell r="D30">
            <v>342.03</v>
          </cell>
          <cell r="E30">
            <v>343.1</v>
          </cell>
          <cell r="F30">
            <v>340.79</v>
          </cell>
          <cell r="G30">
            <v>341.07</v>
          </cell>
          <cell r="H30">
            <v>342.03</v>
          </cell>
          <cell r="I30">
            <v>342.56</v>
          </cell>
          <cell r="J30">
            <v>341.94</v>
          </cell>
          <cell r="K30">
            <v>341.72</v>
          </cell>
        </row>
        <row r="31">
          <cell r="A31">
            <v>903</v>
          </cell>
          <cell r="B31">
            <v>0</v>
          </cell>
          <cell r="C31" t="str">
            <v>LAKESIDE SCHOOL DIST(CHICOT)</v>
          </cell>
          <cell r="D31">
            <v>997.14</v>
          </cell>
          <cell r="E31">
            <v>997.03</v>
          </cell>
          <cell r="F31">
            <v>982.57</v>
          </cell>
          <cell r="G31">
            <v>988.5</v>
          </cell>
          <cell r="H31">
            <v>997.14</v>
          </cell>
          <cell r="I31">
            <v>997.08</v>
          </cell>
          <cell r="J31">
            <v>992.1</v>
          </cell>
          <cell r="K31">
            <v>991.21</v>
          </cell>
        </row>
        <row r="32">
          <cell r="A32">
            <v>1002</v>
          </cell>
          <cell r="B32">
            <v>0</v>
          </cell>
          <cell r="C32" t="str">
            <v>ARKADELPHIA SCHOOL DISTRICT</v>
          </cell>
          <cell r="D32">
            <v>1753.03</v>
          </cell>
          <cell r="E32">
            <v>1749</v>
          </cell>
          <cell r="F32">
            <v>1733.55</v>
          </cell>
          <cell r="G32">
            <v>1726.97</v>
          </cell>
          <cell r="H32">
            <v>1753.03</v>
          </cell>
          <cell r="I32">
            <v>1751.09</v>
          </cell>
          <cell r="J32">
            <v>1745.02</v>
          </cell>
          <cell r="K32">
            <v>1740.15</v>
          </cell>
        </row>
        <row r="33">
          <cell r="A33">
            <v>1003</v>
          </cell>
          <cell r="B33">
            <v>0</v>
          </cell>
          <cell r="C33" t="str">
            <v>GURDON SCHOOL DISTRICT</v>
          </cell>
          <cell r="D33">
            <v>681.46</v>
          </cell>
          <cell r="E33">
            <v>685.76</v>
          </cell>
          <cell r="F33">
            <v>685.34</v>
          </cell>
          <cell r="G33">
            <v>675.26</v>
          </cell>
          <cell r="H33">
            <v>681.46</v>
          </cell>
          <cell r="I33">
            <v>683.61</v>
          </cell>
          <cell r="J33">
            <v>684.21</v>
          </cell>
          <cell r="K33">
            <v>682.05</v>
          </cell>
        </row>
        <row r="34">
          <cell r="A34">
            <v>1101</v>
          </cell>
          <cell r="B34">
            <v>0</v>
          </cell>
          <cell r="C34" t="str">
            <v>CORNING SCHOOL DISTRICT</v>
          </cell>
          <cell r="D34">
            <v>848.28</v>
          </cell>
          <cell r="E34">
            <v>840.4</v>
          </cell>
          <cell r="F34">
            <v>823.15</v>
          </cell>
          <cell r="G34">
            <v>822.35</v>
          </cell>
          <cell r="H34">
            <v>848.28</v>
          </cell>
          <cell r="I34">
            <v>844.66</v>
          </cell>
          <cell r="J34">
            <v>837.01</v>
          </cell>
          <cell r="K34">
            <v>833.47</v>
          </cell>
        </row>
        <row r="35">
          <cell r="A35">
            <v>1104</v>
          </cell>
          <cell r="B35">
            <v>0</v>
          </cell>
          <cell r="C35" t="str">
            <v>PIGGOTT SCHOOL DISTRICT</v>
          </cell>
          <cell r="D35">
            <v>840.14</v>
          </cell>
          <cell r="E35">
            <v>843.1</v>
          </cell>
          <cell r="F35">
            <v>838.43</v>
          </cell>
          <cell r="G35">
            <v>833.32</v>
          </cell>
          <cell r="H35">
            <v>840.14</v>
          </cell>
          <cell r="I35">
            <v>841.51</v>
          </cell>
          <cell r="J35">
            <v>840.5</v>
          </cell>
          <cell r="K35">
            <v>838.49</v>
          </cell>
        </row>
        <row r="36">
          <cell r="A36">
            <v>1106</v>
          </cell>
          <cell r="B36">
            <v>0</v>
          </cell>
          <cell r="C36" t="str">
            <v>RECTOR SCHOOL DISTRICT</v>
          </cell>
          <cell r="D36">
            <v>558.09</v>
          </cell>
          <cell r="E36">
            <v>562.80999999999995</v>
          </cell>
          <cell r="F36">
            <v>567.07000000000005</v>
          </cell>
          <cell r="G36">
            <v>562.69000000000005</v>
          </cell>
          <cell r="H36">
            <v>558.09</v>
          </cell>
          <cell r="I36">
            <v>560.23</v>
          </cell>
          <cell r="J36">
            <v>562.58000000000004</v>
          </cell>
          <cell r="K36">
            <v>562.61</v>
          </cell>
        </row>
        <row r="37">
          <cell r="A37">
            <v>1201</v>
          </cell>
          <cell r="B37">
            <v>0</v>
          </cell>
          <cell r="C37" t="str">
            <v>CONCORD SCHOOL DISTRICT</v>
          </cell>
          <cell r="D37">
            <v>451.84</v>
          </cell>
          <cell r="E37">
            <v>443.55</v>
          </cell>
          <cell r="F37">
            <v>446.45</v>
          </cell>
          <cell r="G37">
            <v>441.3</v>
          </cell>
          <cell r="H37">
            <v>451.84</v>
          </cell>
          <cell r="I37">
            <v>447.5</v>
          </cell>
          <cell r="J37">
            <v>447.12</v>
          </cell>
          <cell r="K37">
            <v>445.71</v>
          </cell>
        </row>
        <row r="38">
          <cell r="A38">
            <v>1202</v>
          </cell>
          <cell r="B38">
            <v>0</v>
          </cell>
          <cell r="C38" t="str">
            <v>HEBER SPRINGS SCHOOL DISTRICT</v>
          </cell>
          <cell r="D38">
            <v>1591.48</v>
          </cell>
          <cell r="E38">
            <v>1589.12</v>
          </cell>
          <cell r="F38">
            <v>1580.13</v>
          </cell>
          <cell r="G38">
            <v>1571.49</v>
          </cell>
          <cell r="H38">
            <v>1591.48</v>
          </cell>
          <cell r="I38">
            <v>1590.3</v>
          </cell>
          <cell r="J38">
            <v>1586.81</v>
          </cell>
          <cell r="K38">
            <v>1582.76</v>
          </cell>
        </row>
        <row r="39">
          <cell r="A39">
            <v>1203</v>
          </cell>
          <cell r="B39">
            <v>0</v>
          </cell>
          <cell r="C39" t="str">
            <v>QUITMAN SCHOOL DISTRICT</v>
          </cell>
          <cell r="D39">
            <v>684.76</v>
          </cell>
          <cell r="E39">
            <v>675.37</v>
          </cell>
          <cell r="F39">
            <v>690.34</v>
          </cell>
          <cell r="G39">
            <v>696.58</v>
          </cell>
          <cell r="H39">
            <v>684.76</v>
          </cell>
          <cell r="I39">
            <v>679.85</v>
          </cell>
          <cell r="J39">
            <v>683.55</v>
          </cell>
          <cell r="K39">
            <v>686.85</v>
          </cell>
        </row>
        <row r="40">
          <cell r="A40">
            <v>1204</v>
          </cell>
          <cell r="B40">
            <v>0</v>
          </cell>
          <cell r="C40" t="str">
            <v>WEST SIDE SCHOOL DIST(CLEBURNE)</v>
          </cell>
          <cell r="D40">
            <v>455.49</v>
          </cell>
          <cell r="E40">
            <v>448.14</v>
          </cell>
          <cell r="F40">
            <v>441.92</v>
          </cell>
          <cell r="G40">
            <v>446.6</v>
          </cell>
          <cell r="H40">
            <v>455.49</v>
          </cell>
          <cell r="I40">
            <v>451.78</v>
          </cell>
          <cell r="J40">
            <v>448.32</v>
          </cell>
          <cell r="K40">
            <v>447.89</v>
          </cell>
        </row>
        <row r="41">
          <cell r="A41">
            <v>1304</v>
          </cell>
          <cell r="B41">
            <v>0</v>
          </cell>
          <cell r="C41" t="str">
            <v>WOODLAWN SCHOOL DISTRICT</v>
          </cell>
          <cell r="D41">
            <v>558.28</v>
          </cell>
          <cell r="E41">
            <v>555.39</v>
          </cell>
          <cell r="F41">
            <v>558.20000000000005</v>
          </cell>
          <cell r="G41">
            <v>552.32000000000005</v>
          </cell>
          <cell r="H41">
            <v>558.28</v>
          </cell>
          <cell r="I41">
            <v>556.85</v>
          </cell>
          <cell r="J41">
            <v>557.32000000000005</v>
          </cell>
          <cell r="K41">
            <v>555.97</v>
          </cell>
        </row>
        <row r="42">
          <cell r="A42">
            <v>1305</v>
          </cell>
          <cell r="B42">
            <v>0</v>
          </cell>
          <cell r="C42" t="str">
            <v>CLEVELAND COUNTY SCHOOL DISTRICT</v>
          </cell>
          <cell r="D42">
            <v>833.03</v>
          </cell>
          <cell r="E42">
            <v>822.66</v>
          </cell>
          <cell r="F42">
            <v>815.24</v>
          </cell>
          <cell r="G42">
            <v>805.25</v>
          </cell>
          <cell r="H42">
            <v>833.03</v>
          </cell>
          <cell r="I42">
            <v>827.79</v>
          </cell>
          <cell r="J42">
            <v>823.64</v>
          </cell>
          <cell r="K42">
            <v>818.68</v>
          </cell>
        </row>
        <row r="43">
          <cell r="A43">
            <v>1402</v>
          </cell>
          <cell r="B43">
            <v>0</v>
          </cell>
          <cell r="C43" t="str">
            <v>MAGNOLIA SCHOOL DISTRICT</v>
          </cell>
          <cell r="D43">
            <v>2694.84</v>
          </cell>
          <cell r="E43">
            <v>2717.96</v>
          </cell>
          <cell r="F43">
            <v>2715.83</v>
          </cell>
          <cell r="G43">
            <v>2727.47</v>
          </cell>
          <cell r="H43">
            <v>2694.84</v>
          </cell>
          <cell r="I43">
            <v>2706.54</v>
          </cell>
          <cell r="J43">
            <v>2709.85</v>
          </cell>
          <cell r="K43">
            <v>2714.7</v>
          </cell>
        </row>
        <row r="44">
          <cell r="A44">
            <v>1408</v>
          </cell>
          <cell r="B44">
            <v>0</v>
          </cell>
          <cell r="C44" t="str">
            <v>EMERSON-TAYLOR-BRADLEY SCHOOL DISTRICT</v>
          </cell>
          <cell r="D44">
            <v>1027.48</v>
          </cell>
          <cell r="E44">
            <v>1013.89</v>
          </cell>
          <cell r="F44">
            <v>1004.49</v>
          </cell>
          <cell r="G44">
            <v>1008.77</v>
          </cell>
          <cell r="H44">
            <v>1027.48</v>
          </cell>
          <cell r="I44">
            <v>1020.61</v>
          </cell>
          <cell r="J44">
            <v>1015.36</v>
          </cell>
          <cell r="K44">
            <v>1013.66</v>
          </cell>
        </row>
        <row r="45">
          <cell r="A45">
            <v>1503</v>
          </cell>
          <cell r="B45">
            <v>0</v>
          </cell>
          <cell r="C45" t="str">
            <v>NEMO VISTA SCHOOL DISTRICT</v>
          </cell>
          <cell r="D45">
            <v>449.35</v>
          </cell>
          <cell r="E45">
            <v>448.57</v>
          </cell>
          <cell r="F45">
            <v>452.78</v>
          </cell>
          <cell r="G45">
            <v>447.75</v>
          </cell>
          <cell r="H45">
            <v>449.35</v>
          </cell>
          <cell r="I45">
            <v>448.95</v>
          </cell>
          <cell r="J45">
            <v>450.24</v>
          </cell>
          <cell r="K45">
            <v>449.62</v>
          </cell>
        </row>
        <row r="46">
          <cell r="A46">
            <v>1505</v>
          </cell>
          <cell r="B46">
            <v>0</v>
          </cell>
          <cell r="C46" t="str">
            <v>WONDERVIEW SCHOOL DISTRICT</v>
          </cell>
          <cell r="D46">
            <v>459</v>
          </cell>
          <cell r="E46">
            <v>456.14</v>
          </cell>
          <cell r="F46">
            <v>440.15</v>
          </cell>
          <cell r="G46">
            <v>434.96</v>
          </cell>
          <cell r="H46">
            <v>459</v>
          </cell>
          <cell r="I46">
            <v>457.52</v>
          </cell>
          <cell r="J46">
            <v>451.43</v>
          </cell>
          <cell r="K46">
            <v>447.36</v>
          </cell>
        </row>
        <row r="47">
          <cell r="A47">
            <v>1507</v>
          </cell>
          <cell r="B47">
            <v>0</v>
          </cell>
          <cell r="C47" t="str">
            <v>SOUTH CONWAY COUNTY SCHOOL DISTRICT</v>
          </cell>
          <cell r="D47">
            <v>2244.96</v>
          </cell>
          <cell r="E47">
            <v>2247.9299999999998</v>
          </cell>
          <cell r="F47">
            <v>2246.96</v>
          </cell>
          <cell r="G47">
            <v>2245.56</v>
          </cell>
          <cell r="H47">
            <v>2244.96</v>
          </cell>
          <cell r="I47">
            <v>2246.4699999999998</v>
          </cell>
          <cell r="J47">
            <v>2246.64</v>
          </cell>
          <cell r="K47">
            <v>2246.37</v>
          </cell>
        </row>
        <row r="48">
          <cell r="A48">
            <v>1601</v>
          </cell>
          <cell r="B48">
            <v>0</v>
          </cell>
          <cell r="C48" t="str">
            <v>BAY SCHOOL DISTRICT</v>
          </cell>
          <cell r="D48">
            <v>622.6</v>
          </cell>
          <cell r="E48">
            <v>621.80999999999995</v>
          </cell>
          <cell r="F48">
            <v>621.34</v>
          </cell>
          <cell r="G48">
            <v>617.85</v>
          </cell>
          <cell r="H48">
            <v>622.6</v>
          </cell>
          <cell r="I48">
            <v>622.21</v>
          </cell>
          <cell r="J48">
            <v>621.9</v>
          </cell>
          <cell r="K48">
            <v>620.9</v>
          </cell>
        </row>
        <row r="49">
          <cell r="A49">
            <v>1602</v>
          </cell>
          <cell r="B49">
            <v>0</v>
          </cell>
          <cell r="C49" t="str">
            <v>WESTSIDE CONS. SCH DIST(CRAIGH</v>
          </cell>
          <cell r="D49">
            <v>1724.59</v>
          </cell>
          <cell r="E49">
            <v>1724.2</v>
          </cell>
          <cell r="F49">
            <v>1721.73</v>
          </cell>
          <cell r="G49">
            <v>1706.64</v>
          </cell>
          <cell r="H49">
            <v>1724.59</v>
          </cell>
          <cell r="I49">
            <v>1724.4</v>
          </cell>
          <cell r="J49">
            <v>1723.54</v>
          </cell>
          <cell r="K49">
            <v>1718.98</v>
          </cell>
        </row>
        <row r="50">
          <cell r="A50">
            <v>1603</v>
          </cell>
          <cell r="B50">
            <v>0</v>
          </cell>
          <cell r="C50" t="str">
            <v>BROOKLAND SCHOOL DISTRICT</v>
          </cell>
          <cell r="D50">
            <v>2554.0500000000002</v>
          </cell>
          <cell r="E50">
            <v>2551.5</v>
          </cell>
          <cell r="F50">
            <v>2513.64</v>
          </cell>
          <cell r="G50">
            <v>2512.77</v>
          </cell>
          <cell r="H50">
            <v>2554.0500000000002</v>
          </cell>
          <cell r="I50">
            <v>2552.83</v>
          </cell>
          <cell r="J50">
            <v>2539.19</v>
          </cell>
          <cell r="K50">
            <v>2532.81</v>
          </cell>
        </row>
        <row r="51">
          <cell r="A51">
            <v>1605</v>
          </cell>
          <cell r="B51">
            <v>0</v>
          </cell>
          <cell r="C51" t="str">
            <v>BUFFALO IS. CENTRAL SCH. DIST.</v>
          </cell>
          <cell r="D51">
            <v>724.83</v>
          </cell>
          <cell r="E51">
            <v>724.37</v>
          </cell>
          <cell r="F51">
            <v>720.89</v>
          </cell>
          <cell r="G51">
            <v>726.53</v>
          </cell>
          <cell r="H51">
            <v>724.83</v>
          </cell>
          <cell r="I51">
            <v>724.59</v>
          </cell>
          <cell r="J51">
            <v>723.21</v>
          </cell>
          <cell r="K51">
            <v>724.03</v>
          </cell>
        </row>
        <row r="52">
          <cell r="A52">
            <v>1608</v>
          </cell>
          <cell r="B52">
            <v>0</v>
          </cell>
          <cell r="C52" t="str">
            <v>JONESBORO SCHOOL DISTRICT</v>
          </cell>
          <cell r="D52">
            <v>6500.03</v>
          </cell>
          <cell r="E52">
            <v>6439.54</v>
          </cell>
          <cell r="F52">
            <v>6401.51</v>
          </cell>
          <cell r="G52">
            <v>6371.34</v>
          </cell>
          <cell r="H52">
            <v>6500.03</v>
          </cell>
          <cell r="I52">
            <v>6469.79</v>
          </cell>
          <cell r="J52">
            <v>6447.38</v>
          </cell>
          <cell r="K52">
            <v>6427.3</v>
          </cell>
        </row>
        <row r="53">
          <cell r="A53">
            <v>1611</v>
          </cell>
          <cell r="B53">
            <v>0</v>
          </cell>
          <cell r="C53" t="str">
            <v>NETTLETON SCHOOL DISTRICT</v>
          </cell>
          <cell r="D53">
            <v>3407.82</v>
          </cell>
          <cell r="E53">
            <v>3463.36</v>
          </cell>
          <cell r="F53">
            <v>3471.28</v>
          </cell>
          <cell r="G53">
            <v>3449.58</v>
          </cell>
          <cell r="H53">
            <v>3407.82</v>
          </cell>
          <cell r="I53">
            <v>3435.59</v>
          </cell>
          <cell r="J53">
            <v>3447.31</v>
          </cell>
          <cell r="K53">
            <v>3447.91</v>
          </cell>
        </row>
        <row r="54">
          <cell r="A54">
            <v>1612</v>
          </cell>
          <cell r="B54">
            <v>0</v>
          </cell>
          <cell r="C54" t="str">
            <v>VALLEY VIEW SCHOOL DISTRICT</v>
          </cell>
          <cell r="D54">
            <v>2786.08</v>
          </cell>
          <cell r="E54">
            <v>2779.92</v>
          </cell>
          <cell r="F54">
            <v>2772.14</v>
          </cell>
          <cell r="G54">
            <v>2775.61</v>
          </cell>
          <cell r="H54">
            <v>2786.08</v>
          </cell>
          <cell r="I54">
            <v>2782.89</v>
          </cell>
          <cell r="J54">
            <v>2779.01</v>
          </cell>
          <cell r="K54">
            <v>2778.15</v>
          </cell>
        </row>
        <row r="55">
          <cell r="A55">
            <v>1613</v>
          </cell>
          <cell r="B55">
            <v>0</v>
          </cell>
          <cell r="C55" t="str">
            <v>RIVERSIDE SCHOOL DISTRICT</v>
          </cell>
          <cell r="D55">
            <v>755.86</v>
          </cell>
          <cell r="E55">
            <v>763</v>
          </cell>
          <cell r="F55">
            <v>765.61</v>
          </cell>
          <cell r="G55">
            <v>756.03</v>
          </cell>
          <cell r="H55">
            <v>755.86</v>
          </cell>
          <cell r="I55">
            <v>759.51</v>
          </cell>
          <cell r="J55">
            <v>761.48</v>
          </cell>
          <cell r="K55">
            <v>760.01</v>
          </cell>
        </row>
        <row r="56">
          <cell r="A56">
            <v>1701</v>
          </cell>
          <cell r="B56">
            <v>0</v>
          </cell>
          <cell r="C56" t="str">
            <v>ALMA SCHOOL DISTRICT</v>
          </cell>
          <cell r="D56">
            <v>3241.65</v>
          </cell>
          <cell r="E56">
            <v>3243.59</v>
          </cell>
          <cell r="F56">
            <v>3238.59</v>
          </cell>
          <cell r="G56">
            <v>3246.17</v>
          </cell>
          <cell r="H56">
            <v>3241.65</v>
          </cell>
          <cell r="I56">
            <v>3242.64</v>
          </cell>
          <cell r="J56">
            <v>3241.19</v>
          </cell>
          <cell r="K56">
            <v>3242.44</v>
          </cell>
        </row>
        <row r="57">
          <cell r="A57">
            <v>1702</v>
          </cell>
          <cell r="B57">
            <v>0</v>
          </cell>
          <cell r="C57" t="str">
            <v>CEDARVILLE SCHOOL DISTRICT</v>
          </cell>
          <cell r="D57">
            <v>745.05</v>
          </cell>
          <cell r="E57">
            <v>748.05</v>
          </cell>
          <cell r="F57">
            <v>753.59</v>
          </cell>
          <cell r="G57">
            <v>756.55</v>
          </cell>
          <cell r="H57">
            <v>745.05</v>
          </cell>
          <cell r="I57">
            <v>746.56</v>
          </cell>
          <cell r="J57">
            <v>749.01</v>
          </cell>
          <cell r="K57">
            <v>750.8</v>
          </cell>
        </row>
        <row r="58">
          <cell r="A58">
            <v>1703</v>
          </cell>
          <cell r="B58">
            <v>0</v>
          </cell>
          <cell r="C58" t="str">
            <v>MOUNTAINBURG SCHOOL DISTRICT</v>
          </cell>
          <cell r="D58">
            <v>619.22</v>
          </cell>
          <cell r="E58">
            <v>616.48</v>
          </cell>
          <cell r="F58">
            <v>621.14</v>
          </cell>
          <cell r="G58">
            <v>624.28</v>
          </cell>
          <cell r="H58">
            <v>619.22</v>
          </cell>
          <cell r="I58">
            <v>617.86</v>
          </cell>
          <cell r="J58">
            <v>619.03</v>
          </cell>
          <cell r="K58">
            <v>620.29999999999995</v>
          </cell>
        </row>
        <row r="59">
          <cell r="A59">
            <v>1704</v>
          </cell>
          <cell r="B59">
            <v>0</v>
          </cell>
          <cell r="C59" t="str">
            <v>MULBERRY/PLEASANT VIEW BI-COUNTY SCHOOLS</v>
          </cell>
          <cell r="D59">
            <v>406.48</v>
          </cell>
          <cell r="E59">
            <v>406.21</v>
          </cell>
          <cell r="F59">
            <v>392.04</v>
          </cell>
          <cell r="G59">
            <v>386.52</v>
          </cell>
          <cell r="H59">
            <v>406.48</v>
          </cell>
          <cell r="I59">
            <v>406.36</v>
          </cell>
          <cell r="J59">
            <v>401.41</v>
          </cell>
          <cell r="K59">
            <v>397.9</v>
          </cell>
        </row>
        <row r="60">
          <cell r="A60">
            <v>1705</v>
          </cell>
          <cell r="B60">
            <v>0</v>
          </cell>
          <cell r="C60" t="str">
            <v>VAN BUREN SCHOOL DISTRICT</v>
          </cell>
          <cell r="D60">
            <v>5723.69</v>
          </cell>
          <cell r="E60">
            <v>5715.36</v>
          </cell>
          <cell r="F60">
            <v>5700.67</v>
          </cell>
          <cell r="G60">
            <v>5694.69</v>
          </cell>
          <cell r="H60">
            <v>5723.69</v>
          </cell>
          <cell r="I60">
            <v>5719.43</v>
          </cell>
          <cell r="J60">
            <v>5713.28</v>
          </cell>
          <cell r="K60">
            <v>5708.05</v>
          </cell>
        </row>
        <row r="61">
          <cell r="A61">
            <v>1802</v>
          </cell>
          <cell r="B61">
            <v>0</v>
          </cell>
          <cell r="C61" t="str">
            <v>EARLE SCHOOL DISTRICT</v>
          </cell>
          <cell r="D61">
            <v>522.55999999999995</v>
          </cell>
          <cell r="E61">
            <v>513.66999999999996</v>
          </cell>
          <cell r="F61">
            <v>507.35</v>
          </cell>
          <cell r="G61">
            <v>495.96</v>
          </cell>
          <cell r="H61">
            <v>522.55999999999995</v>
          </cell>
          <cell r="I61">
            <v>518.33000000000004</v>
          </cell>
          <cell r="J61">
            <v>514.33000000000004</v>
          </cell>
          <cell r="K61">
            <v>509.5</v>
          </cell>
        </row>
        <row r="62">
          <cell r="A62">
            <v>1803</v>
          </cell>
          <cell r="B62">
            <v>0</v>
          </cell>
          <cell r="C62" t="str">
            <v>WEST MEMPHIS SCHOOL DISTRICT</v>
          </cell>
          <cell r="D62">
            <v>5270.71</v>
          </cell>
          <cell r="E62">
            <v>5256.03</v>
          </cell>
          <cell r="F62">
            <v>5241.96</v>
          </cell>
          <cell r="G62">
            <v>5225.63</v>
          </cell>
          <cell r="H62">
            <v>5270.71</v>
          </cell>
          <cell r="I62">
            <v>5263.63</v>
          </cell>
          <cell r="J62">
            <v>5256.13</v>
          </cell>
          <cell r="K62">
            <v>5247.9</v>
          </cell>
        </row>
        <row r="63">
          <cell r="A63">
            <v>1804</v>
          </cell>
          <cell r="B63">
            <v>0</v>
          </cell>
          <cell r="C63" t="str">
            <v>MARION SCHOOL DISTRICT</v>
          </cell>
          <cell r="D63">
            <v>3840.79</v>
          </cell>
          <cell r="E63">
            <v>3831.77</v>
          </cell>
          <cell r="F63">
            <v>3828.6</v>
          </cell>
          <cell r="G63">
            <v>3803.94</v>
          </cell>
          <cell r="H63">
            <v>3840.79</v>
          </cell>
          <cell r="I63">
            <v>3836.28</v>
          </cell>
          <cell r="J63">
            <v>3833.8</v>
          </cell>
          <cell r="K63">
            <v>3825.75</v>
          </cell>
        </row>
        <row r="64">
          <cell r="A64">
            <v>1901</v>
          </cell>
          <cell r="B64">
            <v>0</v>
          </cell>
          <cell r="C64" t="str">
            <v>CROSS COUNTY SCHOOL DISTRICT</v>
          </cell>
          <cell r="D64">
            <v>572.83000000000004</v>
          </cell>
          <cell r="E64">
            <v>571.09</v>
          </cell>
          <cell r="F64">
            <v>566.91</v>
          </cell>
          <cell r="G64">
            <v>566.14</v>
          </cell>
          <cell r="H64">
            <v>572.83000000000004</v>
          </cell>
          <cell r="I64">
            <v>571.98</v>
          </cell>
          <cell r="J64">
            <v>570.39</v>
          </cell>
          <cell r="K64">
            <v>569.34</v>
          </cell>
        </row>
        <row r="65">
          <cell r="A65">
            <v>1905</v>
          </cell>
          <cell r="B65">
            <v>0</v>
          </cell>
          <cell r="C65" t="str">
            <v>WYNNE SCHOOL DISTRICT</v>
          </cell>
          <cell r="D65">
            <v>2614.3200000000002</v>
          </cell>
          <cell r="E65">
            <v>2603.12</v>
          </cell>
          <cell r="F65">
            <v>2595.19</v>
          </cell>
          <cell r="G65">
            <v>2599.0300000000002</v>
          </cell>
          <cell r="H65">
            <v>2614.3200000000002</v>
          </cell>
          <cell r="I65">
            <v>2608.66</v>
          </cell>
          <cell r="J65">
            <v>2604.13</v>
          </cell>
          <cell r="K65">
            <v>2602.79</v>
          </cell>
        </row>
        <row r="66">
          <cell r="A66">
            <v>2002</v>
          </cell>
          <cell r="B66">
            <v>0</v>
          </cell>
          <cell r="C66" t="str">
            <v>FORDYCE SCHOOL DISTRICT</v>
          </cell>
          <cell r="D66">
            <v>765.03</v>
          </cell>
          <cell r="E66">
            <v>758.04</v>
          </cell>
          <cell r="F66">
            <v>752.47</v>
          </cell>
          <cell r="G66">
            <v>748.54</v>
          </cell>
          <cell r="H66">
            <v>765.03</v>
          </cell>
          <cell r="I66">
            <v>761.49</v>
          </cell>
          <cell r="J66">
            <v>758.33</v>
          </cell>
          <cell r="K66">
            <v>755.91</v>
          </cell>
        </row>
        <row r="67">
          <cell r="A67">
            <v>2104</v>
          </cell>
          <cell r="B67">
            <v>0</v>
          </cell>
          <cell r="C67" t="str">
            <v>DUMAS SCHOOL DISTRICT</v>
          </cell>
          <cell r="D67">
            <v>1213.6500000000001</v>
          </cell>
          <cell r="E67">
            <v>1213.05</v>
          </cell>
          <cell r="F67">
            <v>1202.67</v>
          </cell>
          <cell r="G67">
            <v>1193.52</v>
          </cell>
          <cell r="H67">
            <v>1213.6500000000001</v>
          </cell>
          <cell r="I67">
            <v>1213.3399999999999</v>
          </cell>
          <cell r="J67">
            <v>1209.55</v>
          </cell>
          <cell r="K67">
            <v>1205.67</v>
          </cell>
        </row>
        <row r="68">
          <cell r="A68">
            <v>2105</v>
          </cell>
          <cell r="B68">
            <v>0</v>
          </cell>
          <cell r="C68" t="str">
            <v>MCGEHEE SCHOOL DISTRICT</v>
          </cell>
          <cell r="D68">
            <v>1167.45</v>
          </cell>
          <cell r="E68">
            <v>1154.17</v>
          </cell>
          <cell r="F68">
            <v>1144.69</v>
          </cell>
          <cell r="G68">
            <v>1135.22</v>
          </cell>
          <cell r="H68">
            <v>1167.45</v>
          </cell>
          <cell r="I68">
            <v>1160.6600000000001</v>
          </cell>
          <cell r="J68">
            <v>1155.42</v>
          </cell>
          <cell r="K68">
            <v>1150.08</v>
          </cell>
        </row>
        <row r="69">
          <cell r="A69">
            <v>2202</v>
          </cell>
          <cell r="B69">
            <v>0</v>
          </cell>
          <cell r="C69" t="str">
            <v>DREW CENTRAL SCHOOL DISTRICT</v>
          </cell>
          <cell r="D69">
            <v>1025.69</v>
          </cell>
          <cell r="E69">
            <v>1019.94</v>
          </cell>
          <cell r="F69">
            <v>1029.49</v>
          </cell>
          <cell r="G69">
            <v>1026.52</v>
          </cell>
          <cell r="H69">
            <v>1025.69</v>
          </cell>
          <cell r="I69">
            <v>1022.78</v>
          </cell>
          <cell r="J69">
            <v>1025.0999999999999</v>
          </cell>
          <cell r="K69">
            <v>1025.46</v>
          </cell>
        </row>
        <row r="70">
          <cell r="A70">
            <v>2203</v>
          </cell>
          <cell r="B70">
            <v>0</v>
          </cell>
          <cell r="C70" t="str">
            <v>MONTICELLO SCHOOL DISTRICT</v>
          </cell>
          <cell r="D70">
            <v>1883.96</v>
          </cell>
          <cell r="E70">
            <v>1888.64</v>
          </cell>
          <cell r="F70">
            <v>1870.43</v>
          </cell>
          <cell r="G70">
            <v>1866.87</v>
          </cell>
          <cell r="H70">
            <v>1883.96</v>
          </cell>
          <cell r="I70">
            <v>1886.36</v>
          </cell>
          <cell r="J70">
            <v>1880.81</v>
          </cell>
          <cell r="K70">
            <v>1877.44</v>
          </cell>
        </row>
        <row r="71">
          <cell r="A71">
            <v>2301</v>
          </cell>
          <cell r="B71">
            <v>0</v>
          </cell>
          <cell r="C71" t="str">
            <v>CONWAY SCHOOL DISTRICT</v>
          </cell>
          <cell r="D71">
            <v>9959.15</v>
          </cell>
          <cell r="E71">
            <v>9944.6299999999992</v>
          </cell>
          <cell r="F71">
            <v>9886.7000000000007</v>
          </cell>
          <cell r="G71">
            <v>9884.64</v>
          </cell>
          <cell r="H71">
            <v>9959.15</v>
          </cell>
          <cell r="I71">
            <v>9951.73</v>
          </cell>
          <cell r="J71">
            <v>9929.09</v>
          </cell>
          <cell r="K71">
            <v>9918.35</v>
          </cell>
        </row>
        <row r="72">
          <cell r="A72">
            <v>2303</v>
          </cell>
          <cell r="B72">
            <v>0</v>
          </cell>
          <cell r="C72" t="str">
            <v>GREENBRIER SCHOOL DISTRICT</v>
          </cell>
          <cell r="D72">
            <v>3528.81</v>
          </cell>
          <cell r="E72">
            <v>3505.21</v>
          </cell>
          <cell r="F72">
            <v>3498.22</v>
          </cell>
          <cell r="G72">
            <v>3487.98</v>
          </cell>
          <cell r="H72">
            <v>3528.81</v>
          </cell>
          <cell r="I72">
            <v>3517.01</v>
          </cell>
          <cell r="J72">
            <v>3510.46</v>
          </cell>
          <cell r="K72">
            <v>3504.65</v>
          </cell>
        </row>
        <row r="73">
          <cell r="A73">
            <v>2304</v>
          </cell>
          <cell r="B73">
            <v>0</v>
          </cell>
          <cell r="C73" t="str">
            <v>GUY-PERKINS SCHOOL DISTRICT</v>
          </cell>
          <cell r="D73">
            <v>335.23</v>
          </cell>
          <cell r="E73">
            <v>330.96</v>
          </cell>
          <cell r="F73">
            <v>331.41</v>
          </cell>
          <cell r="G73">
            <v>329</v>
          </cell>
          <cell r="H73">
            <v>335.23</v>
          </cell>
          <cell r="I73">
            <v>333.1</v>
          </cell>
          <cell r="J73">
            <v>332.55</v>
          </cell>
          <cell r="K73">
            <v>331.59</v>
          </cell>
        </row>
        <row r="74">
          <cell r="A74">
            <v>2305</v>
          </cell>
          <cell r="B74">
            <v>0</v>
          </cell>
          <cell r="C74" t="str">
            <v>MAYFLOWER SCHOOL DISTRICT</v>
          </cell>
          <cell r="D74">
            <v>1032.78</v>
          </cell>
          <cell r="E74">
            <v>1025.82</v>
          </cell>
          <cell r="F74">
            <v>1034.73</v>
          </cell>
          <cell r="G74">
            <v>1039.77</v>
          </cell>
          <cell r="H74">
            <v>1032.78</v>
          </cell>
          <cell r="I74">
            <v>1029.3</v>
          </cell>
          <cell r="J74">
            <v>1031.08</v>
          </cell>
          <cell r="K74">
            <v>1033.3800000000001</v>
          </cell>
        </row>
        <row r="75">
          <cell r="A75">
            <v>2306</v>
          </cell>
          <cell r="B75">
            <v>0</v>
          </cell>
          <cell r="C75" t="str">
            <v>MT. VERNON/ENOLA SCHOOL DISTRICT</v>
          </cell>
          <cell r="D75">
            <v>490.98</v>
          </cell>
          <cell r="E75">
            <v>499.39</v>
          </cell>
          <cell r="F75">
            <v>504.96</v>
          </cell>
          <cell r="G75">
            <v>497.78</v>
          </cell>
          <cell r="H75">
            <v>490.98</v>
          </cell>
          <cell r="I75">
            <v>495.09</v>
          </cell>
          <cell r="J75">
            <v>498.58</v>
          </cell>
          <cell r="K75">
            <v>498.38</v>
          </cell>
        </row>
        <row r="76">
          <cell r="A76">
            <v>2307</v>
          </cell>
          <cell r="B76">
            <v>0</v>
          </cell>
          <cell r="C76" t="str">
            <v>VILONIA SCHOOL DISTRICT</v>
          </cell>
          <cell r="D76">
            <v>3050.21</v>
          </cell>
          <cell r="E76">
            <v>3033.66</v>
          </cell>
          <cell r="F76">
            <v>3036.06</v>
          </cell>
          <cell r="G76">
            <v>3035.8</v>
          </cell>
          <cell r="H76">
            <v>3050.21</v>
          </cell>
          <cell r="I76">
            <v>3041.84</v>
          </cell>
          <cell r="J76">
            <v>3039.93</v>
          </cell>
          <cell r="K76">
            <v>3038.89</v>
          </cell>
        </row>
        <row r="77">
          <cell r="A77">
            <v>2402</v>
          </cell>
          <cell r="B77">
            <v>0</v>
          </cell>
          <cell r="C77" t="str">
            <v>CHARLESTON SCHOOL DISTRICT</v>
          </cell>
          <cell r="D77">
            <v>892.37</v>
          </cell>
          <cell r="E77">
            <v>904.58</v>
          </cell>
          <cell r="F77">
            <v>906.78</v>
          </cell>
          <cell r="G77">
            <v>907.54</v>
          </cell>
          <cell r="H77">
            <v>892.37</v>
          </cell>
          <cell r="I77">
            <v>898.62</v>
          </cell>
          <cell r="J77">
            <v>901.54</v>
          </cell>
          <cell r="K77">
            <v>903.02</v>
          </cell>
        </row>
        <row r="78">
          <cell r="A78">
            <v>2403</v>
          </cell>
          <cell r="B78">
            <v>0</v>
          </cell>
          <cell r="C78" t="str">
            <v>COUNTY LINE SCHOOL DISTRICT</v>
          </cell>
          <cell r="D78">
            <v>485.25</v>
          </cell>
          <cell r="E78">
            <v>476.94</v>
          </cell>
          <cell r="F78">
            <v>479.91</v>
          </cell>
          <cell r="G78">
            <v>483.46</v>
          </cell>
          <cell r="H78">
            <v>485.25</v>
          </cell>
          <cell r="I78">
            <v>480.81</v>
          </cell>
          <cell r="J78">
            <v>480.52</v>
          </cell>
          <cell r="K78">
            <v>481.31</v>
          </cell>
        </row>
        <row r="79">
          <cell r="A79">
            <v>2404</v>
          </cell>
          <cell r="B79">
            <v>0</v>
          </cell>
          <cell r="C79" t="str">
            <v>OZARK SCHOOL DISTRICT</v>
          </cell>
          <cell r="D79">
            <v>1789.12</v>
          </cell>
          <cell r="E79">
            <v>1758.73</v>
          </cell>
          <cell r="F79">
            <v>1744.53</v>
          </cell>
          <cell r="G79">
            <v>1723</v>
          </cell>
          <cell r="H79">
            <v>1789.12</v>
          </cell>
          <cell r="I79">
            <v>1773.93</v>
          </cell>
          <cell r="J79">
            <v>1764.43</v>
          </cell>
          <cell r="K79">
            <v>1753.26</v>
          </cell>
        </row>
        <row r="80">
          <cell r="A80">
            <v>2501</v>
          </cell>
          <cell r="B80">
            <v>0</v>
          </cell>
          <cell r="C80" t="str">
            <v>MAMMOTH SPRING SCHOOL DISTRICT</v>
          </cell>
          <cell r="D80">
            <v>457.66</v>
          </cell>
          <cell r="E80">
            <v>453.56</v>
          </cell>
          <cell r="F80">
            <v>464.6</v>
          </cell>
          <cell r="G80">
            <v>461.81</v>
          </cell>
          <cell r="H80">
            <v>457.66</v>
          </cell>
          <cell r="I80">
            <v>455.64</v>
          </cell>
          <cell r="J80">
            <v>458.69</v>
          </cell>
          <cell r="K80">
            <v>459.5</v>
          </cell>
        </row>
        <row r="81">
          <cell r="A81">
            <v>2502</v>
          </cell>
          <cell r="B81">
            <v>0</v>
          </cell>
          <cell r="C81" t="str">
            <v>SALEM SCHOOL DISTRICT</v>
          </cell>
          <cell r="D81">
            <v>851.51</v>
          </cell>
          <cell r="E81">
            <v>848.17</v>
          </cell>
          <cell r="F81">
            <v>848.01</v>
          </cell>
          <cell r="G81">
            <v>846.82</v>
          </cell>
          <cell r="H81">
            <v>851.51</v>
          </cell>
          <cell r="I81">
            <v>849.8</v>
          </cell>
          <cell r="J81">
            <v>849.21</v>
          </cell>
          <cell r="K81">
            <v>848.62</v>
          </cell>
        </row>
        <row r="82">
          <cell r="A82">
            <v>2503</v>
          </cell>
          <cell r="B82">
            <v>0</v>
          </cell>
          <cell r="C82" t="str">
            <v>VIOLA SCHOOL DISTRICT</v>
          </cell>
          <cell r="D82">
            <v>380.98</v>
          </cell>
          <cell r="E82">
            <v>377.37</v>
          </cell>
          <cell r="F82">
            <v>365.66</v>
          </cell>
          <cell r="G82">
            <v>363.7</v>
          </cell>
          <cell r="H82">
            <v>380.98</v>
          </cell>
          <cell r="I82">
            <v>379.13</v>
          </cell>
          <cell r="J82">
            <v>374.44</v>
          </cell>
          <cell r="K82">
            <v>371.66</v>
          </cell>
        </row>
        <row r="83">
          <cell r="A83">
            <v>2601</v>
          </cell>
          <cell r="B83">
            <v>0</v>
          </cell>
          <cell r="C83" t="str">
            <v>CUTTER-MORNING STAR SCHOOL DISTRICT</v>
          </cell>
          <cell r="D83">
            <v>628.16</v>
          </cell>
          <cell r="E83">
            <v>621.70000000000005</v>
          </cell>
          <cell r="F83">
            <v>623.07000000000005</v>
          </cell>
          <cell r="G83">
            <v>627.28</v>
          </cell>
          <cell r="H83">
            <v>628.16</v>
          </cell>
          <cell r="I83">
            <v>624.82000000000005</v>
          </cell>
          <cell r="J83">
            <v>624.25</v>
          </cell>
          <cell r="K83">
            <v>625.08000000000004</v>
          </cell>
        </row>
        <row r="84">
          <cell r="A84">
            <v>2602</v>
          </cell>
          <cell r="B84">
            <v>0</v>
          </cell>
          <cell r="C84" t="str">
            <v>FOUNTAIN LAKE SCHOOL DISTRICT</v>
          </cell>
          <cell r="D84">
            <v>1381.52</v>
          </cell>
          <cell r="E84">
            <v>1373.74</v>
          </cell>
          <cell r="F84">
            <v>1362.11</v>
          </cell>
          <cell r="G84">
            <v>1360.61</v>
          </cell>
          <cell r="H84">
            <v>1381.52</v>
          </cell>
          <cell r="I84">
            <v>1377.67</v>
          </cell>
          <cell r="J84">
            <v>1372.21</v>
          </cell>
          <cell r="K84">
            <v>1369.35</v>
          </cell>
        </row>
        <row r="85">
          <cell r="A85">
            <v>2603</v>
          </cell>
          <cell r="B85">
            <v>0</v>
          </cell>
          <cell r="C85" t="str">
            <v>HOT SPRINGS SCHOOL DISTRICT</v>
          </cell>
          <cell r="D85">
            <v>3492.2</v>
          </cell>
          <cell r="E85">
            <v>3496.29</v>
          </cell>
          <cell r="F85">
            <v>3490.98</v>
          </cell>
          <cell r="G85">
            <v>3508.13</v>
          </cell>
          <cell r="H85">
            <v>3492.2</v>
          </cell>
          <cell r="I85">
            <v>3494.25</v>
          </cell>
          <cell r="J85">
            <v>3493.11</v>
          </cell>
          <cell r="K85">
            <v>3496.99</v>
          </cell>
        </row>
        <row r="86">
          <cell r="A86">
            <v>2604</v>
          </cell>
          <cell r="B86">
            <v>0</v>
          </cell>
          <cell r="C86" t="str">
            <v>JESSIEVILLE SCHOOL DISTRICT</v>
          </cell>
          <cell r="D86">
            <v>845.58</v>
          </cell>
          <cell r="E86">
            <v>836.6</v>
          </cell>
          <cell r="F86">
            <v>829.98</v>
          </cell>
          <cell r="G86">
            <v>837.85</v>
          </cell>
          <cell r="H86">
            <v>845.58</v>
          </cell>
          <cell r="I86">
            <v>840.98</v>
          </cell>
          <cell r="J86">
            <v>837.04</v>
          </cell>
          <cell r="K86">
            <v>837.24</v>
          </cell>
        </row>
        <row r="87">
          <cell r="A87">
            <v>2605</v>
          </cell>
          <cell r="B87">
            <v>0</v>
          </cell>
          <cell r="C87" t="str">
            <v>LAKE HAMILTON SCHOOL DISTRICT</v>
          </cell>
          <cell r="D87">
            <v>4425.83</v>
          </cell>
          <cell r="E87">
            <v>4405.49</v>
          </cell>
          <cell r="F87">
            <v>4368</v>
          </cell>
          <cell r="G87">
            <v>4364.26</v>
          </cell>
          <cell r="H87">
            <v>4425.83</v>
          </cell>
          <cell r="I87">
            <v>4415.55</v>
          </cell>
          <cell r="J87">
            <v>4398.6400000000003</v>
          </cell>
          <cell r="K87">
            <v>4390.33</v>
          </cell>
        </row>
        <row r="88">
          <cell r="A88">
            <v>2606</v>
          </cell>
          <cell r="B88">
            <v>0</v>
          </cell>
          <cell r="C88" t="str">
            <v>LAKESIDE SCHOOL DIST(GARLAND)</v>
          </cell>
          <cell r="D88">
            <v>3512.81</v>
          </cell>
          <cell r="E88">
            <v>3472.68</v>
          </cell>
          <cell r="F88">
            <v>3459.45</v>
          </cell>
          <cell r="G88">
            <v>3434.8</v>
          </cell>
          <cell r="H88">
            <v>3512.81</v>
          </cell>
          <cell r="I88">
            <v>3493.24</v>
          </cell>
          <cell r="J88">
            <v>3480.76</v>
          </cell>
          <cell r="K88">
            <v>3468.37</v>
          </cell>
        </row>
        <row r="89">
          <cell r="A89">
            <v>2607</v>
          </cell>
          <cell r="B89">
            <v>0</v>
          </cell>
          <cell r="C89" t="str">
            <v>MOUNTAIN PINE SCHOOL DISTRICT</v>
          </cell>
          <cell r="D89">
            <v>568.21</v>
          </cell>
          <cell r="E89">
            <v>571.62</v>
          </cell>
          <cell r="F89">
            <v>567.75</v>
          </cell>
          <cell r="G89">
            <v>560.15</v>
          </cell>
          <cell r="H89">
            <v>568.21</v>
          </cell>
          <cell r="I89">
            <v>569.88</v>
          </cell>
          <cell r="J89">
            <v>569.13</v>
          </cell>
          <cell r="K89">
            <v>566.89</v>
          </cell>
        </row>
        <row r="90">
          <cell r="A90">
            <v>2703</v>
          </cell>
          <cell r="B90">
            <v>0</v>
          </cell>
          <cell r="C90" t="str">
            <v>POYEN SCHOOL DISTRICT</v>
          </cell>
          <cell r="D90">
            <v>591.28</v>
          </cell>
          <cell r="E90">
            <v>590.1</v>
          </cell>
          <cell r="F90">
            <v>589.4</v>
          </cell>
          <cell r="G90">
            <v>593.30999999999995</v>
          </cell>
          <cell r="H90">
            <v>591.28</v>
          </cell>
          <cell r="I90">
            <v>590.69000000000005</v>
          </cell>
          <cell r="J90">
            <v>590.23</v>
          </cell>
          <cell r="K90">
            <v>590.96</v>
          </cell>
        </row>
        <row r="91">
          <cell r="A91">
            <v>2705</v>
          </cell>
          <cell r="B91">
            <v>0</v>
          </cell>
          <cell r="C91" t="str">
            <v>SHERIDAN SCHOOL DISTRICT</v>
          </cell>
          <cell r="D91">
            <v>4085.74</v>
          </cell>
          <cell r="E91">
            <v>4087.83</v>
          </cell>
          <cell r="F91">
            <v>4104.76</v>
          </cell>
          <cell r="G91">
            <v>4098.9399999999996</v>
          </cell>
          <cell r="H91">
            <v>4085.74</v>
          </cell>
          <cell r="I91">
            <v>4086.76</v>
          </cell>
          <cell r="J91">
            <v>4093.29</v>
          </cell>
          <cell r="K91">
            <v>4094.66</v>
          </cell>
        </row>
        <row r="92">
          <cell r="A92">
            <v>2803</v>
          </cell>
          <cell r="B92">
            <v>0</v>
          </cell>
          <cell r="C92" t="str">
            <v>MARMADUKE SCHOOL DISTRICT</v>
          </cell>
          <cell r="D92">
            <v>709.7</v>
          </cell>
          <cell r="E92">
            <v>711.98</v>
          </cell>
          <cell r="F92">
            <v>710.14</v>
          </cell>
          <cell r="G92">
            <v>699.27</v>
          </cell>
          <cell r="H92">
            <v>709.7</v>
          </cell>
          <cell r="I92">
            <v>710.9</v>
          </cell>
          <cell r="J92">
            <v>710.66</v>
          </cell>
          <cell r="K92">
            <v>707.71</v>
          </cell>
        </row>
        <row r="93">
          <cell r="A93">
            <v>2807</v>
          </cell>
          <cell r="B93">
            <v>0</v>
          </cell>
          <cell r="C93" t="str">
            <v>GREENE COUNTY TECH SCHOOL DISTRICT</v>
          </cell>
          <cell r="D93">
            <v>3586.49</v>
          </cell>
          <cell r="E93">
            <v>3582.72</v>
          </cell>
          <cell r="F93">
            <v>3582.98</v>
          </cell>
          <cell r="G93">
            <v>3566.47</v>
          </cell>
          <cell r="H93">
            <v>3586.49</v>
          </cell>
          <cell r="I93">
            <v>3584.65</v>
          </cell>
          <cell r="J93">
            <v>3584.09</v>
          </cell>
          <cell r="K93">
            <v>3579.31</v>
          </cell>
        </row>
        <row r="94">
          <cell r="A94">
            <v>2808</v>
          </cell>
          <cell r="B94">
            <v>0</v>
          </cell>
          <cell r="C94" t="str">
            <v>PARAGOULD SCHOOL DISTRICT</v>
          </cell>
          <cell r="D94">
            <v>3188.07</v>
          </cell>
          <cell r="E94">
            <v>3106.49</v>
          </cell>
          <cell r="F94">
            <v>3066.98</v>
          </cell>
          <cell r="G94">
            <v>3057.18</v>
          </cell>
          <cell r="H94">
            <v>3188.07</v>
          </cell>
          <cell r="I94">
            <v>3148.75</v>
          </cell>
          <cell r="J94">
            <v>3119.19</v>
          </cell>
          <cell r="K94">
            <v>3102.47</v>
          </cell>
        </row>
        <row r="95">
          <cell r="A95">
            <v>2901</v>
          </cell>
          <cell r="B95">
            <v>0</v>
          </cell>
          <cell r="C95" t="str">
            <v>BLEVINS SCHOOL DISTRICT</v>
          </cell>
          <cell r="D95">
            <v>491.87</v>
          </cell>
          <cell r="E95">
            <v>498.21</v>
          </cell>
          <cell r="F95">
            <v>500.18</v>
          </cell>
          <cell r="G95">
            <v>497.19</v>
          </cell>
          <cell r="H95">
            <v>491.87</v>
          </cell>
          <cell r="I95">
            <v>495.07</v>
          </cell>
          <cell r="J95">
            <v>496.86</v>
          </cell>
          <cell r="K95">
            <v>496.94</v>
          </cell>
        </row>
        <row r="96">
          <cell r="A96">
            <v>2903</v>
          </cell>
          <cell r="B96">
            <v>0</v>
          </cell>
          <cell r="C96" t="str">
            <v>HOPE SCHOOL DISTRICT</v>
          </cell>
          <cell r="D96">
            <v>2236.17</v>
          </cell>
          <cell r="E96">
            <v>2231.41</v>
          </cell>
          <cell r="F96">
            <v>2231.2199999999998</v>
          </cell>
          <cell r="G96">
            <v>2219.06</v>
          </cell>
          <cell r="H96">
            <v>2236.17</v>
          </cell>
          <cell r="I96">
            <v>2233.79</v>
          </cell>
          <cell r="J96">
            <v>2232.9899999999998</v>
          </cell>
          <cell r="K96">
            <v>2229.1999999999998</v>
          </cell>
        </row>
        <row r="97">
          <cell r="A97">
            <v>2906</v>
          </cell>
          <cell r="B97">
            <v>0</v>
          </cell>
          <cell r="C97" t="str">
            <v>SPRING HILL SCHOOL DISTRICT</v>
          </cell>
          <cell r="D97">
            <v>610.42999999999995</v>
          </cell>
          <cell r="E97">
            <v>606.52</v>
          </cell>
          <cell r="F97">
            <v>592</v>
          </cell>
          <cell r="G97">
            <v>584.79999999999995</v>
          </cell>
          <cell r="H97">
            <v>610.42999999999995</v>
          </cell>
          <cell r="I97">
            <v>608.45000000000005</v>
          </cell>
          <cell r="J97">
            <v>602.59</v>
          </cell>
          <cell r="K97">
            <v>598</v>
          </cell>
        </row>
        <row r="98">
          <cell r="A98">
            <v>3001</v>
          </cell>
          <cell r="B98">
            <v>0</v>
          </cell>
          <cell r="C98" t="str">
            <v>BISMARCK SCHOOL DISTRICT</v>
          </cell>
          <cell r="D98">
            <v>991.6</v>
          </cell>
          <cell r="E98">
            <v>990.25</v>
          </cell>
          <cell r="F98">
            <v>980.24</v>
          </cell>
          <cell r="G98">
            <v>976.18</v>
          </cell>
          <cell r="H98">
            <v>991.6</v>
          </cell>
          <cell r="I98">
            <v>990.94</v>
          </cell>
          <cell r="J98">
            <v>987.08</v>
          </cell>
          <cell r="K98">
            <v>984.32</v>
          </cell>
        </row>
        <row r="99">
          <cell r="A99">
            <v>3002</v>
          </cell>
          <cell r="B99">
            <v>0</v>
          </cell>
          <cell r="C99" t="str">
            <v>GLEN ROSE SCHOOL DISTRICT</v>
          </cell>
          <cell r="D99">
            <v>1031.75</v>
          </cell>
          <cell r="E99">
            <v>1009.82</v>
          </cell>
          <cell r="F99">
            <v>1018.87</v>
          </cell>
          <cell r="G99">
            <v>1017.92</v>
          </cell>
          <cell r="H99">
            <v>1031.75</v>
          </cell>
          <cell r="I99">
            <v>1020.53</v>
          </cell>
          <cell r="J99">
            <v>1019.95</v>
          </cell>
          <cell r="K99">
            <v>1019.43</v>
          </cell>
        </row>
        <row r="100">
          <cell r="A100">
            <v>3003</v>
          </cell>
          <cell r="B100">
            <v>0</v>
          </cell>
          <cell r="C100" t="str">
            <v>MAGNET COVE SCHOOL DIST.</v>
          </cell>
          <cell r="D100">
            <v>738.28</v>
          </cell>
          <cell r="E100">
            <v>739.98</v>
          </cell>
          <cell r="F100">
            <v>727.64</v>
          </cell>
          <cell r="G100">
            <v>727.16</v>
          </cell>
          <cell r="H100">
            <v>738.28</v>
          </cell>
          <cell r="I100">
            <v>739.15</v>
          </cell>
          <cell r="J100">
            <v>735.2</v>
          </cell>
          <cell r="K100">
            <v>733.21</v>
          </cell>
        </row>
        <row r="101">
          <cell r="A101">
            <v>3004</v>
          </cell>
          <cell r="B101">
            <v>0</v>
          </cell>
          <cell r="C101" t="str">
            <v>MALVERN SCHOOL DISTRICT</v>
          </cell>
          <cell r="D101">
            <v>1930.85</v>
          </cell>
          <cell r="E101">
            <v>1954.31</v>
          </cell>
          <cell r="F101">
            <v>1948.44</v>
          </cell>
          <cell r="G101">
            <v>1911.67</v>
          </cell>
          <cell r="H101">
            <v>1930.85</v>
          </cell>
          <cell r="I101">
            <v>1942.44</v>
          </cell>
          <cell r="J101">
            <v>1944.58</v>
          </cell>
          <cell r="K101">
            <v>1935.52</v>
          </cell>
        </row>
        <row r="102">
          <cell r="A102">
            <v>3005</v>
          </cell>
          <cell r="B102">
            <v>0</v>
          </cell>
          <cell r="C102" t="str">
            <v>OUACHITA SCHOOL DISTRICT</v>
          </cell>
          <cell r="D102">
            <v>492.43</v>
          </cell>
          <cell r="E102">
            <v>487.96</v>
          </cell>
          <cell r="F102">
            <v>491.07</v>
          </cell>
          <cell r="G102">
            <v>495.69</v>
          </cell>
          <cell r="H102">
            <v>492.43</v>
          </cell>
          <cell r="I102">
            <v>490.14</v>
          </cell>
          <cell r="J102">
            <v>490.48</v>
          </cell>
          <cell r="K102">
            <v>491.76</v>
          </cell>
        </row>
        <row r="103">
          <cell r="A103">
            <v>3102</v>
          </cell>
          <cell r="B103">
            <v>0</v>
          </cell>
          <cell r="C103" t="str">
            <v>DIERKS SCHOOL DISTRICT</v>
          </cell>
          <cell r="D103">
            <v>571.79999999999995</v>
          </cell>
          <cell r="E103">
            <v>560.66</v>
          </cell>
          <cell r="F103">
            <v>551.66999999999996</v>
          </cell>
          <cell r="G103">
            <v>544.54</v>
          </cell>
          <cell r="H103">
            <v>571.79999999999995</v>
          </cell>
          <cell r="I103">
            <v>566.36</v>
          </cell>
          <cell r="J103">
            <v>561.39</v>
          </cell>
          <cell r="K103">
            <v>557.13</v>
          </cell>
        </row>
        <row r="104">
          <cell r="A104">
            <v>3104</v>
          </cell>
          <cell r="B104">
            <v>0</v>
          </cell>
          <cell r="C104" t="str">
            <v>MINERAL SPRINGS SCHOOL DISTRICT</v>
          </cell>
          <cell r="D104">
            <v>398.25</v>
          </cell>
          <cell r="E104">
            <v>406.17</v>
          </cell>
          <cell r="F104">
            <v>416.89</v>
          </cell>
          <cell r="G104">
            <v>406.14</v>
          </cell>
          <cell r="H104">
            <v>398.25</v>
          </cell>
          <cell r="I104">
            <v>402.17</v>
          </cell>
          <cell r="J104">
            <v>407.19</v>
          </cell>
          <cell r="K104">
            <v>406.92</v>
          </cell>
        </row>
        <row r="105">
          <cell r="A105">
            <v>3105</v>
          </cell>
          <cell r="B105">
            <v>0</v>
          </cell>
          <cell r="C105" t="str">
            <v>NASHVILLE SCHOOL DISTRICT</v>
          </cell>
          <cell r="D105">
            <v>1913.48</v>
          </cell>
          <cell r="E105">
            <v>1913.82</v>
          </cell>
          <cell r="F105">
            <v>1913.27</v>
          </cell>
          <cell r="G105">
            <v>1915.55</v>
          </cell>
          <cell r="H105">
            <v>1913.48</v>
          </cell>
          <cell r="I105">
            <v>1913.65</v>
          </cell>
          <cell r="J105">
            <v>1913.52</v>
          </cell>
          <cell r="K105">
            <v>1914.04</v>
          </cell>
        </row>
        <row r="106">
          <cell r="A106">
            <v>3201</v>
          </cell>
          <cell r="B106">
            <v>0</v>
          </cell>
          <cell r="C106" t="str">
            <v>BATESVILLE SCHOOL DISTRICT</v>
          </cell>
          <cell r="D106">
            <v>3051.83</v>
          </cell>
          <cell r="E106">
            <v>3068.58</v>
          </cell>
          <cell r="F106">
            <v>3045.66</v>
          </cell>
          <cell r="G106">
            <v>3069.79</v>
          </cell>
          <cell r="H106">
            <v>3051.83</v>
          </cell>
          <cell r="I106">
            <v>3059.71</v>
          </cell>
          <cell r="J106">
            <v>3054.78</v>
          </cell>
          <cell r="K106">
            <v>3058.74</v>
          </cell>
        </row>
        <row r="107">
          <cell r="A107">
            <v>3209</v>
          </cell>
          <cell r="B107">
            <v>0</v>
          </cell>
          <cell r="C107" t="str">
            <v>SOUTHSIDE SCHOOL DISTRICT (INDEPENDENCE)</v>
          </cell>
          <cell r="D107">
            <v>1979.85</v>
          </cell>
          <cell r="E107">
            <v>1960.83</v>
          </cell>
          <cell r="F107">
            <v>1966.21</v>
          </cell>
          <cell r="G107">
            <v>1964.32</v>
          </cell>
          <cell r="H107">
            <v>1979.85</v>
          </cell>
          <cell r="I107">
            <v>1970.12</v>
          </cell>
          <cell r="J107">
            <v>1968.78</v>
          </cell>
          <cell r="K107">
            <v>1967.6</v>
          </cell>
        </row>
        <row r="108">
          <cell r="A108">
            <v>3211</v>
          </cell>
          <cell r="B108">
            <v>0</v>
          </cell>
          <cell r="C108" t="str">
            <v>MIDLAND SCHOOL DISTRICT</v>
          </cell>
          <cell r="D108">
            <v>504.37</v>
          </cell>
          <cell r="E108">
            <v>502.22</v>
          </cell>
          <cell r="F108">
            <v>501.85</v>
          </cell>
          <cell r="G108">
            <v>495.31</v>
          </cell>
          <cell r="H108">
            <v>504.37</v>
          </cell>
          <cell r="I108">
            <v>503.32</v>
          </cell>
          <cell r="J108">
            <v>502.81</v>
          </cell>
          <cell r="K108">
            <v>500.86</v>
          </cell>
        </row>
        <row r="109">
          <cell r="A109">
            <v>3212</v>
          </cell>
          <cell r="B109">
            <v>0</v>
          </cell>
          <cell r="C109" t="str">
            <v>CEDAR RIDGE SCHOOL DISTRICT</v>
          </cell>
          <cell r="D109">
            <v>725.37</v>
          </cell>
          <cell r="E109">
            <v>722.18</v>
          </cell>
          <cell r="F109">
            <v>719.1</v>
          </cell>
          <cell r="G109">
            <v>718.24</v>
          </cell>
          <cell r="H109">
            <v>725.37</v>
          </cell>
          <cell r="I109">
            <v>723.76</v>
          </cell>
          <cell r="J109">
            <v>722.24</v>
          </cell>
          <cell r="K109">
            <v>721.21</v>
          </cell>
        </row>
        <row r="110">
          <cell r="A110">
            <v>3301</v>
          </cell>
          <cell r="B110">
            <v>0</v>
          </cell>
          <cell r="C110" t="str">
            <v>CALICO ROCK SCHOOL DISTRICT</v>
          </cell>
          <cell r="D110">
            <v>368.8</v>
          </cell>
          <cell r="E110">
            <v>374.78</v>
          </cell>
          <cell r="F110">
            <v>371.34</v>
          </cell>
          <cell r="G110">
            <v>362.98</v>
          </cell>
          <cell r="H110">
            <v>368.8</v>
          </cell>
          <cell r="I110">
            <v>371.79</v>
          </cell>
          <cell r="J110">
            <v>371.64</v>
          </cell>
          <cell r="K110">
            <v>369.45</v>
          </cell>
        </row>
        <row r="111">
          <cell r="A111">
            <v>3302</v>
          </cell>
          <cell r="B111">
            <v>0</v>
          </cell>
          <cell r="C111" t="str">
            <v>MELBOURNE SCHOOL DISTRICT</v>
          </cell>
          <cell r="D111">
            <v>852.55</v>
          </cell>
          <cell r="E111">
            <v>844.87</v>
          </cell>
          <cell r="F111">
            <v>847.69</v>
          </cell>
          <cell r="G111">
            <v>849.31</v>
          </cell>
          <cell r="H111">
            <v>852.55</v>
          </cell>
          <cell r="I111">
            <v>848.63</v>
          </cell>
          <cell r="J111">
            <v>848.32</v>
          </cell>
          <cell r="K111">
            <v>848.56</v>
          </cell>
        </row>
        <row r="112">
          <cell r="A112">
            <v>3306</v>
          </cell>
          <cell r="B112">
            <v>0</v>
          </cell>
          <cell r="C112" t="str">
            <v>IZARD COUNTY CONSOLIDATED SCHOOL DISTRICT</v>
          </cell>
          <cell r="D112">
            <v>510.1</v>
          </cell>
          <cell r="E112">
            <v>503.4</v>
          </cell>
          <cell r="F112">
            <v>499.25</v>
          </cell>
          <cell r="G112">
            <v>496.65</v>
          </cell>
          <cell r="H112">
            <v>510.1</v>
          </cell>
          <cell r="I112">
            <v>506.71</v>
          </cell>
          <cell r="J112">
            <v>504.36</v>
          </cell>
          <cell r="K112">
            <v>502.28</v>
          </cell>
        </row>
        <row r="113">
          <cell r="A113">
            <v>3403</v>
          </cell>
          <cell r="B113">
            <v>0</v>
          </cell>
          <cell r="C113" t="str">
            <v>NEWPORT SCHOOL DISTRICT</v>
          </cell>
          <cell r="D113">
            <v>1122.3699999999999</v>
          </cell>
          <cell r="E113">
            <v>1119.1400000000001</v>
          </cell>
          <cell r="F113">
            <v>1117.67</v>
          </cell>
          <cell r="G113">
            <v>1130.6300000000001</v>
          </cell>
          <cell r="H113">
            <v>1122.3699999999999</v>
          </cell>
          <cell r="I113">
            <v>1120.78</v>
          </cell>
          <cell r="J113">
            <v>1119.75</v>
          </cell>
          <cell r="K113">
            <v>1122.68</v>
          </cell>
        </row>
        <row r="114">
          <cell r="A114">
            <v>3405</v>
          </cell>
          <cell r="B114">
            <v>0</v>
          </cell>
          <cell r="C114" t="str">
            <v>JACKSON CO. SCHOOL DISTRICT</v>
          </cell>
          <cell r="D114">
            <v>868.52</v>
          </cell>
          <cell r="E114">
            <v>876.25</v>
          </cell>
          <cell r="F114">
            <v>873.91</v>
          </cell>
          <cell r="G114">
            <v>868.43</v>
          </cell>
          <cell r="H114">
            <v>868.52</v>
          </cell>
          <cell r="I114">
            <v>872.34</v>
          </cell>
          <cell r="J114">
            <v>872.89</v>
          </cell>
          <cell r="K114">
            <v>871.79</v>
          </cell>
        </row>
        <row r="115">
          <cell r="A115">
            <v>3502</v>
          </cell>
          <cell r="B115">
            <v>0</v>
          </cell>
          <cell r="C115" t="str">
            <v>DOLLARWAY SCHOOL DISTRICT</v>
          </cell>
          <cell r="D115">
            <v>934.05</v>
          </cell>
          <cell r="E115">
            <v>923.75</v>
          </cell>
          <cell r="F115">
            <v>949.94</v>
          </cell>
          <cell r="G115">
            <v>937.03</v>
          </cell>
          <cell r="H115">
            <v>934.05</v>
          </cell>
          <cell r="I115">
            <v>928.78</v>
          </cell>
          <cell r="J115">
            <v>936.36</v>
          </cell>
          <cell r="K115">
            <v>936.53</v>
          </cell>
        </row>
        <row r="116">
          <cell r="A116">
            <v>3505</v>
          </cell>
          <cell r="B116">
            <v>0</v>
          </cell>
          <cell r="C116" t="str">
            <v>PINE BLUFF SCHOOL DISTRICT</v>
          </cell>
          <cell r="D116">
            <v>3181.96</v>
          </cell>
          <cell r="E116">
            <v>3147.36</v>
          </cell>
          <cell r="F116">
            <v>3126.96</v>
          </cell>
          <cell r="G116">
            <v>3079.91</v>
          </cell>
          <cell r="H116">
            <v>3181.96</v>
          </cell>
          <cell r="I116">
            <v>3164.06</v>
          </cell>
          <cell r="J116">
            <v>3150.87</v>
          </cell>
          <cell r="K116">
            <v>3133.73</v>
          </cell>
        </row>
        <row r="117">
          <cell r="A117">
            <v>3509</v>
          </cell>
          <cell r="B117">
            <v>0</v>
          </cell>
          <cell r="C117" t="str">
            <v>WATSON CHAPEL SCHOOL DISTRICT</v>
          </cell>
          <cell r="D117">
            <v>2474.4699999999998</v>
          </cell>
          <cell r="E117">
            <v>2454.33</v>
          </cell>
          <cell r="F117">
            <v>2411.4499999999998</v>
          </cell>
          <cell r="G117">
            <v>2391.39</v>
          </cell>
          <cell r="H117">
            <v>2474.4699999999998</v>
          </cell>
          <cell r="I117">
            <v>2465.09</v>
          </cell>
          <cell r="J117">
            <v>2446.42</v>
          </cell>
          <cell r="K117">
            <v>2433.12</v>
          </cell>
        </row>
        <row r="118">
          <cell r="A118">
            <v>3510</v>
          </cell>
          <cell r="B118">
            <v>0</v>
          </cell>
          <cell r="C118" t="str">
            <v>WHITE HALL SCHOOL DISTRICT</v>
          </cell>
          <cell r="D118">
            <v>2952.21</v>
          </cell>
          <cell r="E118">
            <v>2951.4</v>
          </cell>
          <cell r="F118">
            <v>2946.24</v>
          </cell>
          <cell r="G118">
            <v>2944.7</v>
          </cell>
          <cell r="H118">
            <v>2952.21</v>
          </cell>
          <cell r="I118">
            <v>2951.8</v>
          </cell>
          <cell r="J118">
            <v>2949.99</v>
          </cell>
          <cell r="K118">
            <v>2948.62</v>
          </cell>
        </row>
        <row r="119">
          <cell r="A119">
            <v>3601</v>
          </cell>
          <cell r="B119">
            <v>0</v>
          </cell>
          <cell r="C119" t="str">
            <v>CLARKSVILLE SCHOOL DISTRICT</v>
          </cell>
          <cell r="D119">
            <v>2530.36</v>
          </cell>
          <cell r="E119">
            <v>2543.61</v>
          </cell>
          <cell r="F119">
            <v>2542.15</v>
          </cell>
          <cell r="G119">
            <v>2553.42</v>
          </cell>
          <cell r="H119">
            <v>2530.36</v>
          </cell>
          <cell r="I119">
            <v>2537.37</v>
          </cell>
          <cell r="J119">
            <v>2539.02</v>
          </cell>
          <cell r="K119">
            <v>2542.66</v>
          </cell>
        </row>
        <row r="120">
          <cell r="A120">
            <v>3604</v>
          </cell>
          <cell r="B120">
            <v>0</v>
          </cell>
          <cell r="C120" t="str">
            <v>LAMAR SCHOOL DISTRICT</v>
          </cell>
          <cell r="D120">
            <v>1355.8</v>
          </cell>
          <cell r="E120">
            <v>1334.03</v>
          </cell>
          <cell r="F120">
            <v>1327.4</v>
          </cell>
          <cell r="G120">
            <v>1315.1</v>
          </cell>
          <cell r="H120">
            <v>1355.8</v>
          </cell>
          <cell r="I120">
            <v>1344.42</v>
          </cell>
          <cell r="J120">
            <v>1338.5</v>
          </cell>
          <cell r="K120">
            <v>1332.85</v>
          </cell>
        </row>
        <row r="121">
          <cell r="A121">
            <v>3606</v>
          </cell>
          <cell r="B121">
            <v>0</v>
          </cell>
          <cell r="C121" t="str">
            <v>WESTSIDE SCHOOL DIST(JOHNSON)</v>
          </cell>
          <cell r="D121">
            <v>636.96</v>
          </cell>
          <cell r="E121">
            <v>629.80999999999995</v>
          </cell>
          <cell r="F121">
            <v>639.61</v>
          </cell>
          <cell r="G121">
            <v>638.73</v>
          </cell>
          <cell r="H121">
            <v>636.96</v>
          </cell>
          <cell r="I121">
            <v>633.29999999999995</v>
          </cell>
          <cell r="J121">
            <v>635.47</v>
          </cell>
          <cell r="K121">
            <v>636.27</v>
          </cell>
        </row>
        <row r="122">
          <cell r="A122">
            <v>3704</v>
          </cell>
          <cell r="B122">
            <v>0</v>
          </cell>
          <cell r="C122" t="str">
            <v>LAFAYETTE COUNTY SCHOOL DISTRICT</v>
          </cell>
          <cell r="D122">
            <v>546.96</v>
          </cell>
          <cell r="E122">
            <v>536.55999999999995</v>
          </cell>
          <cell r="F122">
            <v>538.42999999999995</v>
          </cell>
          <cell r="G122">
            <v>536.69000000000005</v>
          </cell>
          <cell r="H122">
            <v>546.96</v>
          </cell>
          <cell r="I122">
            <v>541.64</v>
          </cell>
          <cell r="J122">
            <v>540.54999999999995</v>
          </cell>
          <cell r="K122">
            <v>539.58000000000004</v>
          </cell>
        </row>
        <row r="123">
          <cell r="A123">
            <v>3804</v>
          </cell>
          <cell r="B123">
            <v>0</v>
          </cell>
          <cell r="C123" t="str">
            <v>HOXIE SCHOOL DISTRICT</v>
          </cell>
          <cell r="D123">
            <v>817.53</v>
          </cell>
          <cell r="E123">
            <v>817.62</v>
          </cell>
          <cell r="F123">
            <v>821.82</v>
          </cell>
          <cell r="G123">
            <v>826.72</v>
          </cell>
          <cell r="H123">
            <v>817.53</v>
          </cell>
          <cell r="I123">
            <v>817.57</v>
          </cell>
          <cell r="J123">
            <v>819.07</v>
          </cell>
          <cell r="K123">
            <v>820.88</v>
          </cell>
        </row>
        <row r="124">
          <cell r="A124">
            <v>3806</v>
          </cell>
          <cell r="B124">
            <v>0</v>
          </cell>
          <cell r="C124" t="str">
            <v>SLOAN-HENDRIX SCHOOL DISTRICT</v>
          </cell>
          <cell r="D124">
            <v>703.7</v>
          </cell>
          <cell r="E124">
            <v>714.18</v>
          </cell>
          <cell r="F124">
            <v>709.72</v>
          </cell>
          <cell r="G124">
            <v>708.75</v>
          </cell>
          <cell r="H124">
            <v>703.7</v>
          </cell>
          <cell r="I124">
            <v>709.17</v>
          </cell>
          <cell r="J124">
            <v>709.35</v>
          </cell>
          <cell r="K124">
            <v>709.21</v>
          </cell>
        </row>
        <row r="125">
          <cell r="A125">
            <v>3809</v>
          </cell>
          <cell r="B125">
            <v>0</v>
          </cell>
          <cell r="C125" t="str">
            <v>HILLCREST SCHOOL DISTRICT</v>
          </cell>
          <cell r="D125">
            <v>410.6</v>
          </cell>
          <cell r="E125">
            <v>413.17</v>
          </cell>
          <cell r="F125">
            <v>414.8</v>
          </cell>
          <cell r="G125">
            <v>417.48</v>
          </cell>
          <cell r="H125">
            <v>410.6</v>
          </cell>
          <cell r="I125">
            <v>411.85</v>
          </cell>
          <cell r="J125">
            <v>412.94</v>
          </cell>
          <cell r="K125">
            <v>414.01</v>
          </cell>
        </row>
        <row r="126">
          <cell r="A126">
            <v>3810</v>
          </cell>
          <cell r="B126">
            <v>0</v>
          </cell>
          <cell r="C126" t="str">
            <v>LAWRENCE COUNTY SCHOOL DISTRICT</v>
          </cell>
          <cell r="D126">
            <v>883.52</v>
          </cell>
          <cell r="E126">
            <v>883.76</v>
          </cell>
          <cell r="F126">
            <v>894.35</v>
          </cell>
          <cell r="G126">
            <v>895.72</v>
          </cell>
          <cell r="H126">
            <v>883.52</v>
          </cell>
          <cell r="I126">
            <v>883.64</v>
          </cell>
          <cell r="J126">
            <v>887.35</v>
          </cell>
          <cell r="K126">
            <v>889.61</v>
          </cell>
        </row>
        <row r="127">
          <cell r="A127">
            <v>3904</v>
          </cell>
          <cell r="B127">
            <v>0</v>
          </cell>
          <cell r="C127" t="str">
            <v>LEE COUNTY SCHOOL DISTRICT</v>
          </cell>
          <cell r="D127">
            <v>660.83</v>
          </cell>
          <cell r="E127">
            <v>658.7</v>
          </cell>
          <cell r="F127">
            <v>649.12</v>
          </cell>
          <cell r="G127">
            <v>633.75</v>
          </cell>
          <cell r="H127">
            <v>660.83</v>
          </cell>
          <cell r="I127">
            <v>659.79</v>
          </cell>
          <cell r="J127">
            <v>655.8</v>
          </cell>
          <cell r="K127">
            <v>649.98</v>
          </cell>
        </row>
        <row r="128">
          <cell r="A128">
            <v>4003</v>
          </cell>
          <cell r="B128">
            <v>0</v>
          </cell>
          <cell r="C128" t="str">
            <v>STAR CITY SCHOOL DISTRICT</v>
          </cell>
          <cell r="D128">
            <v>1493.7</v>
          </cell>
          <cell r="E128">
            <v>1481.35</v>
          </cell>
          <cell r="F128">
            <v>1469.13</v>
          </cell>
          <cell r="G128">
            <v>1467.28</v>
          </cell>
          <cell r="H128">
            <v>1493.7</v>
          </cell>
          <cell r="I128">
            <v>1487.45</v>
          </cell>
          <cell r="J128">
            <v>1481.03</v>
          </cell>
          <cell r="K128">
            <v>1477.63</v>
          </cell>
        </row>
        <row r="129">
          <cell r="A129">
            <v>4101</v>
          </cell>
          <cell r="B129">
            <v>0</v>
          </cell>
          <cell r="C129" t="str">
            <v>ASHDOWN SCHOOL DISTRICT</v>
          </cell>
          <cell r="D129">
            <v>1385.28</v>
          </cell>
          <cell r="E129">
            <v>1403.64</v>
          </cell>
          <cell r="F129">
            <v>1401.9</v>
          </cell>
          <cell r="G129">
            <v>1396.54</v>
          </cell>
          <cell r="H129">
            <v>1385.28</v>
          </cell>
          <cell r="I129">
            <v>1394.78</v>
          </cell>
          <cell r="J129">
            <v>1397.2</v>
          </cell>
          <cell r="K129">
            <v>1397.05</v>
          </cell>
        </row>
        <row r="130">
          <cell r="A130">
            <v>4102</v>
          </cell>
          <cell r="B130">
            <v>0</v>
          </cell>
          <cell r="C130" t="str">
            <v>FOREMAN SCHOOL DISTRICT</v>
          </cell>
          <cell r="D130">
            <v>522.89</v>
          </cell>
          <cell r="E130">
            <v>522.74</v>
          </cell>
          <cell r="F130">
            <v>509.2</v>
          </cell>
          <cell r="G130">
            <v>501.41</v>
          </cell>
          <cell r="H130">
            <v>522.89</v>
          </cell>
          <cell r="I130">
            <v>522.80999999999995</v>
          </cell>
          <cell r="J130">
            <v>517.94000000000005</v>
          </cell>
          <cell r="K130">
            <v>513.85</v>
          </cell>
        </row>
        <row r="131">
          <cell r="A131">
            <v>4201</v>
          </cell>
          <cell r="B131">
            <v>0</v>
          </cell>
          <cell r="C131" t="str">
            <v>BOONEVILLE SCHOOL DISTRICT</v>
          </cell>
          <cell r="D131">
            <v>1176.55</v>
          </cell>
          <cell r="E131">
            <v>1184.96</v>
          </cell>
          <cell r="F131">
            <v>1194.0899999999999</v>
          </cell>
          <cell r="G131">
            <v>1193.47</v>
          </cell>
          <cell r="H131">
            <v>1176.55</v>
          </cell>
          <cell r="I131">
            <v>1180.56</v>
          </cell>
          <cell r="J131">
            <v>1185.1400000000001</v>
          </cell>
          <cell r="K131">
            <v>1187.25</v>
          </cell>
        </row>
        <row r="132">
          <cell r="A132">
            <v>4202</v>
          </cell>
          <cell r="B132">
            <v>0</v>
          </cell>
          <cell r="C132" t="str">
            <v>MAGAZINE SCHOOL DISTRICT</v>
          </cell>
          <cell r="D132">
            <v>518.59</v>
          </cell>
          <cell r="E132">
            <v>515.64</v>
          </cell>
          <cell r="F132">
            <v>505.42</v>
          </cell>
          <cell r="G132">
            <v>512.96</v>
          </cell>
          <cell r="H132">
            <v>518.59</v>
          </cell>
          <cell r="I132">
            <v>517.1</v>
          </cell>
          <cell r="J132">
            <v>513.24</v>
          </cell>
          <cell r="K132">
            <v>513.16</v>
          </cell>
        </row>
        <row r="133">
          <cell r="A133">
            <v>4203</v>
          </cell>
          <cell r="B133">
            <v>0</v>
          </cell>
          <cell r="C133" t="str">
            <v>PARIS SCHOOL DISTRICT</v>
          </cell>
          <cell r="D133">
            <v>1033.6400000000001</v>
          </cell>
          <cell r="E133">
            <v>1029.3</v>
          </cell>
          <cell r="F133">
            <v>1002.91</v>
          </cell>
          <cell r="G133">
            <v>1011.45</v>
          </cell>
          <cell r="H133">
            <v>1033.6400000000001</v>
          </cell>
          <cell r="I133">
            <v>1031.47</v>
          </cell>
          <cell r="J133">
            <v>1022.1</v>
          </cell>
          <cell r="K133">
            <v>1019.29</v>
          </cell>
        </row>
        <row r="134">
          <cell r="A134">
            <v>4204</v>
          </cell>
          <cell r="B134">
            <v>0</v>
          </cell>
          <cell r="C134" t="str">
            <v>SCRANTON SCHOOL DISTRICT</v>
          </cell>
          <cell r="D134">
            <v>423.93</v>
          </cell>
          <cell r="E134">
            <v>426.85</v>
          </cell>
          <cell r="F134">
            <v>428.14</v>
          </cell>
          <cell r="G134">
            <v>427.24</v>
          </cell>
          <cell r="H134">
            <v>423.93</v>
          </cell>
          <cell r="I134">
            <v>425.42</v>
          </cell>
          <cell r="J134">
            <v>426.36</v>
          </cell>
          <cell r="K134">
            <v>426.59</v>
          </cell>
        </row>
        <row r="135">
          <cell r="A135">
            <v>4301</v>
          </cell>
          <cell r="B135">
            <v>0</v>
          </cell>
          <cell r="C135" t="str">
            <v>LONOKE SCHOOL DISTRICT</v>
          </cell>
          <cell r="D135">
            <v>1723.89</v>
          </cell>
          <cell r="E135">
            <v>1725.05</v>
          </cell>
          <cell r="F135">
            <v>1713.16</v>
          </cell>
          <cell r="G135">
            <v>1715.66</v>
          </cell>
          <cell r="H135">
            <v>1723.89</v>
          </cell>
          <cell r="I135">
            <v>1724.47</v>
          </cell>
          <cell r="J135">
            <v>1720.59</v>
          </cell>
          <cell r="K135">
            <v>1719.39</v>
          </cell>
        </row>
        <row r="136">
          <cell r="A136">
            <v>4302</v>
          </cell>
          <cell r="B136">
            <v>0</v>
          </cell>
          <cell r="C136" t="str">
            <v>ENGLAND SCHOOL DISTRICT</v>
          </cell>
          <cell r="D136">
            <v>670.24</v>
          </cell>
          <cell r="E136">
            <v>659.73</v>
          </cell>
          <cell r="F136">
            <v>657.75</v>
          </cell>
          <cell r="G136">
            <v>653.14</v>
          </cell>
          <cell r="H136">
            <v>670.24</v>
          </cell>
          <cell r="I136">
            <v>664.87</v>
          </cell>
          <cell r="J136">
            <v>662.32</v>
          </cell>
          <cell r="K136">
            <v>660.05</v>
          </cell>
        </row>
        <row r="137">
          <cell r="A137">
            <v>4303</v>
          </cell>
          <cell r="B137">
            <v>0</v>
          </cell>
          <cell r="C137" t="str">
            <v>CARLISLE SCHOOL DISTRICT</v>
          </cell>
          <cell r="D137">
            <v>627.94000000000005</v>
          </cell>
          <cell r="E137">
            <v>628.96</v>
          </cell>
          <cell r="F137">
            <v>616.03</v>
          </cell>
          <cell r="G137">
            <v>621.6</v>
          </cell>
          <cell r="H137">
            <v>627.94000000000005</v>
          </cell>
          <cell r="I137">
            <v>628.45000000000005</v>
          </cell>
          <cell r="J137">
            <v>624.05999999999995</v>
          </cell>
          <cell r="K137">
            <v>623.48</v>
          </cell>
        </row>
        <row r="138">
          <cell r="A138">
            <v>4304</v>
          </cell>
          <cell r="B138">
            <v>0</v>
          </cell>
          <cell r="C138" t="str">
            <v>CABOT SCHOOL DISTRICT</v>
          </cell>
          <cell r="D138">
            <v>10251.950000000001</v>
          </cell>
          <cell r="E138">
            <v>10264.52</v>
          </cell>
          <cell r="F138">
            <v>10315.09</v>
          </cell>
          <cell r="G138">
            <v>10246.33</v>
          </cell>
          <cell r="H138">
            <v>10251.950000000001</v>
          </cell>
          <cell r="I138">
            <v>10258.01</v>
          </cell>
          <cell r="J138">
            <v>10277.77</v>
          </cell>
          <cell r="K138">
            <v>10269.290000000001</v>
          </cell>
        </row>
        <row r="139">
          <cell r="A139">
            <v>4401</v>
          </cell>
          <cell r="B139">
            <v>0</v>
          </cell>
          <cell r="C139" t="str">
            <v>HUNTSVILLE SCHOOL DISTRICT</v>
          </cell>
          <cell r="D139">
            <v>2204.87</v>
          </cell>
          <cell r="E139">
            <v>2206.92</v>
          </cell>
          <cell r="F139">
            <v>2207.66</v>
          </cell>
          <cell r="G139">
            <v>2202.29</v>
          </cell>
          <cell r="H139">
            <v>2204.87</v>
          </cell>
          <cell r="I139">
            <v>2205.92</v>
          </cell>
          <cell r="J139">
            <v>2206.54</v>
          </cell>
          <cell r="K139">
            <v>2205.46</v>
          </cell>
        </row>
        <row r="140">
          <cell r="A140">
            <v>4501</v>
          </cell>
          <cell r="B140">
            <v>0</v>
          </cell>
          <cell r="C140" t="str">
            <v>FLIPPIN SCHOOL DISTRICT</v>
          </cell>
          <cell r="D140">
            <v>861.86</v>
          </cell>
          <cell r="E140">
            <v>862.87</v>
          </cell>
          <cell r="F140">
            <v>852.22</v>
          </cell>
          <cell r="G140">
            <v>847.93</v>
          </cell>
          <cell r="H140">
            <v>861.86</v>
          </cell>
          <cell r="I140">
            <v>862.37</v>
          </cell>
          <cell r="J140">
            <v>858.89</v>
          </cell>
          <cell r="K140">
            <v>856.18</v>
          </cell>
        </row>
        <row r="141">
          <cell r="A141">
            <v>4502</v>
          </cell>
          <cell r="B141">
            <v>0</v>
          </cell>
          <cell r="C141" t="str">
            <v>YELLVILLE-SUMMIT SCHOOL DISTRICT.</v>
          </cell>
          <cell r="D141">
            <v>782.69</v>
          </cell>
          <cell r="E141">
            <v>787.45</v>
          </cell>
          <cell r="F141">
            <v>804</v>
          </cell>
          <cell r="G141">
            <v>817.57</v>
          </cell>
          <cell r="H141">
            <v>782.69</v>
          </cell>
          <cell r="I141">
            <v>785.07</v>
          </cell>
          <cell r="J141">
            <v>791.28</v>
          </cell>
          <cell r="K141">
            <v>798.23</v>
          </cell>
        </row>
        <row r="142">
          <cell r="A142">
            <v>4602</v>
          </cell>
          <cell r="B142">
            <v>0</v>
          </cell>
          <cell r="C142" t="str">
            <v>GENOA CENTRAL SCHOOL DISTRICT</v>
          </cell>
          <cell r="D142">
            <v>1168.28</v>
          </cell>
          <cell r="E142">
            <v>1177.25</v>
          </cell>
          <cell r="F142">
            <v>1169.79</v>
          </cell>
          <cell r="G142">
            <v>1158.6600000000001</v>
          </cell>
          <cell r="H142">
            <v>1168.28</v>
          </cell>
          <cell r="I142">
            <v>1172.8699999999999</v>
          </cell>
          <cell r="J142">
            <v>1171.81</v>
          </cell>
          <cell r="K142">
            <v>1168.56</v>
          </cell>
        </row>
        <row r="143">
          <cell r="A143">
            <v>4603</v>
          </cell>
          <cell r="B143">
            <v>0</v>
          </cell>
          <cell r="C143" t="str">
            <v>FOUKE SCHOOL DISTRICT</v>
          </cell>
          <cell r="D143">
            <v>1098.3900000000001</v>
          </cell>
          <cell r="E143">
            <v>1079.5999999999999</v>
          </cell>
          <cell r="F143">
            <v>1067.07</v>
          </cell>
          <cell r="G143">
            <v>1066.46</v>
          </cell>
          <cell r="H143">
            <v>1098.3900000000001</v>
          </cell>
          <cell r="I143">
            <v>1088.99</v>
          </cell>
          <cell r="J143">
            <v>1081.47</v>
          </cell>
          <cell r="K143">
            <v>1077.76</v>
          </cell>
        </row>
        <row r="144">
          <cell r="A144">
            <v>4605</v>
          </cell>
          <cell r="B144">
            <v>0</v>
          </cell>
          <cell r="C144" t="str">
            <v>TEXARKANA SCHOOL DISTRICT</v>
          </cell>
          <cell r="D144">
            <v>3928.37</v>
          </cell>
          <cell r="E144">
            <v>3890.55</v>
          </cell>
          <cell r="F144">
            <v>3849.15</v>
          </cell>
          <cell r="G144">
            <v>3819.5</v>
          </cell>
          <cell r="H144">
            <v>3928.37</v>
          </cell>
          <cell r="I144">
            <v>3910.14</v>
          </cell>
          <cell r="J144">
            <v>3888.09</v>
          </cell>
          <cell r="K144">
            <v>3869.6</v>
          </cell>
        </row>
        <row r="145">
          <cell r="A145">
            <v>4701</v>
          </cell>
          <cell r="B145">
            <v>0</v>
          </cell>
          <cell r="C145" t="str">
            <v>ARMOREL SCHOOL DISTRICT</v>
          </cell>
          <cell r="D145">
            <v>414.14</v>
          </cell>
          <cell r="E145">
            <v>410.36</v>
          </cell>
          <cell r="F145">
            <v>411.27</v>
          </cell>
          <cell r="G145">
            <v>416.98</v>
          </cell>
          <cell r="H145">
            <v>414.14</v>
          </cell>
          <cell r="I145">
            <v>412.28</v>
          </cell>
          <cell r="J145">
            <v>411.93</v>
          </cell>
          <cell r="K145">
            <v>413.29</v>
          </cell>
        </row>
        <row r="146">
          <cell r="A146">
            <v>4702</v>
          </cell>
          <cell r="B146">
            <v>0</v>
          </cell>
          <cell r="C146" t="str">
            <v>BLYTHEVILLE SCHOOL DISTRICT</v>
          </cell>
          <cell r="D146">
            <v>2000.7</v>
          </cell>
          <cell r="E146">
            <v>2019.39</v>
          </cell>
          <cell r="F146">
            <v>2006.48</v>
          </cell>
          <cell r="G146">
            <v>1983.96</v>
          </cell>
          <cell r="H146">
            <v>2000.7</v>
          </cell>
          <cell r="I146">
            <v>2010.27</v>
          </cell>
          <cell r="J146">
            <v>2008.93</v>
          </cell>
          <cell r="K146">
            <v>2002.3</v>
          </cell>
        </row>
        <row r="147">
          <cell r="A147">
            <v>4706</v>
          </cell>
          <cell r="B147">
            <v>0</v>
          </cell>
          <cell r="C147" t="str">
            <v>RIVERCREST SCHOOL DISTRICT 57</v>
          </cell>
          <cell r="D147">
            <v>1145.07</v>
          </cell>
          <cell r="E147">
            <v>1153.1199999999999</v>
          </cell>
          <cell r="F147">
            <v>1120.56</v>
          </cell>
          <cell r="G147">
            <v>1107.1199999999999</v>
          </cell>
          <cell r="H147">
            <v>1145.07</v>
          </cell>
          <cell r="I147">
            <v>1149.19</v>
          </cell>
          <cell r="J147">
            <v>1139.22</v>
          </cell>
          <cell r="K147">
            <v>1131.47</v>
          </cell>
        </row>
        <row r="148">
          <cell r="A148">
            <v>4708</v>
          </cell>
          <cell r="B148">
            <v>0</v>
          </cell>
          <cell r="C148" t="str">
            <v>GOSNELL SCHOOL DISTRICT</v>
          </cell>
          <cell r="D148">
            <v>1277.8499999999999</v>
          </cell>
          <cell r="E148">
            <v>1260.98</v>
          </cell>
          <cell r="F148">
            <v>1242.44</v>
          </cell>
          <cell r="G148">
            <v>1226.8599999999999</v>
          </cell>
          <cell r="H148">
            <v>1277.8499999999999</v>
          </cell>
          <cell r="I148">
            <v>1269.4100000000001</v>
          </cell>
          <cell r="J148">
            <v>1260.8399999999999</v>
          </cell>
          <cell r="K148">
            <v>1251.49</v>
          </cell>
        </row>
        <row r="149">
          <cell r="A149">
            <v>4712</v>
          </cell>
          <cell r="B149">
            <v>0</v>
          </cell>
          <cell r="C149" t="str">
            <v>MANILA SCHOOL DISTRICT</v>
          </cell>
          <cell r="D149">
            <v>1065.74</v>
          </cell>
          <cell r="E149">
            <v>1052.8900000000001</v>
          </cell>
          <cell r="F149">
            <v>1043.8599999999999</v>
          </cell>
          <cell r="G149">
            <v>1042.52</v>
          </cell>
          <cell r="H149">
            <v>1065.74</v>
          </cell>
          <cell r="I149">
            <v>1059.32</v>
          </cell>
          <cell r="J149">
            <v>1054.24</v>
          </cell>
          <cell r="K149">
            <v>1051.1500000000001</v>
          </cell>
        </row>
        <row r="150">
          <cell r="A150">
            <v>4713</v>
          </cell>
          <cell r="B150">
            <v>0</v>
          </cell>
          <cell r="C150" t="str">
            <v>OSCEOLA SCHOOL DISTRICT</v>
          </cell>
          <cell r="D150">
            <v>1068.07</v>
          </cell>
          <cell r="E150">
            <v>1072.93</v>
          </cell>
          <cell r="F150">
            <v>1081.96</v>
          </cell>
          <cell r="G150">
            <v>1086</v>
          </cell>
          <cell r="H150">
            <v>1068.07</v>
          </cell>
          <cell r="I150">
            <v>1070.3900000000001</v>
          </cell>
          <cell r="J150">
            <v>1074.48</v>
          </cell>
          <cell r="K150">
            <v>1077.5899999999999</v>
          </cell>
        </row>
        <row r="151">
          <cell r="A151">
            <v>4801</v>
          </cell>
          <cell r="B151">
            <v>0</v>
          </cell>
          <cell r="C151" t="str">
            <v>BRINKLEY SCHOOL DISTRICT</v>
          </cell>
          <cell r="D151">
            <v>466.01</v>
          </cell>
          <cell r="E151">
            <v>463.29</v>
          </cell>
          <cell r="F151">
            <v>472.15</v>
          </cell>
          <cell r="G151">
            <v>471.66</v>
          </cell>
          <cell r="H151">
            <v>466.01</v>
          </cell>
          <cell r="I151">
            <v>464.66</v>
          </cell>
          <cell r="J151">
            <v>467.14</v>
          </cell>
          <cell r="K151">
            <v>468.36</v>
          </cell>
        </row>
        <row r="152">
          <cell r="A152">
            <v>4802</v>
          </cell>
          <cell r="B152">
            <v>0</v>
          </cell>
          <cell r="C152" t="str">
            <v>CLARENDON SCHOOL DISTRICT</v>
          </cell>
          <cell r="D152">
            <v>449.51</v>
          </cell>
          <cell r="E152">
            <v>441.25</v>
          </cell>
          <cell r="F152">
            <v>434.1</v>
          </cell>
          <cell r="G152">
            <v>433.76</v>
          </cell>
          <cell r="H152">
            <v>449.51</v>
          </cell>
          <cell r="I152">
            <v>445.38</v>
          </cell>
          <cell r="J152">
            <v>441.62</v>
          </cell>
          <cell r="K152">
            <v>439.46</v>
          </cell>
        </row>
        <row r="153">
          <cell r="A153">
            <v>4901</v>
          </cell>
          <cell r="B153">
            <v>0</v>
          </cell>
          <cell r="C153" t="str">
            <v>CADDO HILLS SCHOOL DISTRICT</v>
          </cell>
          <cell r="D153">
            <v>556.98</v>
          </cell>
          <cell r="E153">
            <v>551.19000000000005</v>
          </cell>
          <cell r="F153">
            <v>553.5</v>
          </cell>
          <cell r="G153">
            <v>557.1</v>
          </cell>
          <cell r="H153">
            <v>556.98</v>
          </cell>
          <cell r="I153">
            <v>554.12</v>
          </cell>
          <cell r="J153">
            <v>553.9</v>
          </cell>
          <cell r="K153">
            <v>554.66999999999996</v>
          </cell>
        </row>
        <row r="154">
          <cell r="A154">
            <v>4902</v>
          </cell>
          <cell r="B154">
            <v>0</v>
          </cell>
          <cell r="C154" t="str">
            <v>MOUNT IDA SCHOOL DISTRICT</v>
          </cell>
          <cell r="D154">
            <v>456.03</v>
          </cell>
          <cell r="E154">
            <v>448.36</v>
          </cell>
          <cell r="F154">
            <v>444.23</v>
          </cell>
          <cell r="G154">
            <v>447.8</v>
          </cell>
          <cell r="H154">
            <v>456.03</v>
          </cell>
          <cell r="I154">
            <v>452.28</v>
          </cell>
          <cell r="J154">
            <v>449.4</v>
          </cell>
          <cell r="K154">
            <v>449</v>
          </cell>
        </row>
        <row r="155">
          <cell r="A155">
            <v>5006</v>
          </cell>
          <cell r="B155">
            <v>0</v>
          </cell>
          <cell r="C155" t="str">
            <v>PRESCOTT SCHOOL DISTRICT</v>
          </cell>
          <cell r="D155">
            <v>970.55</v>
          </cell>
          <cell r="E155">
            <v>976.38</v>
          </cell>
          <cell r="F155">
            <v>969.74</v>
          </cell>
          <cell r="G155">
            <v>949.96</v>
          </cell>
          <cell r="H155">
            <v>970.55</v>
          </cell>
          <cell r="I155">
            <v>973.43</v>
          </cell>
          <cell r="J155">
            <v>972.16</v>
          </cell>
          <cell r="K155">
            <v>966.54</v>
          </cell>
        </row>
        <row r="156">
          <cell r="A156">
            <v>5008</v>
          </cell>
          <cell r="B156">
            <v>0</v>
          </cell>
          <cell r="C156" t="str">
            <v>NEVADA SCHOOL DISTRICT</v>
          </cell>
          <cell r="D156">
            <v>394.88</v>
          </cell>
          <cell r="E156">
            <v>394.51</v>
          </cell>
          <cell r="F156">
            <v>388.99</v>
          </cell>
          <cell r="G156">
            <v>386.29</v>
          </cell>
          <cell r="H156">
            <v>394.88</v>
          </cell>
          <cell r="I156">
            <v>394.7</v>
          </cell>
          <cell r="J156">
            <v>392.77</v>
          </cell>
          <cell r="K156">
            <v>391.13</v>
          </cell>
        </row>
        <row r="157">
          <cell r="A157">
            <v>5102</v>
          </cell>
          <cell r="B157">
            <v>0</v>
          </cell>
          <cell r="C157" t="str">
            <v>JASPER SCHOOL DISTRICT</v>
          </cell>
          <cell r="D157">
            <v>840.88</v>
          </cell>
          <cell r="E157">
            <v>845.91</v>
          </cell>
          <cell r="F157">
            <v>850.92</v>
          </cell>
          <cell r="G157">
            <v>843.57</v>
          </cell>
          <cell r="H157">
            <v>840.88</v>
          </cell>
          <cell r="I157">
            <v>843.41</v>
          </cell>
          <cell r="J157">
            <v>845.99</v>
          </cell>
          <cell r="K157">
            <v>845.41</v>
          </cell>
        </row>
        <row r="158">
          <cell r="A158">
            <v>5106</v>
          </cell>
          <cell r="B158">
            <v>0</v>
          </cell>
          <cell r="C158" t="str">
            <v>DEER/MT. JUDEA SCHOOL DISTRICT</v>
          </cell>
          <cell r="D158">
            <v>370.14</v>
          </cell>
          <cell r="E158">
            <v>373.64</v>
          </cell>
          <cell r="F158">
            <v>382.49</v>
          </cell>
          <cell r="G158">
            <v>386.3</v>
          </cell>
          <cell r="H158">
            <v>370.14</v>
          </cell>
          <cell r="I158">
            <v>371.92</v>
          </cell>
          <cell r="J158">
            <v>375.42</v>
          </cell>
          <cell r="K158">
            <v>378.08</v>
          </cell>
        </row>
        <row r="159">
          <cell r="A159">
            <v>5201</v>
          </cell>
          <cell r="B159">
            <v>0</v>
          </cell>
          <cell r="C159" t="str">
            <v>BEARDEN SCHOOL DISTRICT</v>
          </cell>
          <cell r="D159">
            <v>479.89</v>
          </cell>
          <cell r="E159">
            <v>475.96</v>
          </cell>
          <cell r="F159">
            <v>484.98</v>
          </cell>
          <cell r="G159">
            <v>485.46</v>
          </cell>
          <cell r="H159">
            <v>479.89</v>
          </cell>
          <cell r="I159">
            <v>477.95</v>
          </cell>
          <cell r="J159">
            <v>480.48</v>
          </cell>
          <cell r="K159">
            <v>481.7</v>
          </cell>
        </row>
        <row r="160">
          <cell r="A160">
            <v>5204</v>
          </cell>
          <cell r="B160">
            <v>0</v>
          </cell>
          <cell r="C160" t="str">
            <v>CAMDEN FAIRVIEW SCHOOL DISTRICT</v>
          </cell>
          <cell r="D160">
            <v>2364.9699999999998</v>
          </cell>
          <cell r="E160">
            <v>2352.2399999999998</v>
          </cell>
          <cell r="F160">
            <v>2343.38</v>
          </cell>
          <cell r="G160">
            <v>2339.85</v>
          </cell>
          <cell r="H160">
            <v>2364.9699999999998</v>
          </cell>
          <cell r="I160">
            <v>2358.83</v>
          </cell>
          <cell r="J160">
            <v>2353.1</v>
          </cell>
          <cell r="K160">
            <v>2349.67</v>
          </cell>
        </row>
        <row r="161">
          <cell r="A161">
            <v>5205</v>
          </cell>
          <cell r="B161">
            <v>0</v>
          </cell>
          <cell r="C161" t="str">
            <v>HARMONY GROVE SCHOOL DISTRICT (OUACHITA)</v>
          </cell>
          <cell r="D161">
            <v>938.44</v>
          </cell>
          <cell r="E161">
            <v>932.17</v>
          </cell>
          <cell r="F161">
            <v>923.49</v>
          </cell>
          <cell r="G161">
            <v>922.14</v>
          </cell>
          <cell r="H161">
            <v>938.44</v>
          </cell>
          <cell r="I161">
            <v>935.34</v>
          </cell>
          <cell r="J161">
            <v>931.18</v>
          </cell>
          <cell r="K161">
            <v>928.95</v>
          </cell>
        </row>
        <row r="162">
          <cell r="A162">
            <v>5301</v>
          </cell>
          <cell r="B162">
            <v>0</v>
          </cell>
          <cell r="C162" t="str">
            <v>EAST END SCHOOL DISTRICT</v>
          </cell>
          <cell r="D162">
            <v>652.91</v>
          </cell>
          <cell r="E162">
            <v>653.70000000000005</v>
          </cell>
          <cell r="F162">
            <v>650.28</v>
          </cell>
          <cell r="G162">
            <v>649.47</v>
          </cell>
          <cell r="H162">
            <v>652.91</v>
          </cell>
          <cell r="I162">
            <v>653.30999999999995</v>
          </cell>
          <cell r="J162">
            <v>652.29999999999995</v>
          </cell>
          <cell r="K162">
            <v>651.52</v>
          </cell>
        </row>
        <row r="163">
          <cell r="A163">
            <v>5303</v>
          </cell>
          <cell r="B163">
            <v>0</v>
          </cell>
          <cell r="C163" t="str">
            <v>PERRYVILLE SCHOOL DISTRICT</v>
          </cell>
          <cell r="D163">
            <v>904.05</v>
          </cell>
          <cell r="E163">
            <v>909.33</v>
          </cell>
          <cell r="F163">
            <v>909.66</v>
          </cell>
          <cell r="G163">
            <v>903</v>
          </cell>
          <cell r="H163">
            <v>904.05</v>
          </cell>
          <cell r="I163">
            <v>906.66</v>
          </cell>
          <cell r="J163">
            <v>907.67</v>
          </cell>
          <cell r="K163">
            <v>906.44</v>
          </cell>
        </row>
        <row r="164">
          <cell r="A164">
            <v>5401</v>
          </cell>
          <cell r="B164">
            <v>0</v>
          </cell>
          <cell r="C164" t="str">
            <v>BARTON-LEXA SCHOOL DISTRICT</v>
          </cell>
          <cell r="D164">
            <v>728.01</v>
          </cell>
          <cell r="E164">
            <v>723.18</v>
          </cell>
          <cell r="F164">
            <v>717.14</v>
          </cell>
          <cell r="G164">
            <v>709.46</v>
          </cell>
          <cell r="H164">
            <v>728.01</v>
          </cell>
          <cell r="I164">
            <v>725.57</v>
          </cell>
          <cell r="J164">
            <v>722.74</v>
          </cell>
          <cell r="K164">
            <v>719.45</v>
          </cell>
        </row>
        <row r="165">
          <cell r="A165">
            <v>5403</v>
          </cell>
          <cell r="B165">
            <v>0</v>
          </cell>
          <cell r="C165" t="str">
            <v>HELENA/ WEST HELENA SCHOOL DISTRICT</v>
          </cell>
          <cell r="D165">
            <v>1241.9100000000001</v>
          </cell>
          <cell r="E165">
            <v>1248.8499999999999</v>
          </cell>
          <cell r="F165">
            <v>1247.73</v>
          </cell>
          <cell r="G165">
            <v>1245.29</v>
          </cell>
          <cell r="H165">
            <v>1241.9100000000001</v>
          </cell>
          <cell r="I165">
            <v>1245.3800000000001</v>
          </cell>
          <cell r="J165">
            <v>1246.2</v>
          </cell>
          <cell r="K165">
            <v>1245.97</v>
          </cell>
        </row>
        <row r="166">
          <cell r="A166">
            <v>5404</v>
          </cell>
          <cell r="B166">
            <v>0</v>
          </cell>
          <cell r="C166" t="str">
            <v>MARVELL-ELAINE SCHOOL DISTRICT</v>
          </cell>
          <cell r="D166">
            <v>362.84</v>
          </cell>
          <cell r="E166">
            <v>354.39</v>
          </cell>
          <cell r="F166">
            <v>351.79</v>
          </cell>
          <cell r="G166">
            <v>346.6</v>
          </cell>
          <cell r="H166">
            <v>362.84</v>
          </cell>
          <cell r="I166">
            <v>358.57</v>
          </cell>
          <cell r="J166">
            <v>356.19</v>
          </cell>
          <cell r="K166">
            <v>353.82</v>
          </cell>
        </row>
        <row r="167">
          <cell r="A167">
            <v>5502</v>
          </cell>
          <cell r="B167">
            <v>0</v>
          </cell>
          <cell r="C167" t="str">
            <v>CENTERPOINT SCHOOL DISTRICT</v>
          </cell>
          <cell r="D167">
            <v>967.17</v>
          </cell>
          <cell r="E167">
            <v>973.03</v>
          </cell>
          <cell r="F167">
            <v>968.22</v>
          </cell>
          <cell r="G167">
            <v>969.61</v>
          </cell>
          <cell r="H167">
            <v>967.17</v>
          </cell>
          <cell r="I167">
            <v>970.1</v>
          </cell>
          <cell r="J167">
            <v>969.44</v>
          </cell>
          <cell r="K167">
            <v>969.48</v>
          </cell>
        </row>
        <row r="168">
          <cell r="A168">
            <v>5503</v>
          </cell>
          <cell r="B168">
            <v>0</v>
          </cell>
          <cell r="C168" t="str">
            <v>KIRBY SCHOOL DISTRICT</v>
          </cell>
          <cell r="D168">
            <v>362.63</v>
          </cell>
          <cell r="E168">
            <v>358.33</v>
          </cell>
          <cell r="F168">
            <v>356.83</v>
          </cell>
          <cell r="G168">
            <v>348.21</v>
          </cell>
          <cell r="H168">
            <v>362.63</v>
          </cell>
          <cell r="I168">
            <v>360.48</v>
          </cell>
          <cell r="J168">
            <v>359.21</v>
          </cell>
          <cell r="K168">
            <v>356.28</v>
          </cell>
        </row>
        <row r="169">
          <cell r="A169">
            <v>5504</v>
          </cell>
          <cell r="B169">
            <v>0</v>
          </cell>
          <cell r="C169" t="str">
            <v>SOUTH PIKE COUNTY SCHOOL DISTRICT</v>
          </cell>
          <cell r="D169">
            <v>674.43</v>
          </cell>
          <cell r="E169">
            <v>680.41</v>
          </cell>
          <cell r="F169">
            <v>680.92</v>
          </cell>
          <cell r="G169">
            <v>683.81</v>
          </cell>
          <cell r="H169">
            <v>674.43</v>
          </cell>
          <cell r="I169">
            <v>677.49</v>
          </cell>
          <cell r="J169">
            <v>678.69</v>
          </cell>
          <cell r="K169">
            <v>680.01</v>
          </cell>
        </row>
        <row r="170">
          <cell r="A170">
            <v>5602</v>
          </cell>
          <cell r="B170">
            <v>0</v>
          </cell>
          <cell r="C170" t="str">
            <v>HARRISBURG SCHOOL DISTRICT</v>
          </cell>
          <cell r="D170">
            <v>1190.71</v>
          </cell>
          <cell r="E170">
            <v>1178.22</v>
          </cell>
          <cell r="F170">
            <v>1169.23</v>
          </cell>
          <cell r="G170">
            <v>1156.1099999999999</v>
          </cell>
          <cell r="H170">
            <v>1190.71</v>
          </cell>
          <cell r="I170">
            <v>1184.46</v>
          </cell>
          <cell r="J170">
            <v>1179.23</v>
          </cell>
          <cell r="K170">
            <v>1173.6199999999999</v>
          </cell>
        </row>
        <row r="171">
          <cell r="A171">
            <v>5604</v>
          </cell>
          <cell r="B171">
            <v>0</v>
          </cell>
          <cell r="C171" t="str">
            <v>MARKED TREE SCHOOL DISTRICT</v>
          </cell>
          <cell r="D171">
            <v>483.91</v>
          </cell>
          <cell r="E171">
            <v>473.58</v>
          </cell>
          <cell r="F171">
            <v>464.56</v>
          </cell>
          <cell r="G171">
            <v>472.23</v>
          </cell>
          <cell r="H171">
            <v>483.91</v>
          </cell>
          <cell r="I171">
            <v>478.87</v>
          </cell>
          <cell r="J171">
            <v>473.81</v>
          </cell>
          <cell r="K171">
            <v>473.41</v>
          </cell>
        </row>
        <row r="172">
          <cell r="A172">
            <v>5605</v>
          </cell>
          <cell r="B172">
            <v>0</v>
          </cell>
          <cell r="C172" t="str">
            <v>TRUMANN SCHOOL DISTRICT</v>
          </cell>
          <cell r="D172">
            <v>1504.1</v>
          </cell>
          <cell r="E172">
            <v>1461.22</v>
          </cell>
          <cell r="F172">
            <v>1461.53</v>
          </cell>
          <cell r="G172">
            <v>1464.34</v>
          </cell>
          <cell r="H172">
            <v>1504.1</v>
          </cell>
          <cell r="I172">
            <v>1482.18</v>
          </cell>
          <cell r="J172">
            <v>1475.2</v>
          </cell>
          <cell r="K172">
            <v>1472.63</v>
          </cell>
        </row>
        <row r="173">
          <cell r="A173">
            <v>5608</v>
          </cell>
          <cell r="B173">
            <v>0</v>
          </cell>
          <cell r="C173" t="str">
            <v>EAST POINSETT CO. SCHOOL DIST.</v>
          </cell>
          <cell r="D173">
            <v>663.35</v>
          </cell>
          <cell r="E173">
            <v>667.4</v>
          </cell>
          <cell r="F173">
            <v>676.41</v>
          </cell>
          <cell r="G173">
            <v>671.27</v>
          </cell>
          <cell r="H173">
            <v>663.35</v>
          </cell>
          <cell r="I173">
            <v>665.33</v>
          </cell>
          <cell r="J173">
            <v>669.46</v>
          </cell>
          <cell r="K173">
            <v>669.91</v>
          </cell>
        </row>
        <row r="174">
          <cell r="A174">
            <v>5703</v>
          </cell>
          <cell r="B174">
            <v>0</v>
          </cell>
          <cell r="C174" t="str">
            <v>MENA SCHOOL DISTRICT</v>
          </cell>
          <cell r="D174">
            <v>1713.49</v>
          </cell>
          <cell r="E174">
            <v>1704.93</v>
          </cell>
          <cell r="F174">
            <v>1708.18</v>
          </cell>
          <cell r="G174">
            <v>1691.37</v>
          </cell>
          <cell r="H174">
            <v>1713.49</v>
          </cell>
          <cell r="I174">
            <v>1709.11</v>
          </cell>
          <cell r="J174">
            <v>1708.8</v>
          </cell>
          <cell r="K174">
            <v>1704.1</v>
          </cell>
        </row>
        <row r="175">
          <cell r="A175">
            <v>5706</v>
          </cell>
          <cell r="B175">
            <v>0</v>
          </cell>
          <cell r="C175" t="str">
            <v>OUACHITA RIVER SCHOOL DISTRICT</v>
          </cell>
          <cell r="D175">
            <v>744.5</v>
          </cell>
          <cell r="E175">
            <v>734.95</v>
          </cell>
          <cell r="F175">
            <v>729.14</v>
          </cell>
          <cell r="G175">
            <v>728.58</v>
          </cell>
          <cell r="H175">
            <v>744.5</v>
          </cell>
          <cell r="I175">
            <v>739.67</v>
          </cell>
          <cell r="J175">
            <v>735.92</v>
          </cell>
          <cell r="K175">
            <v>734.02</v>
          </cell>
        </row>
        <row r="176">
          <cell r="A176">
            <v>5707</v>
          </cell>
          <cell r="B176">
            <v>0</v>
          </cell>
          <cell r="C176" t="str">
            <v>COSSATOT RIVER SCHOOL DISTRICT</v>
          </cell>
          <cell r="D176">
            <v>985.68</v>
          </cell>
          <cell r="E176">
            <v>988.46</v>
          </cell>
          <cell r="F176">
            <v>988.64</v>
          </cell>
          <cell r="G176">
            <v>983.94</v>
          </cell>
          <cell r="H176">
            <v>985.68</v>
          </cell>
          <cell r="I176">
            <v>987.02</v>
          </cell>
          <cell r="J176">
            <v>987.56</v>
          </cell>
          <cell r="K176">
            <v>986.55</v>
          </cell>
        </row>
        <row r="177">
          <cell r="A177">
            <v>5801</v>
          </cell>
          <cell r="B177">
            <v>0</v>
          </cell>
          <cell r="C177" t="str">
            <v>ATKINS SCHOOL DISTRICT</v>
          </cell>
          <cell r="D177">
            <v>952.79</v>
          </cell>
          <cell r="E177">
            <v>948.33</v>
          </cell>
          <cell r="F177">
            <v>934.05</v>
          </cell>
          <cell r="G177">
            <v>927.54</v>
          </cell>
          <cell r="H177">
            <v>952.79</v>
          </cell>
          <cell r="I177">
            <v>950.53</v>
          </cell>
          <cell r="J177">
            <v>944.58</v>
          </cell>
          <cell r="K177">
            <v>940.27</v>
          </cell>
        </row>
        <row r="178">
          <cell r="A178">
            <v>5802</v>
          </cell>
          <cell r="B178">
            <v>0</v>
          </cell>
          <cell r="C178" t="str">
            <v>DOVER SCHOOL DISTRICT</v>
          </cell>
          <cell r="D178">
            <v>1346.17</v>
          </cell>
          <cell r="E178">
            <v>1350.98</v>
          </cell>
          <cell r="F178">
            <v>1340.44</v>
          </cell>
          <cell r="G178">
            <v>1336.69</v>
          </cell>
          <cell r="H178">
            <v>1346.17</v>
          </cell>
          <cell r="I178">
            <v>1348.6</v>
          </cell>
          <cell r="J178">
            <v>1345.7</v>
          </cell>
          <cell r="K178">
            <v>1343.52</v>
          </cell>
        </row>
        <row r="179">
          <cell r="A179">
            <v>5803</v>
          </cell>
          <cell r="B179">
            <v>0</v>
          </cell>
          <cell r="C179" t="str">
            <v>HECTOR SCHOOL DISTRICT</v>
          </cell>
          <cell r="D179">
            <v>575.15</v>
          </cell>
          <cell r="E179">
            <v>577.4</v>
          </cell>
          <cell r="F179">
            <v>581.75</v>
          </cell>
          <cell r="G179">
            <v>576.41999999999996</v>
          </cell>
          <cell r="H179">
            <v>575.15</v>
          </cell>
          <cell r="I179">
            <v>576.25</v>
          </cell>
          <cell r="J179">
            <v>578.19000000000005</v>
          </cell>
          <cell r="K179">
            <v>577.75</v>
          </cell>
        </row>
        <row r="180">
          <cell r="A180">
            <v>5804</v>
          </cell>
          <cell r="B180">
            <v>0</v>
          </cell>
          <cell r="C180" t="str">
            <v>POTTSVILLE SCHOOL DISTRICT</v>
          </cell>
          <cell r="D180">
            <v>1716.32</v>
          </cell>
          <cell r="E180">
            <v>1709.96</v>
          </cell>
          <cell r="F180">
            <v>1707.8</v>
          </cell>
          <cell r="G180">
            <v>1701.73</v>
          </cell>
          <cell r="H180">
            <v>1716.32</v>
          </cell>
          <cell r="I180">
            <v>1713.14</v>
          </cell>
          <cell r="J180">
            <v>1711.39</v>
          </cell>
          <cell r="K180">
            <v>1708.84</v>
          </cell>
        </row>
        <row r="181">
          <cell r="A181">
            <v>5805</v>
          </cell>
          <cell r="B181">
            <v>0</v>
          </cell>
          <cell r="C181" t="str">
            <v>RUSSELLVILLE SCHOOL DISTRICT</v>
          </cell>
          <cell r="D181">
            <v>5199.9399999999996</v>
          </cell>
          <cell r="E181">
            <v>5189.92</v>
          </cell>
          <cell r="F181">
            <v>5192.0200000000004</v>
          </cell>
          <cell r="G181">
            <v>5194.88</v>
          </cell>
          <cell r="H181">
            <v>5199.9399999999996</v>
          </cell>
          <cell r="I181">
            <v>5194.8100000000004</v>
          </cell>
          <cell r="J181">
            <v>5193.83</v>
          </cell>
          <cell r="K181">
            <v>5194.09</v>
          </cell>
        </row>
        <row r="182">
          <cell r="A182">
            <v>5901</v>
          </cell>
          <cell r="B182">
            <v>0</v>
          </cell>
          <cell r="C182" t="str">
            <v>DES ARC SCHOOL DISTRICT</v>
          </cell>
          <cell r="D182">
            <v>565.71</v>
          </cell>
          <cell r="E182">
            <v>550.75</v>
          </cell>
          <cell r="F182">
            <v>541.29999999999995</v>
          </cell>
          <cell r="G182">
            <v>536.98</v>
          </cell>
          <cell r="H182">
            <v>565.71</v>
          </cell>
          <cell r="I182">
            <v>558.32000000000005</v>
          </cell>
          <cell r="J182">
            <v>552.6</v>
          </cell>
          <cell r="K182">
            <v>548.48</v>
          </cell>
        </row>
        <row r="183">
          <cell r="A183">
            <v>5903</v>
          </cell>
          <cell r="B183">
            <v>0</v>
          </cell>
          <cell r="C183" t="str">
            <v>HAZEN SCHOOL DISTRICT</v>
          </cell>
          <cell r="D183">
            <v>571.12</v>
          </cell>
          <cell r="E183">
            <v>574.41</v>
          </cell>
          <cell r="F183">
            <v>571.35</v>
          </cell>
          <cell r="G183">
            <v>572.98</v>
          </cell>
          <cell r="H183">
            <v>571.12</v>
          </cell>
          <cell r="I183">
            <v>572.77</v>
          </cell>
          <cell r="J183">
            <v>572.26</v>
          </cell>
          <cell r="K183">
            <v>572.45000000000005</v>
          </cell>
        </row>
        <row r="184">
          <cell r="A184">
            <v>6001</v>
          </cell>
          <cell r="B184">
            <v>0</v>
          </cell>
          <cell r="C184" t="str">
            <v>LITTLE ROCK SCHOOL DISTRICT</v>
          </cell>
          <cell r="D184">
            <v>21388.67</v>
          </cell>
          <cell r="E184">
            <v>21543.58</v>
          </cell>
          <cell r="F184">
            <v>21507.55</v>
          </cell>
          <cell r="G184">
            <v>21499.38</v>
          </cell>
          <cell r="H184">
            <v>21388.67</v>
          </cell>
          <cell r="I184">
            <v>21465.22</v>
          </cell>
          <cell r="J184">
            <v>21480.7</v>
          </cell>
          <cell r="K184">
            <v>21485.31</v>
          </cell>
        </row>
        <row r="185">
          <cell r="A185">
            <v>6002</v>
          </cell>
          <cell r="B185">
            <v>0</v>
          </cell>
          <cell r="C185" t="str">
            <v>NORTH LITTLE ROCK SCHOOL DISTRICT</v>
          </cell>
          <cell r="D185">
            <v>8097.32</v>
          </cell>
          <cell r="E185">
            <v>8098.9</v>
          </cell>
          <cell r="F185">
            <v>8064.11</v>
          </cell>
          <cell r="G185">
            <v>8068.38</v>
          </cell>
          <cell r="H185">
            <v>8097.32</v>
          </cell>
          <cell r="I185">
            <v>8098.11</v>
          </cell>
          <cell r="J185">
            <v>8086.1</v>
          </cell>
          <cell r="K185">
            <v>8081.62</v>
          </cell>
        </row>
        <row r="186">
          <cell r="A186">
            <v>6003</v>
          </cell>
          <cell r="B186">
            <v>0</v>
          </cell>
          <cell r="C186" t="str">
            <v>PULASKI COUNTY SPECIAL SCHOOL DISTRICT</v>
          </cell>
          <cell r="D186">
            <v>11816.96</v>
          </cell>
          <cell r="E186">
            <v>11801.79</v>
          </cell>
          <cell r="F186">
            <v>11659.56</v>
          </cell>
          <cell r="G186">
            <v>11608.61</v>
          </cell>
          <cell r="H186">
            <v>11816.96</v>
          </cell>
          <cell r="I186">
            <v>11809.25</v>
          </cell>
          <cell r="J186">
            <v>11754.84</v>
          </cell>
          <cell r="K186">
            <v>11717.05</v>
          </cell>
        </row>
        <row r="187">
          <cell r="A187">
            <v>6004</v>
          </cell>
          <cell r="B187">
            <v>0</v>
          </cell>
          <cell r="C187" t="str">
            <v>JACKSONVILLE NORTH PULASKI SCHOOL DISTRICT</v>
          </cell>
          <cell r="D187">
            <v>3938.21</v>
          </cell>
          <cell r="E187">
            <v>3909.66</v>
          </cell>
          <cell r="F187">
            <v>3881.81</v>
          </cell>
          <cell r="G187">
            <v>3848.25</v>
          </cell>
          <cell r="H187">
            <v>3938.21</v>
          </cell>
          <cell r="I187">
            <v>3924.1</v>
          </cell>
          <cell r="J187">
            <v>3909.47</v>
          </cell>
          <cell r="K187">
            <v>3893.99</v>
          </cell>
        </row>
        <row r="188">
          <cell r="A188">
            <v>6102</v>
          </cell>
          <cell r="B188">
            <v>0</v>
          </cell>
          <cell r="C188" t="str">
            <v>MAYNARD SCHOOL DISTRICT</v>
          </cell>
          <cell r="D188">
            <v>470.85</v>
          </cell>
          <cell r="E188">
            <v>469.6</v>
          </cell>
          <cell r="F188">
            <v>467.6</v>
          </cell>
          <cell r="G188">
            <v>472.05</v>
          </cell>
          <cell r="H188">
            <v>470.85</v>
          </cell>
          <cell r="I188">
            <v>470.22</v>
          </cell>
          <cell r="J188">
            <v>469.35</v>
          </cell>
          <cell r="K188">
            <v>470.03</v>
          </cell>
        </row>
        <row r="189">
          <cell r="A189">
            <v>6103</v>
          </cell>
          <cell r="B189">
            <v>0</v>
          </cell>
          <cell r="C189" t="str">
            <v>POCAHONTAS SCHOOL DISTRICT</v>
          </cell>
          <cell r="D189">
            <v>2052.7600000000002</v>
          </cell>
          <cell r="E189">
            <v>2047.47</v>
          </cell>
          <cell r="F189">
            <v>2046.28</v>
          </cell>
          <cell r="G189">
            <v>2057.4899999999998</v>
          </cell>
          <cell r="H189">
            <v>2052.7600000000002</v>
          </cell>
          <cell r="I189">
            <v>2050.21</v>
          </cell>
          <cell r="J189">
            <v>2048.85</v>
          </cell>
          <cell r="K189">
            <v>2051.1799999999998</v>
          </cell>
        </row>
        <row r="190">
          <cell r="A190">
            <v>6201</v>
          </cell>
          <cell r="B190">
            <v>0</v>
          </cell>
          <cell r="C190" t="str">
            <v>FORREST CITY SCHOOL DISTRICT</v>
          </cell>
          <cell r="D190">
            <v>2168.4899999999998</v>
          </cell>
          <cell r="E190">
            <v>2168.96</v>
          </cell>
          <cell r="F190">
            <v>2165.7600000000002</v>
          </cell>
          <cell r="G190">
            <v>2142.2399999999998</v>
          </cell>
          <cell r="H190">
            <v>2168.4899999999998</v>
          </cell>
          <cell r="I190">
            <v>2168.73</v>
          </cell>
          <cell r="J190">
            <v>2167.73</v>
          </cell>
          <cell r="K190">
            <v>2161.1799999999998</v>
          </cell>
        </row>
        <row r="191">
          <cell r="A191">
            <v>6205</v>
          </cell>
          <cell r="B191">
            <v>0</v>
          </cell>
          <cell r="C191" t="str">
            <v>PALESTINE-WHEATLEY SCH. DIST.</v>
          </cell>
          <cell r="D191">
            <v>807.57</v>
          </cell>
          <cell r="E191">
            <v>806.07</v>
          </cell>
          <cell r="F191">
            <v>800.96</v>
          </cell>
          <cell r="G191">
            <v>787.65</v>
          </cell>
          <cell r="H191">
            <v>807.57</v>
          </cell>
          <cell r="I191">
            <v>806.82</v>
          </cell>
          <cell r="J191">
            <v>804.84</v>
          </cell>
          <cell r="K191">
            <v>800.49</v>
          </cell>
        </row>
        <row r="192">
          <cell r="A192">
            <v>6301</v>
          </cell>
          <cell r="B192">
            <v>0</v>
          </cell>
          <cell r="C192" t="str">
            <v>BAUXITE SCHOOL DISTRICT</v>
          </cell>
          <cell r="D192">
            <v>1715.21</v>
          </cell>
          <cell r="E192">
            <v>1704.52</v>
          </cell>
          <cell r="F192">
            <v>1682.98</v>
          </cell>
          <cell r="G192">
            <v>1680.95</v>
          </cell>
          <cell r="H192">
            <v>1715.21</v>
          </cell>
          <cell r="I192">
            <v>1709.92</v>
          </cell>
          <cell r="J192">
            <v>1700.88</v>
          </cell>
          <cell r="K192">
            <v>1695.61</v>
          </cell>
        </row>
        <row r="193">
          <cell r="A193">
            <v>6302</v>
          </cell>
          <cell r="B193">
            <v>0</v>
          </cell>
          <cell r="C193" t="str">
            <v>BENTON SCHOOL DISTRICT</v>
          </cell>
          <cell r="D193">
            <v>5548.41</v>
          </cell>
          <cell r="E193">
            <v>5539</v>
          </cell>
          <cell r="F193">
            <v>5532.35</v>
          </cell>
          <cell r="G193">
            <v>5518.6</v>
          </cell>
          <cell r="H193">
            <v>5548.41</v>
          </cell>
          <cell r="I193">
            <v>5543.6</v>
          </cell>
          <cell r="J193">
            <v>5539.85</v>
          </cell>
          <cell r="K193">
            <v>5534</v>
          </cell>
        </row>
        <row r="194">
          <cell r="A194">
            <v>6303</v>
          </cell>
          <cell r="B194">
            <v>0</v>
          </cell>
          <cell r="C194" t="str">
            <v>BRYANT SCHOOL DISTRICT</v>
          </cell>
          <cell r="D194">
            <v>9121.14</v>
          </cell>
          <cell r="E194">
            <v>9113.1299999999992</v>
          </cell>
          <cell r="F194">
            <v>9096.44</v>
          </cell>
          <cell r="G194">
            <v>9087.19</v>
          </cell>
          <cell r="H194">
            <v>9121.14</v>
          </cell>
          <cell r="I194">
            <v>9117.4500000000007</v>
          </cell>
          <cell r="J194">
            <v>9110.4</v>
          </cell>
          <cell r="K194">
            <v>9104.27</v>
          </cell>
        </row>
        <row r="195">
          <cell r="A195">
            <v>6304</v>
          </cell>
          <cell r="B195">
            <v>0</v>
          </cell>
          <cell r="C195" t="str">
            <v>HARMONY GROVE SCH DIST(SALINE)</v>
          </cell>
          <cell r="D195">
            <v>1235.3699999999999</v>
          </cell>
          <cell r="E195">
            <v>1224.46</v>
          </cell>
          <cell r="F195">
            <v>1222.3800000000001</v>
          </cell>
          <cell r="G195">
            <v>1211.55</v>
          </cell>
          <cell r="H195">
            <v>1235.3699999999999</v>
          </cell>
          <cell r="I195">
            <v>1229.9100000000001</v>
          </cell>
          <cell r="J195">
            <v>1227.25</v>
          </cell>
          <cell r="K195">
            <v>1223.55</v>
          </cell>
        </row>
        <row r="196">
          <cell r="A196">
            <v>6401</v>
          </cell>
          <cell r="B196">
            <v>0</v>
          </cell>
          <cell r="C196" t="str">
            <v>WALDRON SCHOOL DISTRICT</v>
          </cell>
          <cell r="D196">
            <v>1435.82</v>
          </cell>
          <cell r="E196">
            <v>1417.72</v>
          </cell>
          <cell r="F196">
            <v>1418.96</v>
          </cell>
          <cell r="G196">
            <v>1425.2</v>
          </cell>
          <cell r="H196">
            <v>1435.82</v>
          </cell>
          <cell r="I196">
            <v>1426.56</v>
          </cell>
          <cell r="J196">
            <v>1423.88</v>
          </cell>
          <cell r="K196">
            <v>1424.19</v>
          </cell>
        </row>
        <row r="197">
          <cell r="A197">
            <v>6502</v>
          </cell>
          <cell r="B197">
            <v>0</v>
          </cell>
          <cell r="C197" t="str">
            <v>SEARCY COUNTY SCHOOL DISTRICT</v>
          </cell>
          <cell r="D197">
            <v>805.26</v>
          </cell>
          <cell r="E197">
            <v>808.76</v>
          </cell>
          <cell r="F197">
            <v>794.26</v>
          </cell>
          <cell r="G197">
            <v>781.31</v>
          </cell>
          <cell r="H197">
            <v>805.26</v>
          </cell>
          <cell r="I197">
            <v>807.01</v>
          </cell>
          <cell r="J197">
            <v>802.5</v>
          </cell>
          <cell r="K197">
            <v>796.79</v>
          </cell>
        </row>
        <row r="198">
          <cell r="A198">
            <v>6505</v>
          </cell>
          <cell r="B198">
            <v>0</v>
          </cell>
          <cell r="C198" t="str">
            <v>OZARK MOUNTAIN SCHOOL DISTRICT</v>
          </cell>
          <cell r="D198">
            <v>609.76</v>
          </cell>
          <cell r="E198">
            <v>611.13</v>
          </cell>
          <cell r="F198">
            <v>603.94000000000005</v>
          </cell>
          <cell r="G198">
            <v>600.89</v>
          </cell>
          <cell r="H198">
            <v>609.76</v>
          </cell>
          <cell r="I198">
            <v>610.41999999999996</v>
          </cell>
          <cell r="J198">
            <v>608.15</v>
          </cell>
          <cell r="K198">
            <v>606.35</v>
          </cell>
        </row>
        <row r="199">
          <cell r="A199">
            <v>6601</v>
          </cell>
          <cell r="B199">
            <v>0</v>
          </cell>
          <cell r="C199" t="str">
            <v>FORT SMITH SCHOOL DISTRICT</v>
          </cell>
          <cell r="D199">
            <v>14069.27</v>
          </cell>
          <cell r="E199">
            <v>14062.57</v>
          </cell>
          <cell r="F199">
            <v>13991.54</v>
          </cell>
          <cell r="G199">
            <v>13954.76</v>
          </cell>
          <cell r="H199">
            <v>14069.27</v>
          </cell>
          <cell r="I199">
            <v>14065.84</v>
          </cell>
          <cell r="J199">
            <v>14039.58</v>
          </cell>
          <cell r="K199">
            <v>14018.14</v>
          </cell>
        </row>
        <row r="200">
          <cell r="A200">
            <v>6602</v>
          </cell>
          <cell r="B200">
            <v>0</v>
          </cell>
          <cell r="C200" t="str">
            <v>GREENWOOD SCHOOL DISTRICT</v>
          </cell>
          <cell r="D200">
            <v>3774.65</v>
          </cell>
          <cell r="E200">
            <v>3760.25</v>
          </cell>
          <cell r="F200">
            <v>3744.68</v>
          </cell>
          <cell r="G200">
            <v>3734.62</v>
          </cell>
          <cell r="H200">
            <v>3774.65</v>
          </cell>
          <cell r="I200">
            <v>3767.45</v>
          </cell>
          <cell r="J200">
            <v>3759.52</v>
          </cell>
          <cell r="K200">
            <v>3753.51</v>
          </cell>
        </row>
        <row r="201">
          <cell r="A201">
            <v>6603</v>
          </cell>
          <cell r="B201">
            <v>0</v>
          </cell>
          <cell r="C201" t="str">
            <v>HACKETT SCHOOL DISTRICT</v>
          </cell>
          <cell r="D201">
            <v>750.98</v>
          </cell>
          <cell r="E201">
            <v>750.34</v>
          </cell>
          <cell r="F201">
            <v>768.64</v>
          </cell>
          <cell r="G201">
            <v>762.1</v>
          </cell>
          <cell r="H201">
            <v>750.98</v>
          </cell>
          <cell r="I201">
            <v>750.66</v>
          </cell>
          <cell r="J201">
            <v>756.61</v>
          </cell>
          <cell r="K201">
            <v>758.09</v>
          </cell>
        </row>
        <row r="202">
          <cell r="A202">
            <v>6605</v>
          </cell>
          <cell r="B202">
            <v>0</v>
          </cell>
          <cell r="C202" t="str">
            <v>LAVACA SCHOOL DISTRICT</v>
          </cell>
          <cell r="D202">
            <v>816.28</v>
          </cell>
          <cell r="E202">
            <v>813.46</v>
          </cell>
          <cell r="F202">
            <v>806.39</v>
          </cell>
          <cell r="G202">
            <v>801.76</v>
          </cell>
          <cell r="H202">
            <v>816.28</v>
          </cell>
          <cell r="I202">
            <v>814.87</v>
          </cell>
          <cell r="J202">
            <v>812</v>
          </cell>
          <cell r="K202">
            <v>809.41</v>
          </cell>
        </row>
        <row r="203">
          <cell r="A203">
            <v>6606</v>
          </cell>
          <cell r="B203">
            <v>0</v>
          </cell>
          <cell r="C203" t="str">
            <v>MANSFIELD SCHOOL DISTRICT</v>
          </cell>
          <cell r="D203">
            <v>774.31</v>
          </cell>
          <cell r="E203">
            <v>772.02</v>
          </cell>
          <cell r="F203">
            <v>761.97</v>
          </cell>
          <cell r="G203">
            <v>750.52</v>
          </cell>
          <cell r="H203">
            <v>774.31</v>
          </cell>
          <cell r="I203">
            <v>773.15</v>
          </cell>
          <cell r="J203">
            <v>769.51</v>
          </cell>
          <cell r="K203">
            <v>764.28</v>
          </cell>
        </row>
        <row r="204">
          <cell r="A204">
            <v>6701</v>
          </cell>
          <cell r="B204">
            <v>0</v>
          </cell>
          <cell r="C204" t="str">
            <v>DEQUEEN SCHOOL DISTRICT</v>
          </cell>
          <cell r="D204">
            <v>2407.89</v>
          </cell>
          <cell r="E204">
            <v>2393.8000000000002</v>
          </cell>
          <cell r="F204">
            <v>2368.73</v>
          </cell>
          <cell r="G204">
            <v>2359.66</v>
          </cell>
          <cell r="H204">
            <v>2407.89</v>
          </cell>
          <cell r="I204">
            <v>2400.84</v>
          </cell>
          <cell r="J204">
            <v>2390.4699999999998</v>
          </cell>
          <cell r="K204">
            <v>2382.16</v>
          </cell>
        </row>
        <row r="205">
          <cell r="A205">
            <v>6703</v>
          </cell>
          <cell r="B205">
            <v>0</v>
          </cell>
          <cell r="C205" t="str">
            <v>HORATIO SCHOOL DISTRICT</v>
          </cell>
          <cell r="D205">
            <v>854.27</v>
          </cell>
          <cell r="E205">
            <v>845.25</v>
          </cell>
          <cell r="F205">
            <v>842.84</v>
          </cell>
          <cell r="G205">
            <v>836.95</v>
          </cell>
          <cell r="H205">
            <v>854.27</v>
          </cell>
          <cell r="I205">
            <v>849.71</v>
          </cell>
          <cell r="J205">
            <v>847.37</v>
          </cell>
          <cell r="K205">
            <v>844.67</v>
          </cell>
        </row>
        <row r="206">
          <cell r="A206">
            <v>6802</v>
          </cell>
          <cell r="B206">
            <v>0</v>
          </cell>
          <cell r="C206" t="str">
            <v>CAVE CITY SCHOOL DISTRICT</v>
          </cell>
          <cell r="D206">
            <v>1193.3599999999999</v>
          </cell>
          <cell r="E206">
            <v>1200.42</v>
          </cell>
          <cell r="F206">
            <v>1194.21</v>
          </cell>
          <cell r="G206">
            <v>1179.05</v>
          </cell>
          <cell r="H206">
            <v>1193.3599999999999</v>
          </cell>
          <cell r="I206">
            <v>1196.8499999999999</v>
          </cell>
          <cell r="J206">
            <v>1195.92</v>
          </cell>
          <cell r="K206">
            <v>1191.75</v>
          </cell>
        </row>
        <row r="207">
          <cell r="A207">
            <v>6804</v>
          </cell>
          <cell r="B207">
            <v>0</v>
          </cell>
          <cell r="C207" t="str">
            <v>HIGHLAND SCHOOL DISTRICT</v>
          </cell>
          <cell r="D207">
            <v>1631.73</v>
          </cell>
          <cell r="E207">
            <v>1619.62</v>
          </cell>
          <cell r="F207">
            <v>1606.3</v>
          </cell>
          <cell r="G207">
            <v>1596.33</v>
          </cell>
          <cell r="H207">
            <v>1631.73</v>
          </cell>
          <cell r="I207">
            <v>1625.61</v>
          </cell>
          <cell r="J207">
            <v>1619.12</v>
          </cell>
          <cell r="K207">
            <v>1613.49</v>
          </cell>
        </row>
        <row r="208">
          <cell r="A208">
            <v>6901</v>
          </cell>
          <cell r="B208">
            <v>0</v>
          </cell>
          <cell r="C208" t="str">
            <v>MOUNTAIN VIEW SCHOOL DISTRICT</v>
          </cell>
          <cell r="D208">
            <v>1605.96</v>
          </cell>
          <cell r="E208">
            <v>1596.69</v>
          </cell>
          <cell r="F208">
            <v>1597.75</v>
          </cell>
          <cell r="G208">
            <v>1583.78</v>
          </cell>
          <cell r="H208">
            <v>1605.96</v>
          </cell>
          <cell r="I208">
            <v>1601.33</v>
          </cell>
          <cell r="J208">
            <v>1600.08</v>
          </cell>
          <cell r="K208">
            <v>1596.14</v>
          </cell>
        </row>
        <row r="209">
          <cell r="A209">
            <v>7001</v>
          </cell>
          <cell r="B209">
            <v>0</v>
          </cell>
          <cell r="C209" t="str">
            <v>EL DORADO SCHOOL DISTRICT</v>
          </cell>
          <cell r="D209">
            <v>4277.6400000000003</v>
          </cell>
          <cell r="E209">
            <v>4265.45</v>
          </cell>
          <cell r="F209">
            <v>4231.49</v>
          </cell>
          <cell r="G209">
            <v>4200.0600000000004</v>
          </cell>
          <cell r="H209">
            <v>4277.6400000000003</v>
          </cell>
          <cell r="I209">
            <v>4271.47</v>
          </cell>
          <cell r="J209">
            <v>4257.4399999999996</v>
          </cell>
          <cell r="K209">
            <v>4242.29</v>
          </cell>
        </row>
        <row r="210">
          <cell r="A210">
            <v>7003</v>
          </cell>
          <cell r="B210">
            <v>0</v>
          </cell>
          <cell r="C210" t="str">
            <v>JUNCTION CITY SCHOOL DISTRICT</v>
          </cell>
          <cell r="D210">
            <v>482.12</v>
          </cell>
          <cell r="E210">
            <v>489.98</v>
          </cell>
          <cell r="F210">
            <v>487.65</v>
          </cell>
          <cell r="G210">
            <v>485.4</v>
          </cell>
          <cell r="H210">
            <v>482.12</v>
          </cell>
          <cell r="I210">
            <v>486.14</v>
          </cell>
          <cell r="J210">
            <v>486.65</v>
          </cell>
          <cell r="K210">
            <v>486.34</v>
          </cell>
        </row>
        <row r="211">
          <cell r="A211">
            <v>7007</v>
          </cell>
          <cell r="B211">
            <v>0</v>
          </cell>
          <cell r="C211" t="str">
            <v>PARKERS CHAPEL SCHOOL DIST.</v>
          </cell>
          <cell r="D211">
            <v>778.7</v>
          </cell>
          <cell r="E211">
            <v>772.04</v>
          </cell>
          <cell r="F211">
            <v>769.61</v>
          </cell>
          <cell r="G211">
            <v>765.54</v>
          </cell>
          <cell r="H211">
            <v>778.7</v>
          </cell>
          <cell r="I211">
            <v>775.37</v>
          </cell>
          <cell r="J211">
            <v>773.39</v>
          </cell>
          <cell r="K211">
            <v>771.45</v>
          </cell>
        </row>
        <row r="212">
          <cell r="A212">
            <v>7008</v>
          </cell>
          <cell r="B212">
            <v>0</v>
          </cell>
          <cell r="C212" t="str">
            <v>SMACKOVER-NORPHLET SCHOOL DISTRICT</v>
          </cell>
          <cell r="D212">
            <v>1104.96</v>
          </cell>
          <cell r="E212">
            <v>1114.1500000000001</v>
          </cell>
          <cell r="F212">
            <v>1107.1600000000001</v>
          </cell>
          <cell r="G212">
            <v>1092.07</v>
          </cell>
          <cell r="H212">
            <v>1104.96</v>
          </cell>
          <cell r="I212">
            <v>1109.55</v>
          </cell>
          <cell r="J212">
            <v>1108.6600000000001</v>
          </cell>
          <cell r="K212">
            <v>1104.56</v>
          </cell>
        </row>
        <row r="213">
          <cell r="A213">
            <v>7009</v>
          </cell>
          <cell r="B213">
            <v>0</v>
          </cell>
          <cell r="C213" t="str">
            <v>STRONG-HUTTIG SCHOOL DISTRICT</v>
          </cell>
          <cell r="D213">
            <v>285.64</v>
          </cell>
          <cell r="E213">
            <v>282.20999999999998</v>
          </cell>
          <cell r="F213">
            <v>284.23</v>
          </cell>
          <cell r="G213">
            <v>289.49</v>
          </cell>
          <cell r="H213">
            <v>285.64</v>
          </cell>
          <cell r="I213">
            <v>283.95</v>
          </cell>
          <cell r="J213">
            <v>284.05</v>
          </cell>
          <cell r="K213">
            <v>285.36</v>
          </cell>
        </row>
        <row r="214">
          <cell r="A214">
            <v>7102</v>
          </cell>
          <cell r="B214">
            <v>0</v>
          </cell>
          <cell r="C214" t="str">
            <v>CLINTON SCHOOL DISTRICT</v>
          </cell>
          <cell r="D214">
            <v>1258.05</v>
          </cell>
          <cell r="E214">
            <v>1258.1500000000001</v>
          </cell>
          <cell r="F214">
            <v>1251.6600000000001</v>
          </cell>
          <cell r="G214">
            <v>1243.98</v>
          </cell>
          <cell r="H214">
            <v>1258.05</v>
          </cell>
          <cell r="I214">
            <v>1258.0999999999999</v>
          </cell>
          <cell r="J214">
            <v>1255.8599999999999</v>
          </cell>
          <cell r="K214">
            <v>1252.99</v>
          </cell>
        </row>
        <row r="215">
          <cell r="A215">
            <v>7104</v>
          </cell>
          <cell r="B215">
            <v>0</v>
          </cell>
          <cell r="C215" t="str">
            <v>SHIRLEY SCHOOL DISTRICT</v>
          </cell>
          <cell r="D215">
            <v>350.75</v>
          </cell>
          <cell r="E215">
            <v>353.21</v>
          </cell>
          <cell r="F215">
            <v>354.59</v>
          </cell>
          <cell r="G215">
            <v>353.94</v>
          </cell>
          <cell r="H215">
            <v>350.75</v>
          </cell>
          <cell r="I215">
            <v>351.99</v>
          </cell>
          <cell r="J215">
            <v>352.88</v>
          </cell>
          <cell r="K215">
            <v>353.13</v>
          </cell>
        </row>
        <row r="216">
          <cell r="A216">
            <v>7105</v>
          </cell>
          <cell r="B216">
            <v>0</v>
          </cell>
          <cell r="C216" t="str">
            <v>SOUTH SIDE SCHOOL DISTRICT(VANBUREN)</v>
          </cell>
          <cell r="D216">
            <v>527.35</v>
          </cell>
          <cell r="E216">
            <v>532.09</v>
          </cell>
          <cell r="F216">
            <v>532.38</v>
          </cell>
          <cell r="G216">
            <v>532.96</v>
          </cell>
          <cell r="H216">
            <v>527.35</v>
          </cell>
          <cell r="I216">
            <v>529.75</v>
          </cell>
          <cell r="J216">
            <v>530.63</v>
          </cell>
          <cell r="K216">
            <v>531.21</v>
          </cell>
        </row>
        <row r="217">
          <cell r="A217">
            <v>7201</v>
          </cell>
          <cell r="B217">
            <v>0</v>
          </cell>
          <cell r="C217" t="str">
            <v>ELKINS SCHOOL DISTRICT</v>
          </cell>
          <cell r="D217">
            <v>1268.27</v>
          </cell>
          <cell r="E217">
            <v>1252.99</v>
          </cell>
          <cell r="F217">
            <v>1246.51</v>
          </cell>
          <cell r="G217">
            <v>1250.52</v>
          </cell>
          <cell r="H217">
            <v>1268.27</v>
          </cell>
          <cell r="I217">
            <v>1260.28</v>
          </cell>
          <cell r="J217">
            <v>1255.49</v>
          </cell>
          <cell r="K217">
            <v>1254.29</v>
          </cell>
        </row>
        <row r="218">
          <cell r="A218">
            <v>7202</v>
          </cell>
          <cell r="B218">
            <v>0</v>
          </cell>
          <cell r="C218" t="str">
            <v>FARMINGTON SCHOOL DISTRICT</v>
          </cell>
          <cell r="D218">
            <v>2496.94</v>
          </cell>
          <cell r="E218">
            <v>2499.9499999999998</v>
          </cell>
          <cell r="F218">
            <v>2499.88</v>
          </cell>
          <cell r="G218">
            <v>2500.71</v>
          </cell>
          <cell r="H218">
            <v>2496.94</v>
          </cell>
          <cell r="I218">
            <v>2498.46</v>
          </cell>
          <cell r="J218">
            <v>2498.9499999999998</v>
          </cell>
          <cell r="K218">
            <v>2499.4</v>
          </cell>
        </row>
        <row r="219">
          <cell r="A219">
            <v>7203</v>
          </cell>
          <cell r="B219">
            <v>0</v>
          </cell>
          <cell r="C219" t="str">
            <v>FAYETTEVILLE SCHOOL DISTRICT</v>
          </cell>
          <cell r="D219">
            <v>10261.99</v>
          </cell>
          <cell r="E219">
            <v>10201.81</v>
          </cell>
          <cell r="F219">
            <v>10160.39</v>
          </cell>
          <cell r="G219">
            <v>10127.94</v>
          </cell>
          <cell r="H219">
            <v>10261.99</v>
          </cell>
          <cell r="I219">
            <v>10231.61</v>
          </cell>
          <cell r="J219">
            <v>10206.299999999999</v>
          </cell>
          <cell r="K219">
            <v>10186.89</v>
          </cell>
        </row>
        <row r="220">
          <cell r="A220">
            <v>7204</v>
          </cell>
          <cell r="B220">
            <v>0</v>
          </cell>
          <cell r="C220" t="str">
            <v>GREENLAND SCHOOL DISTRICT</v>
          </cell>
          <cell r="D220">
            <v>764.19</v>
          </cell>
          <cell r="E220">
            <v>770.98</v>
          </cell>
          <cell r="F220">
            <v>773.25</v>
          </cell>
          <cell r="G220">
            <v>774.45</v>
          </cell>
          <cell r="H220">
            <v>764.19</v>
          </cell>
          <cell r="I220">
            <v>767.7</v>
          </cell>
          <cell r="J220">
            <v>769.51</v>
          </cell>
          <cell r="K220">
            <v>770.7</v>
          </cell>
        </row>
        <row r="221">
          <cell r="A221">
            <v>7205</v>
          </cell>
          <cell r="B221">
            <v>0</v>
          </cell>
          <cell r="C221" t="str">
            <v>LINCOLN SCHOOL DISTRICT</v>
          </cell>
          <cell r="D221">
            <v>1127.03</v>
          </cell>
          <cell r="E221">
            <v>1133.07</v>
          </cell>
          <cell r="F221">
            <v>1122.82</v>
          </cell>
          <cell r="G221">
            <v>1122.72</v>
          </cell>
          <cell r="H221">
            <v>1127.03</v>
          </cell>
          <cell r="I221">
            <v>1130.1600000000001</v>
          </cell>
          <cell r="J221">
            <v>1127.6600000000001</v>
          </cell>
          <cell r="K221">
            <v>1126.3</v>
          </cell>
        </row>
        <row r="222">
          <cell r="A222">
            <v>7206</v>
          </cell>
          <cell r="B222">
            <v>0</v>
          </cell>
          <cell r="C222" t="str">
            <v>PRAIRIE GROVE SCHOOL DISTRICT</v>
          </cell>
          <cell r="D222">
            <v>1995.89</v>
          </cell>
          <cell r="E222">
            <v>1995.27</v>
          </cell>
          <cell r="F222">
            <v>2003.69</v>
          </cell>
          <cell r="G222">
            <v>1994.07</v>
          </cell>
          <cell r="H222">
            <v>1995.89</v>
          </cell>
          <cell r="I222">
            <v>1995.56</v>
          </cell>
          <cell r="J222">
            <v>1998.48</v>
          </cell>
          <cell r="K222">
            <v>1997.39</v>
          </cell>
        </row>
        <row r="223">
          <cell r="A223">
            <v>7207</v>
          </cell>
          <cell r="B223">
            <v>0</v>
          </cell>
          <cell r="C223" t="str">
            <v>SPRINGDALE SCHOOL DISTRICT</v>
          </cell>
          <cell r="D223">
            <v>21915.06</v>
          </cell>
          <cell r="E223">
            <v>21881.03</v>
          </cell>
          <cell r="F223">
            <v>21841.01</v>
          </cell>
          <cell r="G223">
            <v>21746.3</v>
          </cell>
          <cell r="H223">
            <v>21915.06</v>
          </cell>
          <cell r="I223">
            <v>21898.04</v>
          </cell>
          <cell r="J223">
            <v>21877.89</v>
          </cell>
          <cell r="K223">
            <v>21844.62</v>
          </cell>
        </row>
        <row r="224">
          <cell r="A224">
            <v>7208</v>
          </cell>
          <cell r="B224">
            <v>0</v>
          </cell>
          <cell r="C224" t="str">
            <v>WEST FORK SCHOOL DISTRICT</v>
          </cell>
          <cell r="D224">
            <v>966.19</v>
          </cell>
          <cell r="E224">
            <v>959.03</v>
          </cell>
          <cell r="F224">
            <v>961.79</v>
          </cell>
          <cell r="G224">
            <v>959.64</v>
          </cell>
          <cell r="H224">
            <v>966.19</v>
          </cell>
          <cell r="I224">
            <v>962.65</v>
          </cell>
          <cell r="J224">
            <v>962.37</v>
          </cell>
          <cell r="K224">
            <v>961.62</v>
          </cell>
        </row>
        <row r="225">
          <cell r="A225">
            <v>7301</v>
          </cell>
          <cell r="B225">
            <v>0</v>
          </cell>
          <cell r="C225" t="str">
            <v>BALD KNOB SCHOOL DISTRICT</v>
          </cell>
          <cell r="D225">
            <v>1185.99</v>
          </cell>
          <cell r="E225">
            <v>1189.8599999999999</v>
          </cell>
          <cell r="F225">
            <v>1173.1500000000001</v>
          </cell>
          <cell r="G225">
            <v>1175.8900000000001</v>
          </cell>
          <cell r="H225">
            <v>1185.99</v>
          </cell>
          <cell r="I225">
            <v>1187.79</v>
          </cell>
          <cell r="J225">
            <v>1182.69</v>
          </cell>
          <cell r="K225">
            <v>1180.93</v>
          </cell>
        </row>
        <row r="226">
          <cell r="A226">
            <v>7302</v>
          </cell>
          <cell r="B226">
            <v>0</v>
          </cell>
          <cell r="C226" t="str">
            <v>BEEBE SCHOOL DISTRICT</v>
          </cell>
          <cell r="D226">
            <v>3268.44</v>
          </cell>
          <cell r="E226">
            <v>3262.54</v>
          </cell>
          <cell r="F226">
            <v>3247.88</v>
          </cell>
          <cell r="G226">
            <v>3239.32</v>
          </cell>
          <cell r="H226">
            <v>3268.44</v>
          </cell>
          <cell r="I226">
            <v>3265.52</v>
          </cell>
          <cell r="J226">
            <v>3259.69</v>
          </cell>
          <cell r="K226">
            <v>3254.19</v>
          </cell>
        </row>
        <row r="227">
          <cell r="A227">
            <v>7303</v>
          </cell>
          <cell r="B227">
            <v>0</v>
          </cell>
          <cell r="C227" t="str">
            <v>BRADFORD SCHOOL DISTRICT</v>
          </cell>
          <cell r="D227">
            <v>430.11</v>
          </cell>
          <cell r="E227">
            <v>439.52</v>
          </cell>
          <cell r="F227">
            <v>444.2</v>
          </cell>
          <cell r="G227">
            <v>442.73</v>
          </cell>
          <cell r="H227">
            <v>430.11</v>
          </cell>
          <cell r="I227">
            <v>434.76</v>
          </cell>
          <cell r="J227">
            <v>438.02</v>
          </cell>
          <cell r="K227">
            <v>439.21</v>
          </cell>
        </row>
        <row r="228">
          <cell r="A228">
            <v>7304</v>
          </cell>
          <cell r="B228">
            <v>0</v>
          </cell>
          <cell r="C228" t="str">
            <v>WHITE CO. CENTRAL SCHOOL DIST.</v>
          </cell>
          <cell r="D228">
            <v>747.32</v>
          </cell>
          <cell r="E228">
            <v>748.43</v>
          </cell>
          <cell r="F228">
            <v>728.94</v>
          </cell>
          <cell r="G228">
            <v>729.57</v>
          </cell>
          <cell r="H228">
            <v>747.32</v>
          </cell>
          <cell r="I228">
            <v>747.88</v>
          </cell>
          <cell r="J228">
            <v>741.71</v>
          </cell>
          <cell r="K228">
            <v>738.57</v>
          </cell>
        </row>
        <row r="229">
          <cell r="A229">
            <v>7307</v>
          </cell>
          <cell r="B229">
            <v>0</v>
          </cell>
          <cell r="C229" t="str">
            <v>RIVERVIEW SCHOOL DISTRICT</v>
          </cell>
          <cell r="D229">
            <v>1218.23</v>
          </cell>
          <cell r="E229">
            <v>1200.96</v>
          </cell>
          <cell r="F229">
            <v>1196.56</v>
          </cell>
          <cell r="G229">
            <v>1187.05</v>
          </cell>
          <cell r="H229">
            <v>1218.23</v>
          </cell>
          <cell r="I229">
            <v>1209.31</v>
          </cell>
          <cell r="J229">
            <v>1205.22</v>
          </cell>
          <cell r="K229">
            <v>1200.73</v>
          </cell>
        </row>
        <row r="230">
          <cell r="A230">
            <v>7309</v>
          </cell>
          <cell r="B230">
            <v>0</v>
          </cell>
          <cell r="C230" t="str">
            <v>PANGBURN SCHOOL DISTRICT</v>
          </cell>
          <cell r="D230">
            <v>780.83</v>
          </cell>
          <cell r="E230">
            <v>776.65</v>
          </cell>
          <cell r="F230">
            <v>779.32</v>
          </cell>
          <cell r="G230">
            <v>781.05</v>
          </cell>
          <cell r="H230">
            <v>780.83</v>
          </cell>
          <cell r="I230">
            <v>778.71</v>
          </cell>
          <cell r="J230">
            <v>778.91</v>
          </cell>
          <cell r="K230">
            <v>779.49</v>
          </cell>
        </row>
        <row r="231">
          <cell r="A231">
            <v>7310</v>
          </cell>
          <cell r="B231">
            <v>0</v>
          </cell>
          <cell r="C231" t="str">
            <v>ROSE BUD SCHOOL DISTRICT</v>
          </cell>
          <cell r="D231">
            <v>781.29</v>
          </cell>
          <cell r="E231">
            <v>773.96</v>
          </cell>
          <cell r="F231">
            <v>764.05</v>
          </cell>
          <cell r="G231">
            <v>760.89</v>
          </cell>
          <cell r="H231">
            <v>781.29</v>
          </cell>
          <cell r="I231">
            <v>777.71</v>
          </cell>
          <cell r="J231">
            <v>773.09</v>
          </cell>
          <cell r="K231">
            <v>770.01</v>
          </cell>
        </row>
        <row r="232">
          <cell r="A232">
            <v>7311</v>
          </cell>
          <cell r="B232">
            <v>0</v>
          </cell>
          <cell r="C232" t="str">
            <v>SEARCY SCHOOL DISTRICT</v>
          </cell>
          <cell r="D232">
            <v>4034.7</v>
          </cell>
          <cell r="E232">
            <v>4024.72</v>
          </cell>
          <cell r="F232">
            <v>3985.25</v>
          </cell>
          <cell r="G232">
            <v>3951.42</v>
          </cell>
          <cell r="H232">
            <v>4034.7</v>
          </cell>
          <cell r="I232">
            <v>4029.6</v>
          </cell>
          <cell r="J232">
            <v>4014.17</v>
          </cell>
          <cell r="K232">
            <v>4000.07</v>
          </cell>
        </row>
        <row r="233">
          <cell r="A233">
            <v>7401</v>
          </cell>
          <cell r="B233">
            <v>0</v>
          </cell>
          <cell r="C233" t="str">
            <v>AUGUSTA SCHOOL DISTRICT</v>
          </cell>
          <cell r="D233">
            <v>364.94</v>
          </cell>
          <cell r="E233">
            <v>356.87</v>
          </cell>
          <cell r="F233">
            <v>361.43</v>
          </cell>
          <cell r="G233">
            <v>359.82</v>
          </cell>
          <cell r="H233">
            <v>364.94</v>
          </cell>
          <cell r="I233">
            <v>360.95</v>
          </cell>
          <cell r="J233">
            <v>361.12</v>
          </cell>
          <cell r="K233">
            <v>360.8</v>
          </cell>
        </row>
        <row r="234">
          <cell r="A234">
            <v>7403</v>
          </cell>
          <cell r="B234">
            <v>0</v>
          </cell>
          <cell r="C234" t="str">
            <v>MCCRORY SCHOOL DISTRICT</v>
          </cell>
          <cell r="D234">
            <v>632.24</v>
          </cell>
          <cell r="E234">
            <v>626.62</v>
          </cell>
          <cell r="F234">
            <v>613.91999999999996</v>
          </cell>
          <cell r="G234">
            <v>605.73</v>
          </cell>
          <cell r="H234">
            <v>632.24</v>
          </cell>
          <cell r="I234">
            <v>629.37</v>
          </cell>
          <cell r="J234">
            <v>623.83000000000004</v>
          </cell>
          <cell r="K234">
            <v>619.36</v>
          </cell>
        </row>
        <row r="235">
          <cell r="A235">
            <v>7503</v>
          </cell>
          <cell r="B235">
            <v>0</v>
          </cell>
          <cell r="C235" t="str">
            <v>DANVILLE SCHOOL DISTRICT</v>
          </cell>
          <cell r="D235">
            <v>844.54</v>
          </cell>
          <cell r="E235">
            <v>840.68</v>
          </cell>
          <cell r="F235">
            <v>840.91</v>
          </cell>
          <cell r="G235">
            <v>838.76</v>
          </cell>
          <cell r="H235">
            <v>844.54</v>
          </cell>
          <cell r="I235">
            <v>842.61</v>
          </cell>
          <cell r="J235">
            <v>842.04</v>
          </cell>
          <cell r="K235">
            <v>841.14</v>
          </cell>
        </row>
        <row r="236">
          <cell r="A236">
            <v>7504</v>
          </cell>
          <cell r="B236">
            <v>0</v>
          </cell>
          <cell r="C236" t="str">
            <v>DARDANELLE SCHOOL DISTRICT</v>
          </cell>
          <cell r="D236">
            <v>2163.31</v>
          </cell>
          <cell r="E236">
            <v>2164.3200000000002</v>
          </cell>
          <cell r="F236">
            <v>2144.5300000000002</v>
          </cell>
          <cell r="G236">
            <v>2128.09</v>
          </cell>
          <cell r="H236">
            <v>2163.31</v>
          </cell>
          <cell r="I236">
            <v>2163.8200000000002</v>
          </cell>
          <cell r="J236">
            <v>2157.1</v>
          </cell>
          <cell r="K236">
            <v>2150.09</v>
          </cell>
        </row>
        <row r="237">
          <cell r="A237">
            <v>7509</v>
          </cell>
          <cell r="B237">
            <v>0</v>
          </cell>
          <cell r="C237" t="str">
            <v>WESTERN YELL CO. SCHOOL DIST.</v>
          </cell>
          <cell r="D237">
            <v>341.57</v>
          </cell>
          <cell r="E237">
            <v>340.76</v>
          </cell>
          <cell r="F237">
            <v>349.19</v>
          </cell>
          <cell r="G237">
            <v>355.66</v>
          </cell>
          <cell r="H237">
            <v>341.57</v>
          </cell>
          <cell r="I237">
            <v>341.14</v>
          </cell>
          <cell r="J237">
            <v>343.83</v>
          </cell>
          <cell r="K237">
            <v>347.08</v>
          </cell>
        </row>
        <row r="238">
          <cell r="A238">
            <v>7510</v>
          </cell>
          <cell r="B238">
            <v>0</v>
          </cell>
          <cell r="C238" t="str">
            <v>TWO RIVERS SCHOOL DISTRICT</v>
          </cell>
          <cell r="D238">
            <v>846.47</v>
          </cell>
          <cell r="E238">
            <v>851.6</v>
          </cell>
          <cell r="F238">
            <v>854.09</v>
          </cell>
          <cell r="G238">
            <v>849.72</v>
          </cell>
          <cell r="H238">
            <v>846.47</v>
          </cell>
          <cell r="I238">
            <v>849.1</v>
          </cell>
          <cell r="J238">
            <v>850.79</v>
          </cell>
          <cell r="K238">
            <v>850.52</v>
          </cell>
        </row>
      </sheetData>
      <sheetData sheetId="15">
        <row r="4">
          <cell r="A4">
            <v>101</v>
          </cell>
          <cell r="B4" t="str">
            <v>DEWITT SCHOOL DISTRICT</v>
          </cell>
          <cell r="C4">
            <v>1157.0999999999999</v>
          </cell>
          <cell r="D4">
            <v>1154.5</v>
          </cell>
          <cell r="G4">
            <v>1157.0999999999999</v>
          </cell>
          <cell r="H4">
            <v>1155.81</v>
          </cell>
          <cell r="I4">
            <v>1155.81</v>
          </cell>
          <cell r="J4">
            <v>1155.81</v>
          </cell>
        </row>
        <row r="5">
          <cell r="A5">
            <v>104</v>
          </cell>
          <cell r="B5" t="str">
            <v>STUTTGART SCHOOL DISTRICT</v>
          </cell>
          <cell r="C5">
            <v>1557.93</v>
          </cell>
          <cell r="D5">
            <v>1551.08</v>
          </cell>
          <cell r="G5">
            <v>1557.93</v>
          </cell>
          <cell r="H5">
            <v>1554.46</v>
          </cell>
          <cell r="I5">
            <v>1554.46</v>
          </cell>
          <cell r="J5">
            <v>1554.46</v>
          </cell>
        </row>
        <row r="6">
          <cell r="A6">
            <v>201</v>
          </cell>
          <cell r="B6" t="str">
            <v>CROSSETT SCHOOL DISTRICT</v>
          </cell>
          <cell r="C6">
            <v>1568.73</v>
          </cell>
          <cell r="D6">
            <v>1560.04</v>
          </cell>
          <cell r="G6">
            <v>1568.73</v>
          </cell>
          <cell r="H6">
            <v>1564.33</v>
          </cell>
          <cell r="I6">
            <v>1564.33</v>
          </cell>
          <cell r="J6">
            <v>1564.33</v>
          </cell>
        </row>
        <row r="7">
          <cell r="A7">
            <v>203</v>
          </cell>
          <cell r="B7" t="str">
            <v>HAMBURG SCHOOL DISTRICT</v>
          </cell>
          <cell r="C7">
            <v>1613.63</v>
          </cell>
          <cell r="D7">
            <v>1596.22</v>
          </cell>
          <cell r="G7">
            <v>1613.63</v>
          </cell>
          <cell r="H7">
            <v>1604.93</v>
          </cell>
          <cell r="I7">
            <v>1604.93</v>
          </cell>
          <cell r="J7">
            <v>1604.93</v>
          </cell>
        </row>
        <row r="8">
          <cell r="A8">
            <v>302</v>
          </cell>
          <cell r="B8" t="str">
            <v>COTTER SCHOOL DISTRICT</v>
          </cell>
          <cell r="C8">
            <v>742.73</v>
          </cell>
          <cell r="D8">
            <v>740.54</v>
          </cell>
          <cell r="G8">
            <v>742.73</v>
          </cell>
          <cell r="H8">
            <v>741.55</v>
          </cell>
          <cell r="I8">
            <v>741.55</v>
          </cell>
          <cell r="J8">
            <v>741.55</v>
          </cell>
        </row>
        <row r="9">
          <cell r="A9">
            <v>303</v>
          </cell>
          <cell r="B9" t="str">
            <v>MOUNTAIN HOME SCHOOL DISTRICT</v>
          </cell>
          <cell r="C9">
            <v>3864.9</v>
          </cell>
          <cell r="D9">
            <v>3859.55</v>
          </cell>
          <cell r="G9">
            <v>3864.9</v>
          </cell>
          <cell r="H9">
            <v>3862.25</v>
          </cell>
          <cell r="I9">
            <v>3862.25</v>
          </cell>
          <cell r="J9">
            <v>3862.25</v>
          </cell>
        </row>
        <row r="10">
          <cell r="A10">
            <v>304</v>
          </cell>
          <cell r="B10" t="str">
            <v>NORFORK SCHOOL DISTRICT</v>
          </cell>
          <cell r="C10">
            <v>455.88</v>
          </cell>
          <cell r="D10">
            <v>453.85</v>
          </cell>
          <cell r="G10">
            <v>455.88</v>
          </cell>
          <cell r="H10">
            <v>454.86</v>
          </cell>
          <cell r="I10">
            <v>454.86</v>
          </cell>
          <cell r="J10">
            <v>454.86</v>
          </cell>
        </row>
        <row r="11">
          <cell r="A11">
            <v>401</v>
          </cell>
          <cell r="B11" t="str">
            <v>BENTONVILLE SCHOOL DISTRICT</v>
          </cell>
          <cell r="C11">
            <v>17928.310000000001</v>
          </cell>
          <cell r="D11">
            <v>17939.72</v>
          </cell>
          <cell r="G11">
            <v>17928.310000000001</v>
          </cell>
          <cell r="H11">
            <v>17933.95</v>
          </cell>
          <cell r="I11">
            <v>17933.95</v>
          </cell>
          <cell r="J11">
            <v>17933.95</v>
          </cell>
        </row>
        <row r="12">
          <cell r="A12">
            <v>402</v>
          </cell>
          <cell r="B12" t="str">
            <v>DECATUR SCHOOL DISTRICT</v>
          </cell>
          <cell r="C12">
            <v>534.1</v>
          </cell>
          <cell r="D12">
            <v>521.34</v>
          </cell>
          <cell r="G12">
            <v>534.1</v>
          </cell>
          <cell r="H12">
            <v>527.79</v>
          </cell>
          <cell r="I12">
            <v>527.79</v>
          </cell>
          <cell r="J12">
            <v>527.79</v>
          </cell>
        </row>
        <row r="13">
          <cell r="A13">
            <v>403</v>
          </cell>
          <cell r="B13" t="str">
            <v>GENTRY SCHOOL DISTRICT</v>
          </cell>
          <cell r="C13">
            <v>1442.71</v>
          </cell>
          <cell r="D13">
            <v>1446.48</v>
          </cell>
          <cell r="G13">
            <v>1442.71</v>
          </cell>
          <cell r="H13">
            <v>1444.5</v>
          </cell>
          <cell r="I13">
            <v>1444.5</v>
          </cell>
          <cell r="J13">
            <v>1444.5</v>
          </cell>
        </row>
        <row r="14">
          <cell r="A14">
            <v>404</v>
          </cell>
          <cell r="B14" t="str">
            <v>GRAVETTE SCHOOL DISTRICT</v>
          </cell>
          <cell r="C14">
            <v>1855.74</v>
          </cell>
          <cell r="D14">
            <v>1849.71</v>
          </cell>
          <cell r="G14">
            <v>1855.74</v>
          </cell>
          <cell r="H14">
            <v>1852.69</v>
          </cell>
          <cell r="I14">
            <v>1852.69</v>
          </cell>
          <cell r="J14">
            <v>1852.69</v>
          </cell>
        </row>
        <row r="15">
          <cell r="A15">
            <v>405</v>
          </cell>
          <cell r="B15" t="str">
            <v>ROGERS SCHOOL DISTRICT</v>
          </cell>
          <cell r="C15">
            <v>15325.64</v>
          </cell>
          <cell r="D15">
            <v>15328.99</v>
          </cell>
          <cell r="G15">
            <v>15325.64</v>
          </cell>
          <cell r="H15">
            <v>15327.35</v>
          </cell>
          <cell r="I15">
            <v>15327.35</v>
          </cell>
          <cell r="J15">
            <v>15327.35</v>
          </cell>
        </row>
        <row r="16">
          <cell r="A16">
            <v>406</v>
          </cell>
          <cell r="B16" t="str">
            <v>SILOAM SPRINGS SCHOOL DISTRICT</v>
          </cell>
          <cell r="C16">
            <v>4135.1499999999996</v>
          </cell>
          <cell r="D16">
            <v>4138.28</v>
          </cell>
          <cell r="G16">
            <v>4135.1499999999996</v>
          </cell>
          <cell r="H16">
            <v>4136.74</v>
          </cell>
          <cell r="I16">
            <v>4136.74</v>
          </cell>
          <cell r="J16">
            <v>4136.74</v>
          </cell>
        </row>
        <row r="17">
          <cell r="A17">
            <v>407</v>
          </cell>
          <cell r="B17" t="str">
            <v>PEA RIDGE SCHOOL DISTRICT</v>
          </cell>
          <cell r="C17">
            <v>2214.4499999999998</v>
          </cell>
          <cell r="D17">
            <v>2214.4499999999998</v>
          </cell>
          <cell r="G17">
            <v>2214.4499999999998</v>
          </cell>
          <cell r="H17">
            <v>2214.4499999999998</v>
          </cell>
          <cell r="I17">
            <v>2214.4499999999998</v>
          </cell>
          <cell r="J17">
            <v>2214.4499999999998</v>
          </cell>
        </row>
        <row r="18">
          <cell r="A18">
            <v>501</v>
          </cell>
          <cell r="B18" t="str">
            <v>ALPENA SCHOOL DISTRICT</v>
          </cell>
          <cell r="C18">
            <v>468.1</v>
          </cell>
          <cell r="D18">
            <v>464.91</v>
          </cell>
          <cell r="G18">
            <v>468.1</v>
          </cell>
          <cell r="H18">
            <v>466.52</v>
          </cell>
          <cell r="I18">
            <v>466.52</v>
          </cell>
          <cell r="J18">
            <v>466.52</v>
          </cell>
        </row>
        <row r="19">
          <cell r="A19">
            <v>502</v>
          </cell>
          <cell r="B19" t="str">
            <v>BERGMAN SCHOOL DISTRICT</v>
          </cell>
          <cell r="C19">
            <v>1055.76</v>
          </cell>
          <cell r="D19">
            <v>1055.6199999999999</v>
          </cell>
          <cell r="G19">
            <v>1055.76</v>
          </cell>
          <cell r="H19">
            <v>1055.69</v>
          </cell>
          <cell r="I19">
            <v>1055.69</v>
          </cell>
          <cell r="J19">
            <v>1055.69</v>
          </cell>
        </row>
        <row r="20">
          <cell r="A20">
            <v>503</v>
          </cell>
          <cell r="B20" t="str">
            <v>HARRISON SCHOOL DISTRICT</v>
          </cell>
          <cell r="C20">
            <v>2698.71</v>
          </cell>
          <cell r="D20">
            <v>2676.28</v>
          </cell>
          <cell r="G20">
            <v>2698.71</v>
          </cell>
          <cell r="H20">
            <v>2687.9</v>
          </cell>
          <cell r="I20">
            <v>2687.9</v>
          </cell>
          <cell r="J20">
            <v>2687.9</v>
          </cell>
        </row>
        <row r="21">
          <cell r="A21">
            <v>504</v>
          </cell>
          <cell r="B21" t="str">
            <v>OMAHA SCHOOL DISTRICT</v>
          </cell>
          <cell r="C21">
            <v>359.59</v>
          </cell>
          <cell r="D21">
            <v>367.62</v>
          </cell>
          <cell r="G21">
            <v>359.59</v>
          </cell>
          <cell r="H21">
            <v>363.55</v>
          </cell>
          <cell r="I21">
            <v>363.55</v>
          </cell>
          <cell r="J21">
            <v>363.55</v>
          </cell>
        </row>
        <row r="22">
          <cell r="A22">
            <v>505</v>
          </cell>
          <cell r="B22" t="str">
            <v>VALLEY SPRINGS SCHOOL DISTRICT</v>
          </cell>
          <cell r="C22">
            <v>828.26</v>
          </cell>
          <cell r="D22">
            <v>824.53</v>
          </cell>
          <cell r="G22">
            <v>828.26</v>
          </cell>
          <cell r="H22">
            <v>826.51</v>
          </cell>
          <cell r="I22">
            <v>826.51</v>
          </cell>
          <cell r="J22">
            <v>826.51</v>
          </cell>
        </row>
        <row r="23">
          <cell r="A23">
            <v>506</v>
          </cell>
          <cell r="B23" t="str">
            <v>LEAD HILL SCHOOL DISTRICT</v>
          </cell>
          <cell r="C23">
            <v>363.75</v>
          </cell>
          <cell r="D23">
            <v>364.48</v>
          </cell>
          <cell r="G23">
            <v>363.75</v>
          </cell>
          <cell r="H23">
            <v>364.11</v>
          </cell>
          <cell r="I23">
            <v>364.11</v>
          </cell>
          <cell r="J23">
            <v>364.11</v>
          </cell>
        </row>
        <row r="24">
          <cell r="A24">
            <v>601</v>
          </cell>
          <cell r="B24" t="str">
            <v>HERMITAGE SCHOOL DISTRICT</v>
          </cell>
          <cell r="C24">
            <v>418.2</v>
          </cell>
          <cell r="D24">
            <v>418.18</v>
          </cell>
          <cell r="G24">
            <v>418.2</v>
          </cell>
          <cell r="H24">
            <v>418.19</v>
          </cell>
          <cell r="I24">
            <v>418.19</v>
          </cell>
          <cell r="J24">
            <v>418.19</v>
          </cell>
        </row>
        <row r="25">
          <cell r="A25">
            <v>602</v>
          </cell>
          <cell r="B25" t="str">
            <v>WARREN SCHOOL DISTRICT</v>
          </cell>
          <cell r="C25">
            <v>1526.21</v>
          </cell>
          <cell r="D25">
            <v>1523.18</v>
          </cell>
          <cell r="G25">
            <v>1526.21</v>
          </cell>
          <cell r="H25">
            <v>1524.68</v>
          </cell>
          <cell r="I25">
            <v>1524.68</v>
          </cell>
          <cell r="J25">
            <v>1524.68</v>
          </cell>
        </row>
        <row r="26">
          <cell r="A26">
            <v>701</v>
          </cell>
          <cell r="B26" t="str">
            <v>HAMPTON SCHOOL DISTRICT</v>
          </cell>
          <cell r="C26">
            <v>501.35</v>
          </cell>
          <cell r="D26">
            <v>508.68</v>
          </cell>
          <cell r="G26">
            <v>501.35</v>
          </cell>
          <cell r="H26">
            <v>504.7</v>
          </cell>
          <cell r="I26">
            <v>504.7</v>
          </cell>
          <cell r="J26">
            <v>504.7</v>
          </cell>
        </row>
        <row r="27">
          <cell r="A27">
            <v>801</v>
          </cell>
          <cell r="B27" t="str">
            <v>BERRYVILLE SCHOOL DISTRICT</v>
          </cell>
          <cell r="C27">
            <v>1830.55</v>
          </cell>
          <cell r="D27">
            <v>1825.42</v>
          </cell>
          <cell r="G27">
            <v>1830.55</v>
          </cell>
          <cell r="H27">
            <v>1827.93</v>
          </cell>
          <cell r="I27">
            <v>1827.93</v>
          </cell>
          <cell r="J27">
            <v>1827.93</v>
          </cell>
        </row>
        <row r="28">
          <cell r="A28">
            <v>802</v>
          </cell>
          <cell r="B28" t="str">
            <v>EUREKA SPRINGS SCHOOL DISTRICT</v>
          </cell>
          <cell r="C28">
            <v>574.58000000000004</v>
          </cell>
          <cell r="D28">
            <v>560.42999999999995</v>
          </cell>
          <cell r="G28">
            <v>574.58000000000004</v>
          </cell>
          <cell r="H28">
            <v>567.25</v>
          </cell>
          <cell r="I28">
            <v>567.25</v>
          </cell>
          <cell r="J28">
            <v>567.25</v>
          </cell>
        </row>
        <row r="29">
          <cell r="A29">
            <v>803</v>
          </cell>
          <cell r="B29" t="str">
            <v>GREEN FOREST SCHOOL DISTRICT</v>
          </cell>
          <cell r="C29">
            <v>1363.13</v>
          </cell>
          <cell r="D29">
            <v>1352.48</v>
          </cell>
          <cell r="G29">
            <v>1363.13</v>
          </cell>
          <cell r="H29">
            <v>1357.6</v>
          </cell>
          <cell r="I29">
            <v>1357.6</v>
          </cell>
          <cell r="J29">
            <v>1357.6</v>
          </cell>
        </row>
        <row r="30">
          <cell r="A30">
            <v>901</v>
          </cell>
          <cell r="B30" t="str">
            <v>DERMOTT SCHOOL DISTRICT</v>
          </cell>
          <cell r="C30">
            <v>359.83</v>
          </cell>
          <cell r="D30">
            <v>359.77</v>
          </cell>
          <cell r="G30">
            <v>359.83</v>
          </cell>
          <cell r="H30">
            <v>359.8</v>
          </cell>
          <cell r="I30">
            <v>359.8</v>
          </cell>
          <cell r="J30">
            <v>359.8</v>
          </cell>
        </row>
        <row r="31">
          <cell r="A31">
            <v>903</v>
          </cell>
          <cell r="B31" t="str">
            <v>LAKESIDE SCHOOL DIST(CHICOT)</v>
          </cell>
          <cell r="C31">
            <v>899.35</v>
          </cell>
          <cell r="D31">
            <v>895.38</v>
          </cell>
          <cell r="G31">
            <v>899.35</v>
          </cell>
          <cell r="H31">
            <v>897.34</v>
          </cell>
          <cell r="I31">
            <v>897.34</v>
          </cell>
          <cell r="J31">
            <v>897.34</v>
          </cell>
        </row>
        <row r="32">
          <cell r="A32">
            <v>1002</v>
          </cell>
          <cell r="B32" t="str">
            <v>ARKADELPHIA SCHOOL DISTRICT</v>
          </cell>
          <cell r="C32">
            <v>1771.2</v>
          </cell>
          <cell r="D32">
            <v>1770.46</v>
          </cell>
          <cell r="G32">
            <v>1771.2</v>
          </cell>
          <cell r="H32">
            <v>1770.85</v>
          </cell>
          <cell r="I32">
            <v>1770.85</v>
          </cell>
          <cell r="J32">
            <v>1770.85</v>
          </cell>
        </row>
        <row r="33">
          <cell r="A33">
            <v>1003</v>
          </cell>
          <cell r="B33" t="str">
            <v>GURDON SCHOOL DISTRICT</v>
          </cell>
          <cell r="C33">
            <v>685.66</v>
          </cell>
          <cell r="D33">
            <v>679.73</v>
          </cell>
          <cell r="G33">
            <v>685.66</v>
          </cell>
          <cell r="H33">
            <v>682.51</v>
          </cell>
          <cell r="I33">
            <v>682.51</v>
          </cell>
          <cell r="J33">
            <v>682.51</v>
          </cell>
        </row>
        <row r="34">
          <cell r="A34">
            <v>1101</v>
          </cell>
          <cell r="B34" t="str">
            <v>CORNING SCHOOL DISTRICT</v>
          </cell>
          <cell r="C34">
            <v>821.5</v>
          </cell>
          <cell r="D34">
            <v>820.18</v>
          </cell>
          <cell r="G34">
            <v>821.5</v>
          </cell>
          <cell r="H34">
            <v>820.84</v>
          </cell>
          <cell r="I34">
            <v>820.84</v>
          </cell>
          <cell r="J34">
            <v>820.84</v>
          </cell>
        </row>
        <row r="35">
          <cell r="A35">
            <v>1104</v>
          </cell>
          <cell r="B35" t="str">
            <v>PIGGOTT SCHOOL DISTRICT</v>
          </cell>
          <cell r="C35">
            <v>792.53</v>
          </cell>
          <cell r="D35">
            <v>797.06</v>
          </cell>
          <cell r="G35">
            <v>792.53</v>
          </cell>
          <cell r="H35">
            <v>794.79</v>
          </cell>
          <cell r="I35">
            <v>794.79</v>
          </cell>
          <cell r="J35">
            <v>794.79</v>
          </cell>
        </row>
        <row r="36">
          <cell r="A36">
            <v>1106</v>
          </cell>
          <cell r="B36" t="str">
            <v>RECTOR SCHOOL DISTRICT</v>
          </cell>
          <cell r="C36">
            <v>548.28</v>
          </cell>
          <cell r="D36">
            <v>546.5</v>
          </cell>
          <cell r="G36">
            <v>548.28</v>
          </cell>
          <cell r="H36">
            <v>547.39</v>
          </cell>
          <cell r="I36">
            <v>547.39</v>
          </cell>
          <cell r="J36">
            <v>547.39</v>
          </cell>
        </row>
        <row r="37">
          <cell r="A37">
            <v>1201</v>
          </cell>
          <cell r="B37" t="str">
            <v>CONCORD SCHOOL DISTRICT</v>
          </cell>
          <cell r="C37">
            <v>410.74</v>
          </cell>
          <cell r="D37">
            <v>412.3</v>
          </cell>
          <cell r="G37">
            <v>410.74</v>
          </cell>
          <cell r="H37">
            <v>411.53</v>
          </cell>
          <cell r="I37">
            <v>411.53</v>
          </cell>
          <cell r="J37">
            <v>411.53</v>
          </cell>
        </row>
        <row r="38">
          <cell r="A38">
            <v>1202</v>
          </cell>
          <cell r="B38" t="str">
            <v>HEBER SPRINGS SCHOOL DISTRICT</v>
          </cell>
          <cell r="C38">
            <v>1523.09</v>
          </cell>
          <cell r="D38">
            <v>1518.11</v>
          </cell>
          <cell r="G38">
            <v>1523.09</v>
          </cell>
          <cell r="H38">
            <v>1520.57</v>
          </cell>
          <cell r="I38">
            <v>1520.57</v>
          </cell>
          <cell r="J38">
            <v>1520.57</v>
          </cell>
        </row>
        <row r="39">
          <cell r="A39">
            <v>1203</v>
          </cell>
          <cell r="B39" t="str">
            <v>QUITMAN SCHOOL DISTRICT</v>
          </cell>
          <cell r="C39">
            <v>729.55</v>
          </cell>
          <cell r="D39">
            <v>724.39</v>
          </cell>
          <cell r="G39">
            <v>729.55</v>
          </cell>
          <cell r="H39">
            <v>726.86</v>
          </cell>
          <cell r="I39">
            <v>726.86</v>
          </cell>
          <cell r="J39">
            <v>726.86</v>
          </cell>
        </row>
        <row r="40">
          <cell r="A40">
            <v>1204</v>
          </cell>
          <cell r="B40" t="str">
            <v>WEST SIDE SCHOOL DIST(CLEBURNE)</v>
          </cell>
          <cell r="C40">
            <v>439.73</v>
          </cell>
          <cell r="D40">
            <v>447.92</v>
          </cell>
          <cell r="G40">
            <v>439.73</v>
          </cell>
          <cell r="H40">
            <v>443.92</v>
          </cell>
          <cell r="I40">
            <v>443.92</v>
          </cell>
          <cell r="J40">
            <v>443.92</v>
          </cell>
        </row>
        <row r="41">
          <cell r="A41">
            <v>1304</v>
          </cell>
          <cell r="B41" t="str">
            <v>WOODLAWN SCHOOL DISTRICT</v>
          </cell>
          <cell r="C41">
            <v>545.92999999999995</v>
          </cell>
          <cell r="D41">
            <v>544.91</v>
          </cell>
          <cell r="G41">
            <v>545.92999999999995</v>
          </cell>
          <cell r="H41">
            <v>545.41999999999996</v>
          </cell>
          <cell r="I41">
            <v>545.41999999999996</v>
          </cell>
          <cell r="J41">
            <v>545.41999999999996</v>
          </cell>
        </row>
        <row r="42">
          <cell r="A42">
            <v>1305</v>
          </cell>
          <cell r="B42" t="str">
            <v>CLEVELAND COUNTY SCHOOL DISTRICT</v>
          </cell>
          <cell r="C42">
            <v>693.68</v>
          </cell>
          <cell r="D42">
            <v>683.95</v>
          </cell>
          <cell r="G42">
            <v>693.68</v>
          </cell>
          <cell r="H42">
            <v>688.82</v>
          </cell>
          <cell r="I42">
            <v>688.82</v>
          </cell>
          <cell r="J42">
            <v>688.82</v>
          </cell>
        </row>
        <row r="43">
          <cell r="A43">
            <v>1402</v>
          </cell>
          <cell r="B43" t="str">
            <v>MAGNOLIA SCHOOL DISTRICT</v>
          </cell>
          <cell r="C43">
            <v>2587.5500000000002</v>
          </cell>
          <cell r="D43">
            <v>2572.87</v>
          </cell>
          <cell r="G43">
            <v>2587.5500000000002</v>
          </cell>
          <cell r="H43">
            <v>2580.11</v>
          </cell>
          <cell r="I43">
            <v>2580.11</v>
          </cell>
          <cell r="J43">
            <v>2580.11</v>
          </cell>
        </row>
        <row r="44">
          <cell r="A44">
            <v>1408</v>
          </cell>
          <cell r="B44" t="str">
            <v>EMERSON-TAYLOR-BRADLEY SCHOOL DISTRICT</v>
          </cell>
          <cell r="C44">
            <v>1071.78</v>
          </cell>
          <cell r="D44">
            <v>1068.57</v>
          </cell>
          <cell r="G44">
            <v>1071.78</v>
          </cell>
          <cell r="H44">
            <v>1070.1500000000001</v>
          </cell>
          <cell r="I44">
            <v>1070.1500000000001</v>
          </cell>
          <cell r="J44">
            <v>1070.1500000000001</v>
          </cell>
        </row>
        <row r="45">
          <cell r="A45">
            <v>1503</v>
          </cell>
          <cell r="B45" t="str">
            <v>NEMO VISTA SCHOOL DISTRICT</v>
          </cell>
          <cell r="C45">
            <v>454.88</v>
          </cell>
          <cell r="D45">
            <v>461.7</v>
          </cell>
          <cell r="G45">
            <v>454.88</v>
          </cell>
          <cell r="H45">
            <v>458.25</v>
          </cell>
          <cell r="I45">
            <v>458.25</v>
          </cell>
          <cell r="J45">
            <v>458.25</v>
          </cell>
        </row>
        <row r="46">
          <cell r="A46">
            <v>1505</v>
          </cell>
          <cell r="B46" t="str">
            <v>WONDERVIEW SCHOOL DISTRICT</v>
          </cell>
          <cell r="C46">
            <v>429.93</v>
          </cell>
          <cell r="D46">
            <v>436.33</v>
          </cell>
          <cell r="G46">
            <v>429.93</v>
          </cell>
          <cell r="H46">
            <v>433.13</v>
          </cell>
          <cell r="I46">
            <v>433.13</v>
          </cell>
          <cell r="J46">
            <v>433.13</v>
          </cell>
        </row>
        <row r="47">
          <cell r="A47">
            <v>1507</v>
          </cell>
          <cell r="B47" t="str">
            <v>SOUTH CONWAY COUNTY SCHOOL DISTRICT</v>
          </cell>
          <cell r="C47">
            <v>2282.3000000000002</v>
          </cell>
          <cell r="D47">
            <v>2270.02</v>
          </cell>
          <cell r="G47">
            <v>2282.3000000000002</v>
          </cell>
          <cell r="H47">
            <v>2276.77</v>
          </cell>
          <cell r="I47">
            <v>2276.77</v>
          </cell>
          <cell r="J47">
            <v>2276.77</v>
          </cell>
        </row>
        <row r="48">
          <cell r="A48">
            <v>1601</v>
          </cell>
          <cell r="B48" t="str">
            <v>BAY SCHOOL DISTRICT</v>
          </cell>
          <cell r="C48">
            <v>597.89</v>
          </cell>
          <cell r="D48">
            <v>587.09</v>
          </cell>
          <cell r="G48">
            <v>597.89</v>
          </cell>
          <cell r="H48">
            <v>592.42999999999995</v>
          </cell>
          <cell r="I48">
            <v>592.42999999999995</v>
          </cell>
          <cell r="J48">
            <v>592.42999999999995</v>
          </cell>
        </row>
        <row r="49">
          <cell r="A49">
            <v>1602</v>
          </cell>
          <cell r="B49" t="str">
            <v>WESTSIDE CONS. SCH DIST(CRAIGH</v>
          </cell>
          <cell r="C49">
            <v>1738.16</v>
          </cell>
          <cell r="D49">
            <v>1725.67</v>
          </cell>
          <cell r="G49">
            <v>1738.16</v>
          </cell>
          <cell r="H49">
            <v>1731.56</v>
          </cell>
          <cell r="I49">
            <v>1731.56</v>
          </cell>
          <cell r="J49">
            <v>1731.56</v>
          </cell>
        </row>
        <row r="50">
          <cell r="A50">
            <v>1603</v>
          </cell>
          <cell r="B50" t="str">
            <v>BROOKLAND SCHOOL DISTRICT</v>
          </cell>
          <cell r="C50">
            <v>2752.37</v>
          </cell>
          <cell r="D50">
            <v>2745.73</v>
          </cell>
          <cell r="G50">
            <v>2752.37</v>
          </cell>
          <cell r="H50">
            <v>2749.05</v>
          </cell>
          <cell r="I50">
            <v>2749.05</v>
          </cell>
          <cell r="J50">
            <v>2749.05</v>
          </cell>
        </row>
        <row r="51">
          <cell r="A51">
            <v>1605</v>
          </cell>
          <cell r="B51" t="str">
            <v>BUFFALO IS. CENTRAL SCH. DIST.</v>
          </cell>
          <cell r="C51">
            <v>733.98</v>
          </cell>
          <cell r="D51">
            <v>718.5</v>
          </cell>
          <cell r="G51">
            <v>733.98</v>
          </cell>
          <cell r="H51">
            <v>726.24</v>
          </cell>
          <cell r="I51">
            <v>726.24</v>
          </cell>
          <cell r="J51">
            <v>726.24</v>
          </cell>
        </row>
        <row r="52">
          <cell r="A52">
            <v>1608</v>
          </cell>
          <cell r="B52" t="str">
            <v>JONESBORO SCHOOL DISTRICT</v>
          </cell>
          <cell r="C52">
            <v>6308.55</v>
          </cell>
          <cell r="D52">
            <v>6312.26</v>
          </cell>
          <cell r="G52">
            <v>6308.55</v>
          </cell>
          <cell r="H52">
            <v>6310.41</v>
          </cell>
          <cell r="I52">
            <v>6310.41</v>
          </cell>
          <cell r="J52">
            <v>6310.41</v>
          </cell>
        </row>
        <row r="53">
          <cell r="A53">
            <v>1611</v>
          </cell>
          <cell r="B53" t="str">
            <v>NETTLETON SCHOOL DISTRICT</v>
          </cell>
          <cell r="C53">
            <v>3410.19</v>
          </cell>
          <cell r="D53">
            <v>3409.58</v>
          </cell>
          <cell r="G53">
            <v>3410.19</v>
          </cell>
          <cell r="H53">
            <v>3409.88</v>
          </cell>
          <cell r="I53">
            <v>3409.88</v>
          </cell>
          <cell r="J53">
            <v>3409.88</v>
          </cell>
        </row>
        <row r="54">
          <cell r="A54">
            <v>1612</v>
          </cell>
          <cell r="B54" t="str">
            <v>VALLEY VIEW SCHOOL DISTRICT</v>
          </cell>
          <cell r="C54">
            <v>2871.13</v>
          </cell>
          <cell r="D54">
            <v>2871.63</v>
          </cell>
          <cell r="G54">
            <v>2871.13</v>
          </cell>
          <cell r="H54">
            <v>2871.37</v>
          </cell>
          <cell r="I54">
            <v>2871.37</v>
          </cell>
          <cell r="J54">
            <v>2871.37</v>
          </cell>
        </row>
        <row r="55">
          <cell r="A55">
            <v>1613</v>
          </cell>
          <cell r="B55" t="str">
            <v>RIVERSIDE SCHOOL DISTRICT</v>
          </cell>
          <cell r="C55">
            <v>746.25</v>
          </cell>
          <cell r="D55">
            <v>743.67</v>
          </cell>
          <cell r="G55">
            <v>746.25</v>
          </cell>
          <cell r="H55">
            <v>744.98</v>
          </cell>
          <cell r="I55">
            <v>744.98</v>
          </cell>
          <cell r="J55">
            <v>744.98</v>
          </cell>
        </row>
        <row r="56">
          <cell r="A56">
            <v>1701</v>
          </cell>
          <cell r="B56" t="str">
            <v>ALMA SCHOOL DISTRICT</v>
          </cell>
          <cell r="C56">
            <v>3239.07</v>
          </cell>
          <cell r="D56">
            <v>3224.05</v>
          </cell>
          <cell r="G56">
            <v>3239.07</v>
          </cell>
          <cell r="H56">
            <v>3231.56</v>
          </cell>
          <cell r="I56">
            <v>3231.56</v>
          </cell>
          <cell r="J56">
            <v>3231.56</v>
          </cell>
        </row>
        <row r="57">
          <cell r="A57">
            <v>1702</v>
          </cell>
          <cell r="B57" t="str">
            <v>CEDARVILLE SCHOOL DISTRICT</v>
          </cell>
          <cell r="C57">
            <v>742.4</v>
          </cell>
          <cell r="D57">
            <v>729.12</v>
          </cell>
          <cell r="G57">
            <v>742.4</v>
          </cell>
          <cell r="H57">
            <v>735.76</v>
          </cell>
          <cell r="I57">
            <v>735.76</v>
          </cell>
          <cell r="J57">
            <v>735.76</v>
          </cell>
        </row>
        <row r="58">
          <cell r="A58">
            <v>1703</v>
          </cell>
          <cell r="B58" t="str">
            <v>MOUNTAINBURG SCHOOL DISTRICT</v>
          </cell>
          <cell r="C58">
            <v>647.30999999999995</v>
          </cell>
          <cell r="D58">
            <v>639.74</v>
          </cell>
          <cell r="G58">
            <v>647.30999999999995</v>
          </cell>
          <cell r="H58">
            <v>643.48</v>
          </cell>
          <cell r="I58">
            <v>643.48</v>
          </cell>
          <cell r="J58">
            <v>643.48</v>
          </cell>
        </row>
        <row r="59">
          <cell r="A59">
            <v>1704</v>
          </cell>
          <cell r="B59" t="str">
            <v>MULBERRY/PLEASANT VIEW BI-COUNTY SCHOOLS</v>
          </cell>
          <cell r="C59">
            <v>414.56</v>
          </cell>
          <cell r="D59">
            <v>412.57</v>
          </cell>
          <cell r="G59">
            <v>414.56</v>
          </cell>
          <cell r="H59">
            <v>413.52</v>
          </cell>
          <cell r="I59">
            <v>413.52</v>
          </cell>
          <cell r="J59">
            <v>413.52</v>
          </cell>
        </row>
        <row r="60">
          <cell r="A60">
            <v>1705</v>
          </cell>
          <cell r="B60" t="str">
            <v>VAN BUREN SCHOOL DISTRICT</v>
          </cell>
          <cell r="C60">
            <v>5391.26</v>
          </cell>
          <cell r="D60">
            <v>5414.9</v>
          </cell>
          <cell r="G60">
            <v>5391.26</v>
          </cell>
          <cell r="H60">
            <v>5403.08</v>
          </cell>
          <cell r="I60">
            <v>5403.08</v>
          </cell>
          <cell r="J60">
            <v>5403.08</v>
          </cell>
        </row>
        <row r="61">
          <cell r="A61">
            <v>1802</v>
          </cell>
          <cell r="B61" t="str">
            <v>EARLE SCHOOL DISTRICT</v>
          </cell>
          <cell r="C61">
            <v>421.83</v>
          </cell>
          <cell r="D61">
            <v>427.15</v>
          </cell>
          <cell r="G61">
            <v>421.83</v>
          </cell>
          <cell r="H61">
            <v>424.49</v>
          </cell>
          <cell r="I61">
            <v>424.49</v>
          </cell>
          <cell r="J61">
            <v>424.49</v>
          </cell>
        </row>
        <row r="62">
          <cell r="A62">
            <v>1803</v>
          </cell>
          <cell r="B62" t="str">
            <v>WEST MEMPHIS SCHOOL DISTRICT</v>
          </cell>
          <cell r="C62">
            <v>5070.47</v>
          </cell>
          <cell r="D62">
            <v>5045.91</v>
          </cell>
          <cell r="G62">
            <v>5070.47</v>
          </cell>
          <cell r="H62">
            <v>5058.34</v>
          </cell>
          <cell r="I62">
            <v>5058.34</v>
          </cell>
          <cell r="J62">
            <v>5058.34</v>
          </cell>
        </row>
        <row r="63">
          <cell r="A63">
            <v>1804</v>
          </cell>
          <cell r="B63" t="str">
            <v>MARION SCHOOL DISTRICT</v>
          </cell>
          <cell r="C63">
            <v>3908.97</v>
          </cell>
          <cell r="D63">
            <v>3892.68</v>
          </cell>
          <cell r="G63">
            <v>3908.97</v>
          </cell>
          <cell r="H63">
            <v>3900.74</v>
          </cell>
          <cell r="I63">
            <v>3900.74</v>
          </cell>
          <cell r="J63">
            <v>3900.74</v>
          </cell>
        </row>
        <row r="64">
          <cell r="A64">
            <v>1901</v>
          </cell>
          <cell r="B64" t="str">
            <v>CROSS COUNTY SCHOOL DISTRICT</v>
          </cell>
          <cell r="C64">
            <v>612.77</v>
          </cell>
          <cell r="D64">
            <v>603.23</v>
          </cell>
          <cell r="G64">
            <v>612.77</v>
          </cell>
          <cell r="H64">
            <v>607.94000000000005</v>
          </cell>
          <cell r="I64">
            <v>607.94000000000005</v>
          </cell>
          <cell r="J64">
            <v>607.94000000000005</v>
          </cell>
        </row>
        <row r="65">
          <cell r="A65">
            <v>1905</v>
          </cell>
          <cell r="B65" t="str">
            <v>WYNNE SCHOOL DISTRICT</v>
          </cell>
          <cell r="C65">
            <v>2563.3000000000002</v>
          </cell>
          <cell r="D65">
            <v>2546.91</v>
          </cell>
          <cell r="G65">
            <v>2563.3000000000002</v>
          </cell>
          <cell r="H65">
            <v>2555</v>
          </cell>
          <cell r="I65">
            <v>2555</v>
          </cell>
          <cell r="J65">
            <v>2555</v>
          </cell>
        </row>
        <row r="66">
          <cell r="A66">
            <v>2002</v>
          </cell>
          <cell r="B66" t="str">
            <v>FORDYCE SCHOOL DISTRICT</v>
          </cell>
          <cell r="C66">
            <v>749.78</v>
          </cell>
          <cell r="D66">
            <v>746</v>
          </cell>
          <cell r="G66">
            <v>749.78</v>
          </cell>
          <cell r="H66">
            <v>748.03</v>
          </cell>
          <cell r="I66">
            <v>748.03</v>
          </cell>
          <cell r="J66">
            <v>748.03</v>
          </cell>
        </row>
        <row r="67">
          <cell r="A67">
            <v>2104</v>
          </cell>
          <cell r="B67" t="str">
            <v>DUMAS SCHOOL DISTRICT</v>
          </cell>
          <cell r="C67">
            <v>1083.75</v>
          </cell>
          <cell r="D67">
            <v>1065.47</v>
          </cell>
          <cell r="G67">
            <v>1083.75</v>
          </cell>
          <cell r="H67">
            <v>1074.81</v>
          </cell>
          <cell r="I67">
            <v>1074.81</v>
          </cell>
          <cell r="J67">
            <v>1074.81</v>
          </cell>
        </row>
        <row r="68">
          <cell r="A68">
            <v>2105</v>
          </cell>
          <cell r="B68" t="str">
            <v>MCGEHEE SCHOOL DISTRICT</v>
          </cell>
          <cell r="C68">
            <v>1127.42</v>
          </cell>
          <cell r="D68">
            <v>1110.73</v>
          </cell>
          <cell r="G68">
            <v>1127.42</v>
          </cell>
          <cell r="H68">
            <v>1118.97</v>
          </cell>
          <cell r="I68">
            <v>1118.97</v>
          </cell>
          <cell r="J68">
            <v>1118.97</v>
          </cell>
        </row>
        <row r="69">
          <cell r="A69">
            <v>2202</v>
          </cell>
          <cell r="B69" t="str">
            <v>DREW CENTRAL SCHOOL DISTRICT</v>
          </cell>
          <cell r="C69">
            <v>1109.53</v>
          </cell>
          <cell r="D69">
            <v>1105.83</v>
          </cell>
          <cell r="G69">
            <v>1109.53</v>
          </cell>
          <cell r="H69">
            <v>1107.77</v>
          </cell>
          <cell r="I69">
            <v>1107.77</v>
          </cell>
          <cell r="J69">
            <v>1107.77</v>
          </cell>
        </row>
        <row r="70">
          <cell r="A70">
            <v>2203</v>
          </cell>
          <cell r="B70" t="str">
            <v>MONTICELLO SCHOOL DISTRICT</v>
          </cell>
          <cell r="C70">
            <v>1669.38</v>
          </cell>
          <cell r="D70">
            <v>1652.74</v>
          </cell>
          <cell r="G70">
            <v>1669.38</v>
          </cell>
          <cell r="H70">
            <v>1660.96</v>
          </cell>
          <cell r="I70">
            <v>1660.96</v>
          </cell>
          <cell r="J70">
            <v>1660.96</v>
          </cell>
        </row>
        <row r="71">
          <cell r="A71">
            <v>2301</v>
          </cell>
          <cell r="B71" t="str">
            <v>CONWAY SCHOOL DISTRICT</v>
          </cell>
          <cell r="C71">
            <v>9830.76</v>
          </cell>
          <cell r="D71">
            <v>9820.64</v>
          </cell>
          <cell r="G71">
            <v>9830.76</v>
          </cell>
          <cell r="H71">
            <v>9825.7000000000007</v>
          </cell>
          <cell r="I71">
            <v>9825.7000000000007</v>
          </cell>
          <cell r="J71">
            <v>9825.7000000000007</v>
          </cell>
        </row>
        <row r="72">
          <cell r="A72">
            <v>2303</v>
          </cell>
          <cell r="B72" t="str">
            <v>GREENBRIER SCHOOL DISTRICT</v>
          </cell>
          <cell r="C72">
            <v>3574.62</v>
          </cell>
          <cell r="D72">
            <v>3567.29</v>
          </cell>
          <cell r="G72">
            <v>3574.62</v>
          </cell>
          <cell r="H72">
            <v>3570.95</v>
          </cell>
          <cell r="I72">
            <v>3570.95</v>
          </cell>
          <cell r="J72">
            <v>3570.95</v>
          </cell>
        </row>
        <row r="73">
          <cell r="A73">
            <v>2304</v>
          </cell>
          <cell r="B73" t="str">
            <v>GUY-PERKINS SCHOOL DISTRICT</v>
          </cell>
          <cell r="C73">
            <v>295.11</v>
          </cell>
          <cell r="D73">
            <v>292.93</v>
          </cell>
          <cell r="G73">
            <v>295.11</v>
          </cell>
          <cell r="H73">
            <v>294</v>
          </cell>
          <cell r="I73">
            <v>294</v>
          </cell>
          <cell r="J73">
            <v>294</v>
          </cell>
        </row>
        <row r="74">
          <cell r="A74">
            <v>2305</v>
          </cell>
          <cell r="B74" t="str">
            <v>MAYFLOWER SCHOOL DISTRICT</v>
          </cell>
          <cell r="C74">
            <v>1022.98</v>
          </cell>
          <cell r="D74">
            <v>1011.51</v>
          </cell>
          <cell r="G74">
            <v>1022.98</v>
          </cell>
          <cell r="H74">
            <v>1017.24</v>
          </cell>
          <cell r="I74">
            <v>1017.24</v>
          </cell>
          <cell r="J74">
            <v>1017.24</v>
          </cell>
        </row>
        <row r="75">
          <cell r="A75">
            <v>2306</v>
          </cell>
          <cell r="B75" t="str">
            <v>MT. VERNON/ENOLA SCHOOL DISTRICT</v>
          </cell>
          <cell r="C75">
            <v>500.56</v>
          </cell>
          <cell r="D75">
            <v>492.79</v>
          </cell>
          <cell r="G75">
            <v>500.56</v>
          </cell>
          <cell r="H75">
            <v>496.71</v>
          </cell>
          <cell r="I75">
            <v>496.71</v>
          </cell>
          <cell r="J75">
            <v>496.71</v>
          </cell>
        </row>
        <row r="76">
          <cell r="A76">
            <v>2307</v>
          </cell>
          <cell r="B76" t="str">
            <v>VILONIA SCHOOL DISTRICT</v>
          </cell>
          <cell r="C76">
            <v>2952.3</v>
          </cell>
          <cell r="D76">
            <v>2932.66</v>
          </cell>
          <cell r="G76">
            <v>2952.3</v>
          </cell>
          <cell r="H76">
            <v>2942.15</v>
          </cell>
          <cell r="I76">
            <v>2942.15</v>
          </cell>
          <cell r="J76">
            <v>2942.15</v>
          </cell>
        </row>
        <row r="77">
          <cell r="A77">
            <v>2402</v>
          </cell>
          <cell r="B77" t="str">
            <v>CHARLESTON SCHOOL DISTRICT</v>
          </cell>
          <cell r="C77">
            <v>817.39</v>
          </cell>
          <cell r="D77">
            <v>824.5</v>
          </cell>
          <cell r="G77">
            <v>817.39</v>
          </cell>
          <cell r="H77">
            <v>820.98</v>
          </cell>
          <cell r="I77">
            <v>820.98</v>
          </cell>
          <cell r="J77">
            <v>820.98</v>
          </cell>
        </row>
        <row r="78">
          <cell r="A78">
            <v>2403</v>
          </cell>
          <cell r="B78" t="str">
            <v>COUNTY LINE SCHOOL DISTRICT</v>
          </cell>
          <cell r="C78">
            <v>486.1</v>
          </cell>
          <cell r="D78">
            <v>491.16</v>
          </cell>
          <cell r="G78">
            <v>486.1</v>
          </cell>
          <cell r="H78">
            <v>488.72</v>
          </cell>
          <cell r="I78">
            <v>488.72</v>
          </cell>
          <cell r="J78">
            <v>488.72</v>
          </cell>
        </row>
        <row r="79">
          <cell r="A79">
            <v>2404</v>
          </cell>
          <cell r="B79" t="str">
            <v>OZARK SCHOOL DISTRICT</v>
          </cell>
          <cell r="C79">
            <v>1736.27</v>
          </cell>
          <cell r="D79">
            <v>1724.24</v>
          </cell>
          <cell r="G79">
            <v>1736.27</v>
          </cell>
          <cell r="H79">
            <v>1730.25</v>
          </cell>
          <cell r="I79">
            <v>1730.25</v>
          </cell>
          <cell r="J79">
            <v>1730.25</v>
          </cell>
        </row>
        <row r="80">
          <cell r="A80">
            <v>2501</v>
          </cell>
          <cell r="B80" t="str">
            <v>MAMMOTH SPRING SCHOOL DISTRICT</v>
          </cell>
          <cell r="C80">
            <v>455.85</v>
          </cell>
          <cell r="D80">
            <v>454.55</v>
          </cell>
          <cell r="G80">
            <v>455.85</v>
          </cell>
          <cell r="H80">
            <v>455.19</v>
          </cell>
          <cell r="I80">
            <v>455.19</v>
          </cell>
          <cell r="J80">
            <v>455.19</v>
          </cell>
        </row>
        <row r="81">
          <cell r="A81">
            <v>2502</v>
          </cell>
          <cell r="B81" t="str">
            <v>SALEM SCHOOL DISTRICT</v>
          </cell>
          <cell r="C81">
            <v>844.15</v>
          </cell>
          <cell r="D81">
            <v>842.38</v>
          </cell>
          <cell r="G81">
            <v>844.15</v>
          </cell>
          <cell r="H81">
            <v>843.25</v>
          </cell>
          <cell r="I81">
            <v>843.25</v>
          </cell>
          <cell r="J81">
            <v>843.25</v>
          </cell>
        </row>
        <row r="82">
          <cell r="A82">
            <v>2503</v>
          </cell>
          <cell r="B82" t="str">
            <v>VIOLA SCHOOL DISTRICT</v>
          </cell>
          <cell r="C82">
            <v>383.22</v>
          </cell>
          <cell r="D82">
            <v>385.36</v>
          </cell>
          <cell r="G82">
            <v>383.22</v>
          </cell>
          <cell r="H82">
            <v>384.37</v>
          </cell>
          <cell r="I82">
            <v>384.37</v>
          </cell>
          <cell r="J82">
            <v>384.37</v>
          </cell>
        </row>
        <row r="83">
          <cell r="A83">
            <v>2601</v>
          </cell>
          <cell r="B83" t="str">
            <v>CUTTER-MORNING STAR SCHOOL DISTRICT</v>
          </cell>
          <cell r="C83">
            <v>629.29</v>
          </cell>
          <cell r="D83">
            <v>618.41999999999996</v>
          </cell>
          <cell r="G83">
            <v>629.29</v>
          </cell>
          <cell r="H83">
            <v>623.79</v>
          </cell>
          <cell r="I83">
            <v>623.79</v>
          </cell>
          <cell r="J83">
            <v>623.79</v>
          </cell>
        </row>
        <row r="84">
          <cell r="A84">
            <v>2602</v>
          </cell>
          <cell r="B84" t="str">
            <v>FOUNTAIN LAKE SCHOOL DISTRICT</v>
          </cell>
          <cell r="C84">
            <v>1311.42</v>
          </cell>
          <cell r="D84">
            <v>1312.15</v>
          </cell>
          <cell r="G84">
            <v>1311.42</v>
          </cell>
          <cell r="H84">
            <v>1311.79</v>
          </cell>
          <cell r="I84">
            <v>1311.79</v>
          </cell>
          <cell r="J84">
            <v>1311.79</v>
          </cell>
        </row>
        <row r="85">
          <cell r="A85">
            <v>2603</v>
          </cell>
          <cell r="B85" t="str">
            <v>HOT SPRINGS SCHOOL DISTRICT</v>
          </cell>
          <cell r="C85">
            <v>3619.05</v>
          </cell>
          <cell r="D85">
            <v>3641.32</v>
          </cell>
          <cell r="G85">
            <v>3619.05</v>
          </cell>
          <cell r="H85">
            <v>3630.31</v>
          </cell>
          <cell r="I85">
            <v>3630.31</v>
          </cell>
          <cell r="J85">
            <v>3630.31</v>
          </cell>
        </row>
        <row r="86">
          <cell r="A86">
            <v>2604</v>
          </cell>
          <cell r="B86" t="str">
            <v>JESSIEVILLE SCHOOL DISTRICT</v>
          </cell>
          <cell r="C86">
            <v>802.52</v>
          </cell>
          <cell r="D86">
            <v>805.16</v>
          </cell>
          <cell r="G86">
            <v>802.52</v>
          </cell>
          <cell r="H86">
            <v>803.87</v>
          </cell>
          <cell r="I86">
            <v>803.87</v>
          </cell>
          <cell r="J86">
            <v>803.87</v>
          </cell>
        </row>
        <row r="87">
          <cell r="A87">
            <v>2605</v>
          </cell>
          <cell r="B87" t="str">
            <v>LAKE HAMILTON SCHOOL DISTRICT</v>
          </cell>
          <cell r="C87">
            <v>4245.46</v>
          </cell>
          <cell r="D87">
            <v>4188.0600000000004</v>
          </cell>
          <cell r="G87">
            <v>4245.46</v>
          </cell>
          <cell r="H87">
            <v>4215.7700000000004</v>
          </cell>
          <cell r="I87">
            <v>4215.7700000000004</v>
          </cell>
          <cell r="J87">
            <v>4215.7700000000004</v>
          </cell>
        </row>
        <row r="88">
          <cell r="A88">
            <v>2606</v>
          </cell>
          <cell r="B88" t="str">
            <v>LAKESIDE SCHOOL DIST(GARLAND)</v>
          </cell>
          <cell r="C88">
            <v>3401.64</v>
          </cell>
          <cell r="D88">
            <v>3390.41</v>
          </cell>
          <cell r="G88">
            <v>3401.64</v>
          </cell>
          <cell r="H88">
            <v>3395.95</v>
          </cell>
          <cell r="I88">
            <v>3395.95</v>
          </cell>
          <cell r="J88">
            <v>3395.95</v>
          </cell>
        </row>
        <row r="89">
          <cell r="A89">
            <v>2607</v>
          </cell>
          <cell r="B89" t="str">
            <v>MOUNTAIN PINE SCHOOL DISTRICT</v>
          </cell>
          <cell r="C89">
            <v>613.67999999999995</v>
          </cell>
          <cell r="D89">
            <v>609.29999999999995</v>
          </cell>
          <cell r="G89">
            <v>613.67999999999995</v>
          </cell>
          <cell r="H89">
            <v>611.49</v>
          </cell>
          <cell r="I89">
            <v>611.49</v>
          </cell>
          <cell r="J89">
            <v>611.49</v>
          </cell>
        </row>
        <row r="90">
          <cell r="A90">
            <v>2703</v>
          </cell>
          <cell r="B90" t="str">
            <v>POYEN SCHOOL DISTRICT</v>
          </cell>
          <cell r="C90">
            <v>521.53</v>
          </cell>
          <cell r="D90">
            <v>520.77</v>
          </cell>
          <cell r="G90">
            <v>521.53</v>
          </cell>
          <cell r="H90">
            <v>521.15</v>
          </cell>
          <cell r="I90">
            <v>521.15</v>
          </cell>
          <cell r="J90">
            <v>521.15</v>
          </cell>
        </row>
        <row r="91">
          <cell r="A91">
            <v>2705</v>
          </cell>
          <cell r="B91" t="str">
            <v>SHERIDAN SCHOOL DISTRICT</v>
          </cell>
          <cell r="C91">
            <v>4112.13</v>
          </cell>
          <cell r="D91">
            <v>4083.21</v>
          </cell>
          <cell r="G91">
            <v>4112.13</v>
          </cell>
          <cell r="H91">
            <v>4097.49</v>
          </cell>
          <cell r="I91">
            <v>4097.49</v>
          </cell>
          <cell r="J91">
            <v>4097.49</v>
          </cell>
        </row>
        <row r="92">
          <cell r="A92">
            <v>2803</v>
          </cell>
          <cell r="B92" t="str">
            <v>MARMADUKE SCHOOL DISTRICT</v>
          </cell>
          <cell r="C92">
            <v>649.16</v>
          </cell>
          <cell r="D92">
            <v>649.85</v>
          </cell>
          <cell r="G92">
            <v>649.16</v>
          </cell>
          <cell r="H92">
            <v>649.5</v>
          </cell>
          <cell r="I92">
            <v>649.5</v>
          </cell>
          <cell r="J92">
            <v>649.5</v>
          </cell>
        </row>
        <row r="93">
          <cell r="A93">
            <v>2807</v>
          </cell>
          <cell r="B93" t="str">
            <v>GREENE COUNTY TECH SCHOOL DISTRICT</v>
          </cell>
          <cell r="C93">
            <v>3516.19</v>
          </cell>
          <cell r="D93">
            <v>3505.04</v>
          </cell>
          <cell r="G93">
            <v>3516.19</v>
          </cell>
          <cell r="H93">
            <v>3510.55</v>
          </cell>
          <cell r="I93">
            <v>3510.55</v>
          </cell>
          <cell r="J93">
            <v>3510.55</v>
          </cell>
        </row>
        <row r="94">
          <cell r="A94">
            <v>2808</v>
          </cell>
          <cell r="B94" t="str">
            <v>PARAGOULD SCHOOL DISTRICT</v>
          </cell>
          <cell r="C94">
            <v>3060.6</v>
          </cell>
          <cell r="D94">
            <v>3043.69</v>
          </cell>
          <cell r="G94">
            <v>3060.6</v>
          </cell>
          <cell r="H94">
            <v>3052.55</v>
          </cell>
          <cell r="I94">
            <v>3052.55</v>
          </cell>
          <cell r="J94">
            <v>3052.55</v>
          </cell>
        </row>
        <row r="95">
          <cell r="A95">
            <v>2901</v>
          </cell>
          <cell r="B95" t="str">
            <v>BLEVINS SCHOOL DISTRICT</v>
          </cell>
          <cell r="C95">
            <v>457.85</v>
          </cell>
          <cell r="D95">
            <v>451.44</v>
          </cell>
          <cell r="G95">
            <v>457.85</v>
          </cell>
          <cell r="H95">
            <v>454.61</v>
          </cell>
          <cell r="I95">
            <v>454.61</v>
          </cell>
          <cell r="J95">
            <v>454.61</v>
          </cell>
        </row>
        <row r="96">
          <cell r="A96">
            <v>2903</v>
          </cell>
          <cell r="B96" t="str">
            <v>HOPE SCHOOL DISTRICT</v>
          </cell>
          <cell r="C96">
            <v>2263.73</v>
          </cell>
          <cell r="D96">
            <v>2235.27</v>
          </cell>
          <cell r="G96">
            <v>2263.73</v>
          </cell>
          <cell r="H96">
            <v>2249.33</v>
          </cell>
          <cell r="I96">
            <v>2249.33</v>
          </cell>
          <cell r="J96">
            <v>2249.33</v>
          </cell>
        </row>
        <row r="97">
          <cell r="A97">
            <v>2906</v>
          </cell>
          <cell r="B97" t="str">
            <v>SPRING HILL SCHOOL DISTRICT</v>
          </cell>
          <cell r="C97">
            <v>568.08000000000004</v>
          </cell>
          <cell r="D97">
            <v>567.26</v>
          </cell>
          <cell r="G97">
            <v>568.08000000000004</v>
          </cell>
          <cell r="H97">
            <v>567.66</v>
          </cell>
          <cell r="I97">
            <v>567.66</v>
          </cell>
          <cell r="J97">
            <v>567.66</v>
          </cell>
        </row>
        <row r="98">
          <cell r="A98">
            <v>3001</v>
          </cell>
          <cell r="B98" t="str">
            <v>BISMARCK SCHOOL DISTRICT</v>
          </cell>
          <cell r="C98">
            <v>935.64</v>
          </cell>
          <cell r="D98">
            <v>926.19</v>
          </cell>
          <cell r="G98">
            <v>935.64</v>
          </cell>
          <cell r="H98">
            <v>930.92</v>
          </cell>
          <cell r="I98">
            <v>930.92</v>
          </cell>
          <cell r="J98">
            <v>930.92</v>
          </cell>
        </row>
        <row r="99">
          <cell r="A99">
            <v>3002</v>
          </cell>
          <cell r="B99" t="str">
            <v>GLEN ROSE SCHOOL DISTRICT</v>
          </cell>
          <cell r="C99">
            <v>1002.16</v>
          </cell>
          <cell r="D99">
            <v>997.34</v>
          </cell>
          <cell r="G99">
            <v>1002.16</v>
          </cell>
          <cell r="H99">
            <v>999.66</v>
          </cell>
          <cell r="I99">
            <v>999.66</v>
          </cell>
          <cell r="J99">
            <v>999.66</v>
          </cell>
        </row>
        <row r="100">
          <cell r="A100">
            <v>3003</v>
          </cell>
          <cell r="B100" t="str">
            <v>MAGNET COVE SCHOOL DIST.</v>
          </cell>
          <cell r="C100">
            <v>741.18</v>
          </cell>
          <cell r="D100">
            <v>726.23</v>
          </cell>
          <cell r="G100">
            <v>741.18</v>
          </cell>
          <cell r="H100">
            <v>733.7</v>
          </cell>
          <cell r="I100">
            <v>733.7</v>
          </cell>
          <cell r="J100">
            <v>733.7</v>
          </cell>
        </row>
        <row r="101">
          <cell r="A101">
            <v>3004</v>
          </cell>
          <cell r="B101" t="str">
            <v>MALVERN SCHOOL DISTRICT</v>
          </cell>
          <cell r="C101">
            <v>1899.24</v>
          </cell>
          <cell r="D101">
            <v>1891.32</v>
          </cell>
          <cell r="G101">
            <v>1899.24</v>
          </cell>
          <cell r="H101">
            <v>1894.91</v>
          </cell>
          <cell r="I101">
            <v>1894.91</v>
          </cell>
          <cell r="J101">
            <v>1894.91</v>
          </cell>
        </row>
        <row r="102">
          <cell r="A102">
            <v>3005</v>
          </cell>
          <cell r="B102" t="str">
            <v>OUACHITA SCHOOL DISTRICT</v>
          </cell>
          <cell r="C102">
            <v>489.58</v>
          </cell>
          <cell r="D102">
            <v>492.05</v>
          </cell>
          <cell r="G102">
            <v>489.58</v>
          </cell>
          <cell r="H102">
            <v>490.83</v>
          </cell>
          <cell r="I102">
            <v>490.83</v>
          </cell>
          <cell r="J102">
            <v>490.83</v>
          </cell>
        </row>
        <row r="103">
          <cell r="A103">
            <v>3102</v>
          </cell>
          <cell r="B103" t="str">
            <v>DIERKS SCHOOL DISTRICT</v>
          </cell>
          <cell r="C103">
            <v>506.28</v>
          </cell>
          <cell r="D103">
            <v>504.24</v>
          </cell>
          <cell r="G103">
            <v>506.28</v>
          </cell>
          <cell r="H103">
            <v>505.27</v>
          </cell>
          <cell r="I103">
            <v>505.27</v>
          </cell>
          <cell r="J103">
            <v>505.27</v>
          </cell>
        </row>
        <row r="104">
          <cell r="A104">
            <v>3104</v>
          </cell>
          <cell r="B104" t="str">
            <v>MINERAL SPRINGS SCHOOL DISTRICT</v>
          </cell>
          <cell r="C104">
            <v>372.05</v>
          </cell>
          <cell r="D104">
            <v>364.33</v>
          </cell>
          <cell r="G104">
            <v>372.05</v>
          </cell>
          <cell r="H104">
            <v>368.29</v>
          </cell>
          <cell r="I104">
            <v>368.29</v>
          </cell>
          <cell r="J104">
            <v>368.29</v>
          </cell>
        </row>
        <row r="105">
          <cell r="A105">
            <v>3105</v>
          </cell>
          <cell r="B105" t="str">
            <v>NASHVILLE SCHOOL DISTRICT</v>
          </cell>
          <cell r="C105">
            <v>1877.38</v>
          </cell>
          <cell r="D105">
            <v>1886.7</v>
          </cell>
          <cell r="G105">
            <v>1877.38</v>
          </cell>
          <cell r="H105">
            <v>1882.04</v>
          </cell>
          <cell r="I105">
            <v>1882.04</v>
          </cell>
          <cell r="J105">
            <v>1882.04</v>
          </cell>
        </row>
        <row r="106">
          <cell r="A106">
            <v>3201</v>
          </cell>
          <cell r="B106" t="str">
            <v>BATESVILLE SCHOOL DISTRICT</v>
          </cell>
          <cell r="C106">
            <v>3062.34</v>
          </cell>
          <cell r="D106">
            <v>3080.2</v>
          </cell>
          <cell r="G106">
            <v>3062.34</v>
          </cell>
          <cell r="H106">
            <v>3071.72</v>
          </cell>
          <cell r="I106">
            <v>3071.72</v>
          </cell>
          <cell r="J106">
            <v>3071.72</v>
          </cell>
        </row>
        <row r="107">
          <cell r="A107">
            <v>3209</v>
          </cell>
          <cell r="B107" t="str">
            <v>SOUTHSIDE SCHOOL DISTRICT (INDEPENDENCE)</v>
          </cell>
          <cell r="C107">
            <v>1974.07</v>
          </cell>
          <cell r="D107">
            <v>1962.46</v>
          </cell>
          <cell r="G107">
            <v>1974.07</v>
          </cell>
          <cell r="H107">
            <v>1968.54</v>
          </cell>
          <cell r="I107">
            <v>1968.54</v>
          </cell>
          <cell r="J107">
            <v>1968.54</v>
          </cell>
        </row>
        <row r="108">
          <cell r="A108">
            <v>3211</v>
          </cell>
          <cell r="B108" t="str">
            <v>MIDLAND SCHOOL DISTRICT</v>
          </cell>
          <cell r="C108">
            <v>435.1</v>
          </cell>
          <cell r="D108">
            <v>436.96</v>
          </cell>
          <cell r="G108">
            <v>435.1</v>
          </cell>
          <cell r="H108">
            <v>436.04</v>
          </cell>
          <cell r="I108">
            <v>436.04</v>
          </cell>
          <cell r="J108">
            <v>436.04</v>
          </cell>
        </row>
        <row r="109">
          <cell r="A109">
            <v>3212</v>
          </cell>
          <cell r="B109" t="str">
            <v>CEDAR RIDGE SCHOOL DISTRICT</v>
          </cell>
          <cell r="C109">
            <v>679.52</v>
          </cell>
          <cell r="D109">
            <v>678.96</v>
          </cell>
          <cell r="G109">
            <v>679.52</v>
          </cell>
          <cell r="H109">
            <v>679.22</v>
          </cell>
          <cell r="I109">
            <v>679.22</v>
          </cell>
          <cell r="J109">
            <v>679.22</v>
          </cell>
        </row>
        <row r="110">
          <cell r="A110">
            <v>3301</v>
          </cell>
          <cell r="B110" t="str">
            <v>CALICO ROCK SCHOOL DISTRICT</v>
          </cell>
          <cell r="C110">
            <v>365.17</v>
          </cell>
          <cell r="D110">
            <v>366.94</v>
          </cell>
          <cell r="G110">
            <v>365.17</v>
          </cell>
          <cell r="H110">
            <v>366.12</v>
          </cell>
          <cell r="I110">
            <v>366.12</v>
          </cell>
          <cell r="J110">
            <v>366.12</v>
          </cell>
        </row>
        <row r="111">
          <cell r="A111">
            <v>3302</v>
          </cell>
          <cell r="B111" t="str">
            <v>MELBOURNE SCHOOL DISTRICT</v>
          </cell>
          <cell r="C111">
            <v>819.42</v>
          </cell>
          <cell r="D111">
            <v>812.3</v>
          </cell>
          <cell r="G111">
            <v>819.42</v>
          </cell>
          <cell r="H111">
            <v>815.95</v>
          </cell>
          <cell r="I111">
            <v>815.95</v>
          </cell>
          <cell r="J111">
            <v>815.95</v>
          </cell>
        </row>
        <row r="112">
          <cell r="A112">
            <v>3306</v>
          </cell>
          <cell r="B112" t="str">
            <v>IZARD COUNTY CONSOLIDATED SCHOOL DISTRICT</v>
          </cell>
          <cell r="C112">
            <v>556.70000000000005</v>
          </cell>
          <cell r="D112">
            <v>569.48</v>
          </cell>
          <cell r="G112">
            <v>556.70000000000005</v>
          </cell>
          <cell r="H112">
            <v>563.80999999999995</v>
          </cell>
          <cell r="I112">
            <v>563.80999999999995</v>
          </cell>
          <cell r="J112">
            <v>563.80999999999995</v>
          </cell>
        </row>
        <row r="113">
          <cell r="A113">
            <v>3403</v>
          </cell>
          <cell r="B113" t="str">
            <v>NEWPORT SCHOOL DISTRICT</v>
          </cell>
          <cell r="C113">
            <v>1073.06</v>
          </cell>
          <cell r="D113">
            <v>1064.75</v>
          </cell>
          <cell r="G113">
            <v>1073.06</v>
          </cell>
          <cell r="H113">
            <v>1068.8599999999999</v>
          </cell>
          <cell r="I113">
            <v>1068.8599999999999</v>
          </cell>
          <cell r="J113">
            <v>1068.8599999999999</v>
          </cell>
        </row>
        <row r="114">
          <cell r="A114">
            <v>3405</v>
          </cell>
          <cell r="B114" t="str">
            <v>JACKSON CO. SCHOOL DISTRICT</v>
          </cell>
          <cell r="C114">
            <v>843.55</v>
          </cell>
          <cell r="D114">
            <v>833.97</v>
          </cell>
          <cell r="G114">
            <v>843.55</v>
          </cell>
          <cell r="H114">
            <v>838.99</v>
          </cell>
          <cell r="I114">
            <v>838.99</v>
          </cell>
          <cell r="J114">
            <v>838.99</v>
          </cell>
        </row>
        <row r="115">
          <cell r="A115">
            <v>3502</v>
          </cell>
          <cell r="B115" t="str">
            <v>DOLLARWAY SCHOOL DISTRICT</v>
          </cell>
          <cell r="C115">
            <v>918.35</v>
          </cell>
          <cell r="D115">
            <v>902.91</v>
          </cell>
          <cell r="G115">
            <v>918.35</v>
          </cell>
          <cell r="H115">
            <v>910.63</v>
          </cell>
          <cell r="I115">
            <v>910.63</v>
          </cell>
          <cell r="J115">
            <v>910.63</v>
          </cell>
        </row>
        <row r="116">
          <cell r="A116">
            <v>3505</v>
          </cell>
          <cell r="B116" t="str">
            <v>PINE BLUFF SCHOOL DISTRICT</v>
          </cell>
          <cell r="C116">
            <v>2774.34</v>
          </cell>
          <cell r="D116">
            <v>2771.63</v>
          </cell>
          <cell r="G116">
            <v>2774.34</v>
          </cell>
          <cell r="H116">
            <v>2772.99</v>
          </cell>
          <cell r="I116">
            <v>2772.99</v>
          </cell>
          <cell r="J116">
            <v>2772.99</v>
          </cell>
        </row>
        <row r="117">
          <cell r="A117">
            <v>3509</v>
          </cell>
          <cell r="B117" t="str">
            <v>WATSON CHAPEL SCHOOL DISTRICT</v>
          </cell>
          <cell r="C117">
            <v>2143.19</v>
          </cell>
          <cell r="D117">
            <v>2144.2199999999998</v>
          </cell>
          <cell r="G117">
            <v>2143.19</v>
          </cell>
          <cell r="H117">
            <v>2143.81</v>
          </cell>
          <cell r="I117">
            <v>2143.81</v>
          </cell>
          <cell r="J117">
            <v>2143.81</v>
          </cell>
        </row>
        <row r="118">
          <cell r="A118">
            <v>3510</v>
          </cell>
          <cell r="B118" t="str">
            <v>WHITE HALL SCHOOL DISTRICT</v>
          </cell>
          <cell r="C118">
            <v>2905.85</v>
          </cell>
          <cell r="D118">
            <v>2884.1</v>
          </cell>
          <cell r="G118">
            <v>2905.85</v>
          </cell>
          <cell r="H118">
            <v>2894.84</v>
          </cell>
          <cell r="I118">
            <v>2894.84</v>
          </cell>
          <cell r="J118">
            <v>2894.84</v>
          </cell>
        </row>
        <row r="119">
          <cell r="A119">
            <v>3601</v>
          </cell>
          <cell r="B119" t="str">
            <v>CLARKSVILLE SCHOOL DISTRICT</v>
          </cell>
          <cell r="C119">
            <v>2430.33</v>
          </cell>
          <cell r="D119">
            <v>2443.59</v>
          </cell>
          <cell r="G119">
            <v>2430.33</v>
          </cell>
          <cell r="H119">
            <v>2436.9499999999998</v>
          </cell>
          <cell r="I119">
            <v>2436.9499999999998</v>
          </cell>
          <cell r="J119">
            <v>2436.9499999999998</v>
          </cell>
        </row>
        <row r="120">
          <cell r="A120">
            <v>3604</v>
          </cell>
          <cell r="B120" t="str">
            <v>LAMAR SCHOOL DISTRICT</v>
          </cell>
          <cell r="C120">
            <v>1302.18</v>
          </cell>
          <cell r="D120">
            <v>1304.74</v>
          </cell>
          <cell r="G120">
            <v>1302.18</v>
          </cell>
          <cell r="H120">
            <v>1303.51</v>
          </cell>
          <cell r="I120">
            <v>1303.51</v>
          </cell>
          <cell r="J120">
            <v>1303.51</v>
          </cell>
        </row>
        <row r="121">
          <cell r="A121">
            <v>3606</v>
          </cell>
          <cell r="B121" t="str">
            <v>WESTSIDE SCHOOL DIST(JOHNSON)</v>
          </cell>
          <cell r="C121">
            <v>587.95000000000005</v>
          </cell>
          <cell r="D121">
            <v>586</v>
          </cell>
          <cell r="G121">
            <v>587.95000000000005</v>
          </cell>
          <cell r="H121">
            <v>586.98</v>
          </cell>
          <cell r="I121">
            <v>586.98</v>
          </cell>
          <cell r="J121">
            <v>586.98</v>
          </cell>
        </row>
        <row r="122">
          <cell r="A122">
            <v>3704</v>
          </cell>
          <cell r="B122" t="str">
            <v>LAFAYETTE COUNTY SCHOOL DISTRICT</v>
          </cell>
          <cell r="C122">
            <v>508.28</v>
          </cell>
          <cell r="D122">
            <v>507.58</v>
          </cell>
          <cell r="G122">
            <v>508.28</v>
          </cell>
          <cell r="H122">
            <v>507.93</v>
          </cell>
          <cell r="I122">
            <v>507.93</v>
          </cell>
          <cell r="J122">
            <v>507.93</v>
          </cell>
        </row>
        <row r="123">
          <cell r="A123">
            <v>3804</v>
          </cell>
          <cell r="B123" t="str">
            <v>HOXIE SCHOOL DISTRICT</v>
          </cell>
          <cell r="C123">
            <v>823.98</v>
          </cell>
          <cell r="D123">
            <v>800.72</v>
          </cell>
          <cell r="G123">
            <v>823.98</v>
          </cell>
          <cell r="H123">
            <v>812.5</v>
          </cell>
          <cell r="I123">
            <v>812.5</v>
          </cell>
          <cell r="J123">
            <v>812.5</v>
          </cell>
        </row>
        <row r="124">
          <cell r="A124">
            <v>3806</v>
          </cell>
          <cell r="B124" t="str">
            <v>SLOAN-HENDRIX SCHOOL DISTRICT</v>
          </cell>
          <cell r="C124">
            <v>697.16</v>
          </cell>
          <cell r="D124">
            <v>700.53</v>
          </cell>
          <cell r="G124">
            <v>697.16</v>
          </cell>
          <cell r="H124">
            <v>698.77</v>
          </cell>
          <cell r="I124">
            <v>698.77</v>
          </cell>
          <cell r="J124">
            <v>698.77</v>
          </cell>
        </row>
        <row r="125">
          <cell r="A125">
            <v>3809</v>
          </cell>
          <cell r="B125" t="str">
            <v>HILLCREST SCHOOL DISTRICT</v>
          </cell>
          <cell r="C125">
            <v>410.68</v>
          </cell>
          <cell r="D125">
            <v>411.23</v>
          </cell>
          <cell r="G125">
            <v>410.68</v>
          </cell>
          <cell r="H125">
            <v>410.97</v>
          </cell>
          <cell r="I125">
            <v>410.97</v>
          </cell>
          <cell r="J125">
            <v>410.97</v>
          </cell>
        </row>
        <row r="126">
          <cell r="A126">
            <v>3810</v>
          </cell>
          <cell r="B126" t="str">
            <v>LAWRENCE COUNTY SCHOOL DISTRICT</v>
          </cell>
          <cell r="C126">
            <v>916.28</v>
          </cell>
          <cell r="D126">
            <v>926.15</v>
          </cell>
          <cell r="G126">
            <v>916.28</v>
          </cell>
          <cell r="H126">
            <v>921.56</v>
          </cell>
          <cell r="I126">
            <v>921.56</v>
          </cell>
          <cell r="J126">
            <v>921.56</v>
          </cell>
        </row>
        <row r="127">
          <cell r="A127">
            <v>3904</v>
          </cell>
          <cell r="B127" t="str">
            <v>LEE COUNTY SCHOOL DISTRICT</v>
          </cell>
          <cell r="C127">
            <v>606.61</v>
          </cell>
          <cell r="D127">
            <v>617.22</v>
          </cell>
          <cell r="G127">
            <v>606.61</v>
          </cell>
          <cell r="H127">
            <v>611.91999999999996</v>
          </cell>
          <cell r="I127">
            <v>611.91999999999996</v>
          </cell>
          <cell r="J127">
            <v>611.91999999999996</v>
          </cell>
        </row>
        <row r="128">
          <cell r="A128">
            <v>4003</v>
          </cell>
          <cell r="B128" t="str">
            <v>STAR CITY SCHOOL DISTRICT</v>
          </cell>
          <cell r="C128">
            <v>1377.83</v>
          </cell>
          <cell r="D128">
            <v>1386.8</v>
          </cell>
          <cell r="G128">
            <v>1377.83</v>
          </cell>
          <cell r="H128">
            <v>1382.21</v>
          </cell>
          <cell r="I128">
            <v>1382.21</v>
          </cell>
          <cell r="J128">
            <v>1382.21</v>
          </cell>
        </row>
        <row r="129">
          <cell r="A129">
            <v>4101</v>
          </cell>
          <cell r="B129" t="str">
            <v>ASHDOWN SCHOOL DISTRICT</v>
          </cell>
          <cell r="C129">
            <v>1343.1</v>
          </cell>
          <cell r="D129">
            <v>1334.75</v>
          </cell>
          <cell r="G129">
            <v>1343.1</v>
          </cell>
          <cell r="H129">
            <v>1338.93</v>
          </cell>
          <cell r="I129">
            <v>1338.93</v>
          </cell>
          <cell r="J129">
            <v>1338.93</v>
          </cell>
        </row>
        <row r="130">
          <cell r="A130">
            <v>4102</v>
          </cell>
          <cell r="B130" t="str">
            <v>FOREMAN SCHOOL DISTRICT</v>
          </cell>
          <cell r="C130">
            <v>531.17999999999995</v>
          </cell>
          <cell r="D130">
            <v>534.1</v>
          </cell>
          <cell r="G130">
            <v>531.17999999999995</v>
          </cell>
          <cell r="H130">
            <v>532.64</v>
          </cell>
          <cell r="I130">
            <v>532.64</v>
          </cell>
          <cell r="J130">
            <v>532.64</v>
          </cell>
        </row>
        <row r="131">
          <cell r="A131">
            <v>4201</v>
          </cell>
          <cell r="B131" t="str">
            <v>BOONEVILLE SCHOOL DISTRICT</v>
          </cell>
          <cell r="C131">
            <v>1151.33</v>
          </cell>
          <cell r="D131">
            <v>1152.49</v>
          </cell>
          <cell r="G131">
            <v>1151.33</v>
          </cell>
          <cell r="H131">
            <v>1151.92</v>
          </cell>
          <cell r="I131">
            <v>1151.92</v>
          </cell>
          <cell r="J131">
            <v>1151.92</v>
          </cell>
        </row>
        <row r="132">
          <cell r="A132">
            <v>4202</v>
          </cell>
          <cell r="B132" t="str">
            <v>MAGAZINE SCHOOL DISTRICT</v>
          </cell>
          <cell r="C132">
            <v>519.75</v>
          </cell>
          <cell r="D132">
            <v>515.16</v>
          </cell>
          <cell r="G132">
            <v>519.75</v>
          </cell>
          <cell r="H132">
            <v>517.42999999999995</v>
          </cell>
          <cell r="I132">
            <v>517.42999999999995</v>
          </cell>
          <cell r="J132">
            <v>517.42999999999995</v>
          </cell>
        </row>
        <row r="133">
          <cell r="A133">
            <v>4203</v>
          </cell>
          <cell r="B133" t="str">
            <v>PARIS SCHOOL DISTRICT</v>
          </cell>
          <cell r="C133">
            <v>993.64</v>
          </cell>
          <cell r="D133">
            <v>993.44</v>
          </cell>
          <cell r="G133">
            <v>993.64</v>
          </cell>
          <cell r="H133">
            <v>993.54</v>
          </cell>
          <cell r="I133">
            <v>993.54</v>
          </cell>
          <cell r="J133">
            <v>993.54</v>
          </cell>
        </row>
        <row r="134">
          <cell r="A134">
            <v>4204</v>
          </cell>
          <cell r="B134" t="str">
            <v>SCRANTON SCHOOL DISTRICT</v>
          </cell>
          <cell r="C134">
            <v>448.73</v>
          </cell>
          <cell r="D134">
            <v>448.64</v>
          </cell>
          <cell r="G134">
            <v>448.73</v>
          </cell>
          <cell r="H134">
            <v>448.68</v>
          </cell>
          <cell r="I134">
            <v>448.68</v>
          </cell>
          <cell r="J134">
            <v>448.68</v>
          </cell>
        </row>
        <row r="135">
          <cell r="A135">
            <v>4301</v>
          </cell>
          <cell r="B135" t="str">
            <v>LONOKE SCHOOL DISTRICT</v>
          </cell>
          <cell r="C135">
            <v>1581.35</v>
          </cell>
          <cell r="D135">
            <v>1572.07</v>
          </cell>
          <cell r="G135">
            <v>1581.35</v>
          </cell>
          <cell r="H135">
            <v>1576.61</v>
          </cell>
          <cell r="I135">
            <v>1576.61</v>
          </cell>
          <cell r="J135">
            <v>1576.61</v>
          </cell>
        </row>
        <row r="136">
          <cell r="A136">
            <v>4302</v>
          </cell>
          <cell r="B136" t="str">
            <v>ENGLAND SCHOOL DISTRICT</v>
          </cell>
          <cell r="C136">
            <v>615.5</v>
          </cell>
          <cell r="D136">
            <v>619.63</v>
          </cell>
          <cell r="G136">
            <v>615.5</v>
          </cell>
          <cell r="H136">
            <v>617.48</v>
          </cell>
          <cell r="I136">
            <v>617.48</v>
          </cell>
          <cell r="J136">
            <v>617.48</v>
          </cell>
        </row>
        <row r="137">
          <cell r="A137">
            <v>4303</v>
          </cell>
          <cell r="B137" t="str">
            <v>CARLISLE SCHOOL DISTRICT</v>
          </cell>
          <cell r="C137">
            <v>616.52</v>
          </cell>
          <cell r="D137">
            <v>616.04999999999995</v>
          </cell>
          <cell r="G137">
            <v>616.52</v>
          </cell>
          <cell r="H137">
            <v>616.29</v>
          </cell>
          <cell r="I137">
            <v>616.29</v>
          </cell>
          <cell r="J137">
            <v>616.29</v>
          </cell>
        </row>
        <row r="138">
          <cell r="A138">
            <v>4304</v>
          </cell>
          <cell r="B138" t="str">
            <v>CABOT SCHOOL DISTRICT</v>
          </cell>
          <cell r="C138">
            <v>10122.709999999999</v>
          </cell>
          <cell r="D138">
            <v>10076.08</v>
          </cell>
          <cell r="G138">
            <v>10122.709999999999</v>
          </cell>
          <cell r="H138">
            <v>10099.4</v>
          </cell>
          <cell r="I138">
            <v>10099.4</v>
          </cell>
          <cell r="J138">
            <v>10099.4</v>
          </cell>
        </row>
        <row r="139">
          <cell r="A139">
            <v>4401</v>
          </cell>
          <cell r="B139" t="str">
            <v>HUNTSVILLE SCHOOL DISTRICT</v>
          </cell>
          <cell r="C139">
            <v>2179.9299999999998</v>
          </cell>
          <cell r="D139">
            <v>2177.38</v>
          </cell>
          <cell r="G139">
            <v>2179.9299999999998</v>
          </cell>
          <cell r="H139">
            <v>2178.65</v>
          </cell>
          <cell r="I139">
            <v>2178.65</v>
          </cell>
          <cell r="J139">
            <v>2178.65</v>
          </cell>
        </row>
        <row r="140">
          <cell r="A140">
            <v>4501</v>
          </cell>
          <cell r="B140" t="str">
            <v>FLIPPIN SCHOOL DISTRICT</v>
          </cell>
          <cell r="C140">
            <v>840.73</v>
          </cell>
          <cell r="D140">
            <v>858.38</v>
          </cell>
          <cell r="G140">
            <v>840.73</v>
          </cell>
          <cell r="H140">
            <v>849.55</v>
          </cell>
          <cell r="I140">
            <v>849.55</v>
          </cell>
          <cell r="J140">
            <v>849.55</v>
          </cell>
        </row>
        <row r="141">
          <cell r="A141">
            <v>4502</v>
          </cell>
          <cell r="B141" t="str">
            <v>YELLVILLE-SUMMIT SCHOOL DISTRICT.</v>
          </cell>
          <cell r="C141">
            <v>873.63</v>
          </cell>
          <cell r="D141">
            <v>866.37</v>
          </cell>
          <cell r="G141">
            <v>873.63</v>
          </cell>
          <cell r="H141">
            <v>869.96</v>
          </cell>
          <cell r="I141">
            <v>869.96</v>
          </cell>
          <cell r="J141">
            <v>869.96</v>
          </cell>
        </row>
        <row r="142">
          <cell r="A142">
            <v>4602</v>
          </cell>
          <cell r="B142" t="str">
            <v>GENOA CENTRAL SCHOOL DISTRICT</v>
          </cell>
          <cell r="C142">
            <v>1174.51</v>
          </cell>
          <cell r="D142">
            <v>1161.08</v>
          </cell>
          <cell r="G142">
            <v>1174.51</v>
          </cell>
          <cell r="H142">
            <v>1167.71</v>
          </cell>
          <cell r="I142">
            <v>1167.71</v>
          </cell>
          <cell r="J142">
            <v>1167.71</v>
          </cell>
        </row>
        <row r="143">
          <cell r="A143">
            <v>4603</v>
          </cell>
          <cell r="B143" t="str">
            <v>FOUKE SCHOOL DISTRICT</v>
          </cell>
          <cell r="C143">
            <v>1060.4100000000001</v>
          </cell>
          <cell r="D143">
            <v>1038.73</v>
          </cell>
          <cell r="G143">
            <v>1060.4100000000001</v>
          </cell>
          <cell r="H143">
            <v>1050.0899999999999</v>
          </cell>
          <cell r="I143">
            <v>1050.0899999999999</v>
          </cell>
          <cell r="J143">
            <v>1050.0899999999999</v>
          </cell>
        </row>
        <row r="144">
          <cell r="A144">
            <v>4605</v>
          </cell>
          <cell r="B144" t="str">
            <v>TEXARKANA SCHOOL DISTRICT</v>
          </cell>
          <cell r="C144">
            <v>3870.6</v>
          </cell>
          <cell r="D144">
            <v>3908.4</v>
          </cell>
          <cell r="G144">
            <v>3870.6</v>
          </cell>
          <cell r="H144">
            <v>3889.5</v>
          </cell>
          <cell r="I144">
            <v>3889.5</v>
          </cell>
          <cell r="J144">
            <v>3889.5</v>
          </cell>
        </row>
        <row r="145">
          <cell r="A145">
            <v>4701</v>
          </cell>
          <cell r="B145" t="str">
            <v>ARMOREL SCHOOL DISTRICT</v>
          </cell>
          <cell r="C145">
            <v>403.68</v>
          </cell>
          <cell r="D145">
            <v>398.58</v>
          </cell>
          <cell r="G145">
            <v>403.68</v>
          </cell>
          <cell r="H145">
            <v>401.13</v>
          </cell>
          <cell r="I145">
            <v>401.13</v>
          </cell>
          <cell r="J145">
            <v>401.13</v>
          </cell>
        </row>
        <row r="146">
          <cell r="A146">
            <v>4702</v>
          </cell>
          <cell r="B146" t="str">
            <v>BLYTHEVILLE SCHOOL DISTRICT</v>
          </cell>
          <cell r="C146">
            <v>1711.38</v>
          </cell>
          <cell r="D146">
            <v>1721.42</v>
          </cell>
          <cell r="G146">
            <v>1711.38</v>
          </cell>
          <cell r="H146">
            <v>1716.33</v>
          </cell>
          <cell r="I146">
            <v>1716.33</v>
          </cell>
          <cell r="J146">
            <v>1716.33</v>
          </cell>
        </row>
        <row r="147">
          <cell r="A147">
            <v>4706</v>
          </cell>
          <cell r="B147" t="str">
            <v>RIVERCREST SCHOOL DISTRICT 57</v>
          </cell>
          <cell r="C147">
            <v>1081.52</v>
          </cell>
          <cell r="D147">
            <v>1068.0999999999999</v>
          </cell>
          <cell r="G147">
            <v>1081.52</v>
          </cell>
          <cell r="H147">
            <v>1074.8900000000001</v>
          </cell>
          <cell r="I147">
            <v>1074.8900000000001</v>
          </cell>
          <cell r="J147">
            <v>1074.8900000000001</v>
          </cell>
        </row>
        <row r="148">
          <cell r="A148">
            <v>4708</v>
          </cell>
          <cell r="B148" t="str">
            <v>GOSNELL SCHOOL DISTRICT</v>
          </cell>
          <cell r="C148">
            <v>1202.93</v>
          </cell>
          <cell r="D148">
            <v>1196.55</v>
          </cell>
          <cell r="G148">
            <v>1202.93</v>
          </cell>
          <cell r="H148">
            <v>1199.5899999999999</v>
          </cell>
          <cell r="I148">
            <v>1199.5899999999999</v>
          </cell>
          <cell r="J148">
            <v>1199.5899999999999</v>
          </cell>
        </row>
        <row r="149">
          <cell r="A149">
            <v>4712</v>
          </cell>
          <cell r="B149" t="str">
            <v>MANILA SCHOOL DISTRICT</v>
          </cell>
          <cell r="C149">
            <v>992.08</v>
          </cell>
          <cell r="D149">
            <v>1006.82</v>
          </cell>
          <cell r="G149">
            <v>992.08</v>
          </cell>
          <cell r="H149">
            <v>999.54</v>
          </cell>
          <cell r="I149">
            <v>999.54</v>
          </cell>
          <cell r="J149">
            <v>999.54</v>
          </cell>
        </row>
        <row r="150">
          <cell r="A150">
            <v>4713</v>
          </cell>
          <cell r="B150" t="str">
            <v>OSCEOLA SCHOOL DISTRICT</v>
          </cell>
          <cell r="C150">
            <v>1033.4000000000001</v>
          </cell>
          <cell r="D150">
            <v>1040.5</v>
          </cell>
          <cell r="G150">
            <v>1033.4000000000001</v>
          </cell>
          <cell r="H150">
            <v>1036.95</v>
          </cell>
          <cell r="I150">
            <v>1036.95</v>
          </cell>
          <cell r="J150">
            <v>1036.95</v>
          </cell>
        </row>
        <row r="151">
          <cell r="A151">
            <v>4801</v>
          </cell>
          <cell r="B151" t="str">
            <v>BRINKLEY SCHOOL DISTRICT</v>
          </cell>
          <cell r="C151">
            <v>417.71</v>
          </cell>
          <cell r="D151">
            <v>427.15</v>
          </cell>
          <cell r="G151">
            <v>417.71</v>
          </cell>
          <cell r="H151">
            <v>422.21</v>
          </cell>
          <cell r="I151">
            <v>422.21</v>
          </cell>
          <cell r="J151">
            <v>422.21</v>
          </cell>
        </row>
        <row r="152">
          <cell r="A152">
            <v>4802</v>
          </cell>
          <cell r="B152" t="str">
            <v>CLARENDON SCHOOL DISTRICT</v>
          </cell>
          <cell r="C152">
            <v>443.4</v>
          </cell>
          <cell r="D152">
            <v>452.7</v>
          </cell>
          <cell r="G152">
            <v>443.4</v>
          </cell>
          <cell r="H152">
            <v>448.06</v>
          </cell>
          <cell r="I152">
            <v>448.06</v>
          </cell>
          <cell r="J152">
            <v>448.06</v>
          </cell>
        </row>
        <row r="153">
          <cell r="A153">
            <v>4901</v>
          </cell>
          <cell r="B153" t="str">
            <v>CADDO HILLS SCHOOL DISTRICT</v>
          </cell>
          <cell r="C153">
            <v>549.30999999999995</v>
          </cell>
          <cell r="D153">
            <v>544.04999999999995</v>
          </cell>
          <cell r="G153">
            <v>549.30999999999995</v>
          </cell>
          <cell r="H153">
            <v>546.65</v>
          </cell>
          <cell r="I153">
            <v>546.65</v>
          </cell>
          <cell r="J153">
            <v>546.65</v>
          </cell>
        </row>
        <row r="154">
          <cell r="A154">
            <v>4902</v>
          </cell>
          <cell r="B154" t="str">
            <v>MOUNT IDA SCHOOL DISTRICT</v>
          </cell>
          <cell r="C154">
            <v>437.33</v>
          </cell>
          <cell r="D154">
            <v>440.95</v>
          </cell>
          <cell r="G154">
            <v>437.33</v>
          </cell>
          <cell r="H154">
            <v>439.07</v>
          </cell>
          <cell r="I154">
            <v>439.07</v>
          </cell>
          <cell r="J154">
            <v>439.07</v>
          </cell>
        </row>
        <row r="155">
          <cell r="A155">
            <v>5006</v>
          </cell>
          <cell r="B155" t="str">
            <v>PRESCOTT SCHOOL DISTRICT</v>
          </cell>
          <cell r="C155">
            <v>913.13</v>
          </cell>
          <cell r="D155">
            <v>911.74</v>
          </cell>
          <cell r="G155">
            <v>913.13</v>
          </cell>
          <cell r="H155">
            <v>912.42</v>
          </cell>
          <cell r="I155">
            <v>912.42</v>
          </cell>
          <cell r="J155">
            <v>912.42</v>
          </cell>
        </row>
        <row r="156">
          <cell r="A156">
            <v>5008</v>
          </cell>
          <cell r="B156" t="str">
            <v>NEVADA SCHOOL DISTRICT</v>
          </cell>
          <cell r="C156">
            <v>387.44</v>
          </cell>
          <cell r="D156">
            <v>388.94</v>
          </cell>
          <cell r="G156">
            <v>387.44</v>
          </cell>
          <cell r="H156">
            <v>388.19</v>
          </cell>
          <cell r="I156">
            <v>388.19</v>
          </cell>
          <cell r="J156">
            <v>388.19</v>
          </cell>
        </row>
        <row r="157">
          <cell r="A157">
            <v>5102</v>
          </cell>
          <cell r="B157" t="str">
            <v>JASPER SCHOOL DISTRICT</v>
          </cell>
          <cell r="C157">
            <v>744.03</v>
          </cell>
          <cell r="D157">
            <v>736.78</v>
          </cell>
          <cell r="G157">
            <v>744.03</v>
          </cell>
          <cell r="H157">
            <v>740.36</v>
          </cell>
          <cell r="I157">
            <v>740.36</v>
          </cell>
          <cell r="J157">
            <v>740.36</v>
          </cell>
        </row>
        <row r="158">
          <cell r="A158">
            <v>5106</v>
          </cell>
          <cell r="B158" t="str">
            <v>DEER/MT. JUDEA SCHOOL DISTRICT</v>
          </cell>
          <cell r="C158">
            <v>403.53</v>
          </cell>
          <cell r="D158">
            <v>393.18</v>
          </cell>
          <cell r="G158">
            <v>403.53</v>
          </cell>
          <cell r="H158">
            <v>398.35</v>
          </cell>
          <cell r="I158">
            <v>398.35</v>
          </cell>
          <cell r="J158">
            <v>398.35</v>
          </cell>
        </row>
        <row r="159">
          <cell r="A159">
            <v>5201</v>
          </cell>
          <cell r="B159" t="str">
            <v>BEARDEN SCHOOL DISTRICT</v>
          </cell>
          <cell r="C159">
            <v>487.24</v>
          </cell>
          <cell r="D159">
            <v>488.65</v>
          </cell>
          <cell r="G159">
            <v>487.24</v>
          </cell>
          <cell r="H159">
            <v>487.97</v>
          </cell>
          <cell r="I159">
            <v>487.97</v>
          </cell>
          <cell r="J159">
            <v>487.97</v>
          </cell>
        </row>
        <row r="160">
          <cell r="A160">
            <v>5204</v>
          </cell>
          <cell r="B160" t="str">
            <v>CAMDEN FAIRVIEW SCHOOL DISTRICT</v>
          </cell>
          <cell r="C160">
            <v>2228.9299999999998</v>
          </cell>
          <cell r="D160">
            <v>2222.8000000000002</v>
          </cell>
          <cell r="G160">
            <v>2228.9299999999998</v>
          </cell>
          <cell r="H160">
            <v>2225.86</v>
          </cell>
          <cell r="I160">
            <v>2225.86</v>
          </cell>
          <cell r="J160">
            <v>2225.86</v>
          </cell>
        </row>
        <row r="161">
          <cell r="A161">
            <v>5205</v>
          </cell>
          <cell r="B161" t="str">
            <v>HARMONY GROVE SCHOOL DISTRICT (OUACHITA)</v>
          </cell>
          <cell r="C161">
            <v>897.7</v>
          </cell>
          <cell r="D161">
            <v>896.89</v>
          </cell>
          <cell r="G161">
            <v>897.7</v>
          </cell>
          <cell r="H161">
            <v>897.3</v>
          </cell>
          <cell r="I161">
            <v>897.3</v>
          </cell>
          <cell r="J161">
            <v>897.3</v>
          </cell>
        </row>
        <row r="162">
          <cell r="A162">
            <v>5301</v>
          </cell>
          <cell r="B162" t="str">
            <v>EAST END SCHOOL DISTRICT</v>
          </cell>
          <cell r="C162">
            <v>611.54</v>
          </cell>
          <cell r="D162">
            <v>615.24</v>
          </cell>
          <cell r="G162">
            <v>611.54</v>
          </cell>
          <cell r="H162">
            <v>613.62</v>
          </cell>
          <cell r="I162">
            <v>613.62</v>
          </cell>
          <cell r="J162">
            <v>613.62</v>
          </cell>
        </row>
        <row r="163">
          <cell r="A163">
            <v>5303</v>
          </cell>
          <cell r="B163" t="str">
            <v>PERRYVILLE SCHOOL DISTRICT</v>
          </cell>
          <cell r="C163">
            <v>883.41</v>
          </cell>
          <cell r="D163">
            <v>893.66</v>
          </cell>
          <cell r="G163">
            <v>883.41</v>
          </cell>
          <cell r="H163">
            <v>888.65</v>
          </cell>
          <cell r="I163">
            <v>888.65</v>
          </cell>
          <cell r="J163">
            <v>888.65</v>
          </cell>
        </row>
        <row r="164">
          <cell r="A164">
            <v>5401</v>
          </cell>
          <cell r="B164" t="str">
            <v>BARTON-LEXA SCHOOL DISTRICT</v>
          </cell>
          <cell r="C164">
            <v>695.17</v>
          </cell>
          <cell r="D164">
            <v>689.53</v>
          </cell>
          <cell r="G164">
            <v>695.17</v>
          </cell>
          <cell r="H164">
            <v>692.35</v>
          </cell>
          <cell r="I164">
            <v>692.35</v>
          </cell>
          <cell r="J164">
            <v>692.35</v>
          </cell>
        </row>
        <row r="165">
          <cell r="A165">
            <v>5403</v>
          </cell>
          <cell r="B165" t="str">
            <v>HELENA/ WEST HELENA SCHOOL DISTRICT</v>
          </cell>
          <cell r="C165">
            <v>1144.48</v>
          </cell>
          <cell r="D165">
            <v>1153.43</v>
          </cell>
          <cell r="G165">
            <v>1144.48</v>
          </cell>
          <cell r="H165">
            <v>1149</v>
          </cell>
          <cell r="I165">
            <v>1149</v>
          </cell>
          <cell r="J165">
            <v>1149</v>
          </cell>
        </row>
        <row r="166">
          <cell r="A166">
            <v>5404</v>
          </cell>
          <cell r="B166" t="str">
            <v>MARVELL-ELAINE SCHOOL DISTRICT</v>
          </cell>
          <cell r="C166">
            <v>323.88</v>
          </cell>
          <cell r="D166">
            <v>325.60000000000002</v>
          </cell>
          <cell r="G166">
            <v>323.88</v>
          </cell>
          <cell r="H166">
            <v>324.75</v>
          </cell>
          <cell r="I166">
            <v>324.75</v>
          </cell>
          <cell r="J166">
            <v>324.75</v>
          </cell>
        </row>
        <row r="167">
          <cell r="A167">
            <v>5502</v>
          </cell>
          <cell r="B167" t="str">
            <v>CENTERPOINT SCHOOL DISTRICT</v>
          </cell>
          <cell r="C167">
            <v>974.57</v>
          </cell>
          <cell r="D167">
            <v>967.11</v>
          </cell>
          <cell r="G167">
            <v>974.57</v>
          </cell>
          <cell r="H167">
            <v>970.79</v>
          </cell>
          <cell r="I167">
            <v>970.79</v>
          </cell>
          <cell r="J167">
            <v>970.79</v>
          </cell>
        </row>
        <row r="168">
          <cell r="A168">
            <v>5503</v>
          </cell>
          <cell r="B168" t="str">
            <v>KIRBY SCHOOL DISTRICT</v>
          </cell>
          <cell r="C168">
            <v>407</v>
          </cell>
          <cell r="D168">
            <v>402.88</v>
          </cell>
          <cell r="G168">
            <v>407</v>
          </cell>
          <cell r="H168">
            <v>404.94</v>
          </cell>
          <cell r="I168">
            <v>404.94</v>
          </cell>
          <cell r="J168">
            <v>404.94</v>
          </cell>
        </row>
        <row r="169">
          <cell r="A169">
            <v>5504</v>
          </cell>
          <cell r="B169" t="str">
            <v>SOUTH PIKE COUNTY SCHOOL DISTRICT</v>
          </cell>
          <cell r="C169">
            <v>703.68</v>
          </cell>
          <cell r="D169">
            <v>712.28</v>
          </cell>
          <cell r="G169">
            <v>703.68</v>
          </cell>
          <cell r="H169">
            <v>707.98</v>
          </cell>
          <cell r="I169">
            <v>707.98</v>
          </cell>
          <cell r="J169">
            <v>707.98</v>
          </cell>
        </row>
        <row r="170">
          <cell r="A170">
            <v>5602</v>
          </cell>
          <cell r="B170" t="str">
            <v>HARRISBURG SCHOOL DISTRICT</v>
          </cell>
          <cell r="C170">
            <v>1095.73</v>
          </cell>
          <cell r="D170">
            <v>1088.17</v>
          </cell>
          <cell r="G170">
            <v>1095.73</v>
          </cell>
          <cell r="H170">
            <v>1092.04</v>
          </cell>
          <cell r="I170">
            <v>1092.04</v>
          </cell>
          <cell r="J170">
            <v>1092.04</v>
          </cell>
        </row>
        <row r="171">
          <cell r="A171">
            <v>5604</v>
          </cell>
          <cell r="B171" t="str">
            <v>MARKED TREE SCHOOL DISTRICT</v>
          </cell>
          <cell r="C171">
            <v>464.84</v>
          </cell>
          <cell r="D171">
            <v>471.15</v>
          </cell>
          <cell r="G171">
            <v>464.84</v>
          </cell>
          <cell r="H171">
            <v>467.88</v>
          </cell>
          <cell r="I171">
            <v>467.88</v>
          </cell>
          <cell r="J171">
            <v>467.88</v>
          </cell>
        </row>
        <row r="172">
          <cell r="A172">
            <v>5605</v>
          </cell>
          <cell r="B172" t="str">
            <v>TRUMANN SCHOOL DISTRICT</v>
          </cell>
          <cell r="C172">
            <v>1471.28</v>
          </cell>
          <cell r="D172">
            <v>1476.58</v>
          </cell>
          <cell r="G172">
            <v>1471.28</v>
          </cell>
          <cell r="H172">
            <v>1473.93</v>
          </cell>
          <cell r="I172">
            <v>1473.93</v>
          </cell>
          <cell r="J172">
            <v>1473.93</v>
          </cell>
        </row>
        <row r="173">
          <cell r="A173">
            <v>5608</v>
          </cell>
          <cell r="B173" t="str">
            <v>EAST POINSETT CO. SCHOOL DIST.</v>
          </cell>
          <cell r="C173">
            <v>584.91</v>
          </cell>
          <cell r="D173">
            <v>578.13</v>
          </cell>
          <cell r="G173">
            <v>584.91</v>
          </cell>
          <cell r="H173">
            <v>581.55999999999995</v>
          </cell>
          <cell r="I173">
            <v>581.55999999999995</v>
          </cell>
          <cell r="J173">
            <v>581.55999999999995</v>
          </cell>
        </row>
        <row r="174">
          <cell r="A174">
            <v>5703</v>
          </cell>
          <cell r="B174" t="str">
            <v>MENA SCHOOL DISTRICT</v>
          </cell>
          <cell r="C174">
            <v>1726.37</v>
          </cell>
          <cell r="D174">
            <v>1719.33</v>
          </cell>
          <cell r="G174">
            <v>1726.37</v>
          </cell>
          <cell r="H174">
            <v>1722.81</v>
          </cell>
          <cell r="I174">
            <v>1722.81</v>
          </cell>
          <cell r="J174">
            <v>1722.81</v>
          </cell>
        </row>
        <row r="175">
          <cell r="A175">
            <v>5706</v>
          </cell>
          <cell r="B175" t="str">
            <v>OUACHITA RIVER SCHOOL DISTRICT</v>
          </cell>
          <cell r="C175">
            <v>714.58</v>
          </cell>
          <cell r="D175">
            <v>712.5</v>
          </cell>
          <cell r="G175">
            <v>714.58</v>
          </cell>
          <cell r="H175">
            <v>713.55</v>
          </cell>
          <cell r="I175">
            <v>713.55</v>
          </cell>
          <cell r="J175">
            <v>713.55</v>
          </cell>
        </row>
        <row r="176">
          <cell r="A176">
            <v>5707</v>
          </cell>
          <cell r="B176" t="str">
            <v>COSSATOT RIVER SCHOOL DISTRICT</v>
          </cell>
          <cell r="C176">
            <v>904.45</v>
          </cell>
          <cell r="D176">
            <v>889.39</v>
          </cell>
          <cell r="G176">
            <v>904.45</v>
          </cell>
          <cell r="H176">
            <v>896.6</v>
          </cell>
          <cell r="I176">
            <v>896.6</v>
          </cell>
          <cell r="J176">
            <v>896.6</v>
          </cell>
        </row>
        <row r="177">
          <cell r="A177">
            <v>5801</v>
          </cell>
          <cell r="B177" t="str">
            <v>ATKINS SCHOOL DISTRICT</v>
          </cell>
          <cell r="C177">
            <v>937.18</v>
          </cell>
          <cell r="D177">
            <v>917.66</v>
          </cell>
          <cell r="G177">
            <v>937.18</v>
          </cell>
          <cell r="H177">
            <v>927.07</v>
          </cell>
          <cell r="I177">
            <v>927.07</v>
          </cell>
          <cell r="J177">
            <v>927.07</v>
          </cell>
        </row>
        <row r="178">
          <cell r="A178">
            <v>5802</v>
          </cell>
          <cell r="B178" t="str">
            <v>DOVER SCHOOL DISTRICT</v>
          </cell>
          <cell r="C178">
            <v>1216.21</v>
          </cell>
          <cell r="D178">
            <v>1213.33</v>
          </cell>
          <cell r="G178">
            <v>1216.21</v>
          </cell>
          <cell r="H178">
            <v>1214.92</v>
          </cell>
          <cell r="I178">
            <v>1214.92</v>
          </cell>
          <cell r="J178">
            <v>1214.92</v>
          </cell>
        </row>
        <row r="179">
          <cell r="A179">
            <v>5803</v>
          </cell>
          <cell r="B179" t="str">
            <v>HECTOR SCHOOL DISTRICT</v>
          </cell>
          <cell r="C179">
            <v>623</v>
          </cell>
          <cell r="D179">
            <v>618.85</v>
          </cell>
          <cell r="G179">
            <v>623</v>
          </cell>
          <cell r="H179">
            <v>620.9</v>
          </cell>
          <cell r="I179">
            <v>620.9</v>
          </cell>
          <cell r="J179">
            <v>620.9</v>
          </cell>
        </row>
        <row r="180">
          <cell r="A180">
            <v>5804</v>
          </cell>
          <cell r="B180" t="str">
            <v>POTTSVILLE SCHOOL DISTRICT</v>
          </cell>
          <cell r="C180">
            <v>1761.56</v>
          </cell>
          <cell r="D180">
            <v>1774.55</v>
          </cell>
          <cell r="G180">
            <v>1761.56</v>
          </cell>
          <cell r="H180">
            <v>1769.16</v>
          </cell>
          <cell r="I180">
            <v>1769.16</v>
          </cell>
          <cell r="J180">
            <v>1769.16</v>
          </cell>
        </row>
        <row r="181">
          <cell r="A181">
            <v>5805</v>
          </cell>
          <cell r="B181" t="str">
            <v>RUSSELLVILLE SCHOOL DISTRICT</v>
          </cell>
          <cell r="C181">
            <v>5217.34</v>
          </cell>
          <cell r="D181">
            <v>5164.72</v>
          </cell>
          <cell r="G181">
            <v>5217.34</v>
          </cell>
          <cell r="H181">
            <v>5190.7299999999996</v>
          </cell>
          <cell r="I181">
            <v>5190.7299999999996</v>
          </cell>
          <cell r="J181">
            <v>5190.7299999999996</v>
          </cell>
        </row>
        <row r="182">
          <cell r="A182">
            <v>5901</v>
          </cell>
          <cell r="B182" t="str">
            <v>DES ARC SCHOOL DISTRICT</v>
          </cell>
          <cell r="C182">
            <v>560.66</v>
          </cell>
          <cell r="D182">
            <v>552.03</v>
          </cell>
          <cell r="G182">
            <v>560.66</v>
          </cell>
          <cell r="H182">
            <v>556.24</v>
          </cell>
          <cell r="I182">
            <v>556.24</v>
          </cell>
          <cell r="J182">
            <v>556.24</v>
          </cell>
        </row>
        <row r="183">
          <cell r="A183">
            <v>5903</v>
          </cell>
          <cell r="B183" t="str">
            <v>HAZEN SCHOOL DISTRICT</v>
          </cell>
          <cell r="C183">
            <v>524.63</v>
          </cell>
          <cell r="D183">
            <v>522.63</v>
          </cell>
          <cell r="G183">
            <v>524.63</v>
          </cell>
          <cell r="H183">
            <v>523.63</v>
          </cell>
          <cell r="I183">
            <v>523.63</v>
          </cell>
          <cell r="J183">
            <v>523.63</v>
          </cell>
        </row>
        <row r="184">
          <cell r="A184">
            <v>6001</v>
          </cell>
          <cell r="B184" t="str">
            <v>LITTLE ROCK SCHOOL DISTRICT</v>
          </cell>
          <cell r="C184">
            <v>20499.54</v>
          </cell>
          <cell r="D184">
            <v>20570.3</v>
          </cell>
          <cell r="G184">
            <v>20499.54</v>
          </cell>
          <cell r="H184">
            <v>20535.78</v>
          </cell>
          <cell r="I184">
            <v>20535.78</v>
          </cell>
          <cell r="J184">
            <v>20535.78</v>
          </cell>
        </row>
        <row r="185">
          <cell r="A185">
            <v>6002</v>
          </cell>
          <cell r="B185" t="str">
            <v>NORTH LITTLE ROCK SCHOOL DISTRICT</v>
          </cell>
          <cell r="C185">
            <v>7586.86</v>
          </cell>
          <cell r="D185">
            <v>7546.7</v>
          </cell>
          <cell r="G185">
            <v>7586.86</v>
          </cell>
          <cell r="H185">
            <v>7566.78</v>
          </cell>
          <cell r="I185">
            <v>7566.78</v>
          </cell>
          <cell r="J185">
            <v>7566.78</v>
          </cell>
        </row>
        <row r="186">
          <cell r="A186">
            <v>6003</v>
          </cell>
          <cell r="B186" t="str">
            <v>PULASKI COUNTY SPECIAL SCHOOL DISTRICT</v>
          </cell>
          <cell r="C186">
            <v>11397.47</v>
          </cell>
          <cell r="D186">
            <v>11370.85</v>
          </cell>
          <cell r="G186">
            <v>11397.47</v>
          </cell>
          <cell r="H186">
            <v>11384.15</v>
          </cell>
          <cell r="I186">
            <v>11384.15</v>
          </cell>
          <cell r="J186">
            <v>11384.15</v>
          </cell>
        </row>
        <row r="187">
          <cell r="A187">
            <v>6004</v>
          </cell>
          <cell r="B187" t="str">
            <v>JACKSONVILLE NORTH PULASKI SCHOOL DISTRICT</v>
          </cell>
          <cell r="C187">
            <v>3759.06</v>
          </cell>
          <cell r="D187">
            <v>3725.03</v>
          </cell>
          <cell r="G187">
            <v>3759.06</v>
          </cell>
          <cell r="H187">
            <v>3741.45</v>
          </cell>
          <cell r="I187">
            <v>3741.45</v>
          </cell>
          <cell r="J187">
            <v>3741.45</v>
          </cell>
        </row>
        <row r="188">
          <cell r="A188">
            <v>6102</v>
          </cell>
          <cell r="B188" t="str">
            <v>MAYNARD SCHOOL DISTRICT</v>
          </cell>
          <cell r="C188">
            <v>495.43</v>
          </cell>
          <cell r="D188">
            <v>489.83</v>
          </cell>
          <cell r="G188">
            <v>495.43</v>
          </cell>
          <cell r="H188">
            <v>492.6</v>
          </cell>
          <cell r="I188">
            <v>492.6</v>
          </cell>
          <cell r="J188">
            <v>492.6</v>
          </cell>
        </row>
        <row r="189">
          <cell r="A189">
            <v>6103</v>
          </cell>
          <cell r="B189" t="str">
            <v>POCAHONTAS SCHOOL DISTRICT</v>
          </cell>
          <cell r="C189">
            <v>1920.53</v>
          </cell>
          <cell r="D189">
            <v>1925.74</v>
          </cell>
          <cell r="G189">
            <v>1920.53</v>
          </cell>
          <cell r="H189">
            <v>1923.01</v>
          </cell>
          <cell r="I189">
            <v>1923.01</v>
          </cell>
          <cell r="J189">
            <v>1923.01</v>
          </cell>
        </row>
        <row r="190">
          <cell r="A190">
            <v>6201</v>
          </cell>
          <cell r="B190" t="str">
            <v>FORREST CITY SCHOOL DISTRICT</v>
          </cell>
          <cell r="C190">
            <v>2088.98</v>
          </cell>
          <cell r="D190">
            <v>2055.14</v>
          </cell>
          <cell r="G190">
            <v>2088.98</v>
          </cell>
          <cell r="H190">
            <v>2071.6799999999998</v>
          </cell>
          <cell r="I190">
            <v>2071.6799999999998</v>
          </cell>
          <cell r="J190">
            <v>2071.6799999999998</v>
          </cell>
        </row>
        <row r="191">
          <cell r="A191">
            <v>6205</v>
          </cell>
          <cell r="B191" t="str">
            <v>PALESTINE-WHEATLEY SCH. DIST.</v>
          </cell>
          <cell r="C191">
            <v>785.16</v>
          </cell>
          <cell r="D191">
            <v>774.75</v>
          </cell>
          <cell r="G191">
            <v>785.16</v>
          </cell>
          <cell r="H191">
            <v>779.95</v>
          </cell>
          <cell r="I191">
            <v>779.95</v>
          </cell>
          <cell r="J191">
            <v>779.95</v>
          </cell>
        </row>
        <row r="192">
          <cell r="A192">
            <v>6301</v>
          </cell>
          <cell r="B192" t="str">
            <v>BAUXITE SCHOOL DISTRICT</v>
          </cell>
          <cell r="C192">
            <v>1590.01</v>
          </cell>
          <cell r="D192">
            <v>1579.73</v>
          </cell>
          <cell r="G192">
            <v>1590.01</v>
          </cell>
          <cell r="H192">
            <v>1585.07</v>
          </cell>
          <cell r="I192">
            <v>1585.07</v>
          </cell>
          <cell r="J192">
            <v>1585.07</v>
          </cell>
        </row>
        <row r="193">
          <cell r="A193">
            <v>6302</v>
          </cell>
          <cell r="B193" t="str">
            <v>BENTON SCHOOL DISTRICT</v>
          </cell>
          <cell r="C193">
            <v>5420.14</v>
          </cell>
          <cell r="D193">
            <v>5415.8</v>
          </cell>
          <cell r="G193">
            <v>5420.14</v>
          </cell>
          <cell r="H193">
            <v>5417.97</v>
          </cell>
          <cell r="I193">
            <v>5417.97</v>
          </cell>
          <cell r="J193">
            <v>5417.97</v>
          </cell>
        </row>
        <row r="194">
          <cell r="A194">
            <v>6303</v>
          </cell>
          <cell r="B194" t="str">
            <v>BRYANT SCHOOL DISTRICT</v>
          </cell>
          <cell r="C194">
            <v>9206.67</v>
          </cell>
          <cell r="D194">
            <v>9193.89</v>
          </cell>
          <cell r="G194">
            <v>9206.67</v>
          </cell>
          <cell r="H194">
            <v>9200.36</v>
          </cell>
          <cell r="I194">
            <v>9200.36</v>
          </cell>
          <cell r="J194">
            <v>9200.36</v>
          </cell>
        </row>
        <row r="195">
          <cell r="A195">
            <v>6304</v>
          </cell>
          <cell r="B195" t="str">
            <v>HARMONY GROVE SCH DIST(SALINE)</v>
          </cell>
          <cell r="C195">
            <v>1218.1600000000001</v>
          </cell>
          <cell r="D195">
            <v>1224.3900000000001</v>
          </cell>
          <cell r="G195">
            <v>1218.1600000000001</v>
          </cell>
          <cell r="H195">
            <v>1221.28</v>
          </cell>
          <cell r="I195">
            <v>1221.28</v>
          </cell>
          <cell r="J195">
            <v>1221.28</v>
          </cell>
        </row>
        <row r="196">
          <cell r="A196">
            <v>6401</v>
          </cell>
          <cell r="B196" t="str">
            <v>WALDRON SCHOOL DISTRICT</v>
          </cell>
          <cell r="C196">
            <v>1393.85</v>
          </cell>
          <cell r="D196">
            <v>1400.32</v>
          </cell>
          <cell r="G196">
            <v>1393.85</v>
          </cell>
          <cell r="H196">
            <v>1397.21</v>
          </cell>
          <cell r="I196">
            <v>1397.21</v>
          </cell>
          <cell r="J196">
            <v>1397.21</v>
          </cell>
        </row>
        <row r="197">
          <cell r="A197">
            <v>6502</v>
          </cell>
          <cell r="B197" t="str">
            <v>SEARCY COUNTY SCHOOL DISTRICT</v>
          </cell>
          <cell r="C197">
            <v>733.66</v>
          </cell>
          <cell r="D197">
            <v>720.13</v>
          </cell>
          <cell r="G197">
            <v>733.66</v>
          </cell>
          <cell r="H197">
            <v>726.98</v>
          </cell>
          <cell r="I197">
            <v>726.98</v>
          </cell>
          <cell r="J197">
            <v>726.98</v>
          </cell>
        </row>
        <row r="198">
          <cell r="A198">
            <v>6505</v>
          </cell>
          <cell r="B198" t="str">
            <v>OZARK MOUNTAIN SCHOOL DISTRICT</v>
          </cell>
          <cell r="C198">
            <v>729.94</v>
          </cell>
          <cell r="D198">
            <v>719.63</v>
          </cell>
          <cell r="G198">
            <v>729.94</v>
          </cell>
          <cell r="H198">
            <v>724.79</v>
          </cell>
          <cell r="I198">
            <v>724.79</v>
          </cell>
          <cell r="J198">
            <v>724.79</v>
          </cell>
        </row>
        <row r="199">
          <cell r="A199">
            <v>6601</v>
          </cell>
          <cell r="B199" t="str">
            <v>FORT SMITH SCHOOL DISTRICT</v>
          </cell>
          <cell r="C199">
            <v>13845.92</v>
          </cell>
          <cell r="D199">
            <v>13742.26</v>
          </cell>
          <cell r="G199">
            <v>13845.92</v>
          </cell>
          <cell r="H199">
            <v>13793.45</v>
          </cell>
          <cell r="I199">
            <v>13793.45</v>
          </cell>
          <cell r="J199">
            <v>13793.45</v>
          </cell>
        </row>
        <row r="200">
          <cell r="A200">
            <v>6602</v>
          </cell>
          <cell r="B200" t="str">
            <v>GREENWOOD SCHOOL DISTRICT</v>
          </cell>
          <cell r="C200">
            <v>3715.65</v>
          </cell>
          <cell r="D200">
            <v>3724.53</v>
          </cell>
          <cell r="G200">
            <v>3715.65</v>
          </cell>
          <cell r="H200">
            <v>3720.09</v>
          </cell>
          <cell r="I200">
            <v>3720.09</v>
          </cell>
          <cell r="J200">
            <v>3720.09</v>
          </cell>
        </row>
        <row r="201">
          <cell r="A201">
            <v>6603</v>
          </cell>
          <cell r="B201" t="str">
            <v>HACKETT SCHOOL DISTRICT</v>
          </cell>
          <cell r="C201">
            <v>727.68</v>
          </cell>
          <cell r="D201">
            <v>729.88</v>
          </cell>
          <cell r="G201">
            <v>727.68</v>
          </cell>
          <cell r="H201">
            <v>728.74</v>
          </cell>
          <cell r="I201">
            <v>728.74</v>
          </cell>
          <cell r="J201">
            <v>728.74</v>
          </cell>
        </row>
        <row r="202">
          <cell r="A202">
            <v>6605</v>
          </cell>
          <cell r="B202" t="str">
            <v>LAVACA SCHOOL DISTRICT</v>
          </cell>
          <cell r="C202">
            <v>791.04</v>
          </cell>
          <cell r="D202">
            <v>783.44</v>
          </cell>
          <cell r="G202">
            <v>791.04</v>
          </cell>
          <cell r="H202">
            <v>787.42</v>
          </cell>
          <cell r="I202">
            <v>787.42</v>
          </cell>
          <cell r="J202">
            <v>787.42</v>
          </cell>
        </row>
        <row r="203">
          <cell r="A203">
            <v>6606</v>
          </cell>
          <cell r="B203" t="str">
            <v>MANSFIELD SCHOOL DISTRICT</v>
          </cell>
          <cell r="C203">
            <v>718.08</v>
          </cell>
          <cell r="D203">
            <v>711.8</v>
          </cell>
          <cell r="G203">
            <v>718.08</v>
          </cell>
          <cell r="H203">
            <v>714.94</v>
          </cell>
          <cell r="I203">
            <v>714.94</v>
          </cell>
          <cell r="J203">
            <v>714.94</v>
          </cell>
        </row>
        <row r="204">
          <cell r="A204">
            <v>6701</v>
          </cell>
          <cell r="B204" t="str">
            <v>DEQUEEN SCHOOL DISTRICT</v>
          </cell>
          <cell r="C204">
            <v>2288.98</v>
          </cell>
          <cell r="D204">
            <v>2294.9499999999998</v>
          </cell>
          <cell r="G204">
            <v>2288.98</v>
          </cell>
          <cell r="H204">
            <v>2292.09</v>
          </cell>
          <cell r="I204">
            <v>2292.09</v>
          </cell>
          <cell r="J204">
            <v>2292.09</v>
          </cell>
        </row>
        <row r="205">
          <cell r="A205">
            <v>6703</v>
          </cell>
          <cell r="B205" t="str">
            <v>HORATIO SCHOOL DISTRICT</v>
          </cell>
          <cell r="C205">
            <v>775.55</v>
          </cell>
          <cell r="D205">
            <v>760.71</v>
          </cell>
          <cell r="G205">
            <v>775.55</v>
          </cell>
          <cell r="H205">
            <v>768.04</v>
          </cell>
          <cell r="I205">
            <v>768.04</v>
          </cell>
          <cell r="J205">
            <v>768.04</v>
          </cell>
        </row>
        <row r="206">
          <cell r="A206">
            <v>6802</v>
          </cell>
          <cell r="B206" t="str">
            <v>CAVE CITY SCHOOL DISTRICT</v>
          </cell>
          <cell r="C206">
            <v>1159.5999999999999</v>
          </cell>
          <cell r="D206">
            <v>1149.33</v>
          </cell>
          <cell r="G206">
            <v>1159.5999999999999</v>
          </cell>
          <cell r="H206">
            <v>1154.53</v>
          </cell>
          <cell r="I206">
            <v>1154.53</v>
          </cell>
          <cell r="J206">
            <v>1154.53</v>
          </cell>
        </row>
        <row r="207">
          <cell r="A207">
            <v>6804</v>
          </cell>
          <cell r="B207" t="str">
            <v>HIGHLAND SCHOOL DISTRICT</v>
          </cell>
          <cell r="C207">
            <v>1582.73</v>
          </cell>
          <cell r="D207">
            <v>1581.39</v>
          </cell>
          <cell r="G207">
            <v>1582.73</v>
          </cell>
          <cell r="H207">
            <v>1582.05</v>
          </cell>
          <cell r="I207">
            <v>1582.05</v>
          </cell>
          <cell r="J207">
            <v>1582.05</v>
          </cell>
        </row>
        <row r="208">
          <cell r="A208">
            <v>6901</v>
          </cell>
          <cell r="B208" t="str">
            <v>MOUNTAIN VIEW SCHOOL DISTRICT</v>
          </cell>
          <cell r="C208">
            <v>1544.39</v>
          </cell>
          <cell r="D208">
            <v>1528.78</v>
          </cell>
          <cell r="G208">
            <v>1544.39</v>
          </cell>
          <cell r="H208">
            <v>1536.85</v>
          </cell>
          <cell r="I208">
            <v>1536.85</v>
          </cell>
          <cell r="J208">
            <v>1536.85</v>
          </cell>
        </row>
        <row r="209">
          <cell r="A209">
            <v>7001</v>
          </cell>
          <cell r="B209" t="str">
            <v>EL DORADO SCHOOL DISTRICT</v>
          </cell>
          <cell r="C209">
            <v>4116.9399999999996</v>
          </cell>
          <cell r="D209">
            <v>4122.45</v>
          </cell>
          <cell r="G209">
            <v>4116.9399999999996</v>
          </cell>
          <cell r="H209">
            <v>4119.7</v>
          </cell>
          <cell r="I209">
            <v>4119.7</v>
          </cell>
          <cell r="J209">
            <v>4119.7</v>
          </cell>
        </row>
        <row r="210">
          <cell r="A210">
            <v>7003</v>
          </cell>
          <cell r="B210" t="str">
            <v>JUNCTION CITY SCHOOL DISTRICT</v>
          </cell>
          <cell r="C210">
            <v>471.57</v>
          </cell>
          <cell r="D210">
            <v>480.29</v>
          </cell>
          <cell r="G210">
            <v>471.57</v>
          </cell>
          <cell r="H210">
            <v>475.98</v>
          </cell>
          <cell r="I210">
            <v>475.98</v>
          </cell>
          <cell r="J210">
            <v>475.98</v>
          </cell>
        </row>
        <row r="211">
          <cell r="A211">
            <v>7007</v>
          </cell>
          <cell r="B211" t="str">
            <v>PARKERS CHAPEL SCHOOL DIST.</v>
          </cell>
          <cell r="C211">
            <v>773.4</v>
          </cell>
          <cell r="D211">
            <v>767.55</v>
          </cell>
          <cell r="G211">
            <v>773.4</v>
          </cell>
          <cell r="H211">
            <v>770.4</v>
          </cell>
          <cell r="I211">
            <v>770.4</v>
          </cell>
          <cell r="J211">
            <v>770.4</v>
          </cell>
        </row>
        <row r="212">
          <cell r="A212">
            <v>7008</v>
          </cell>
          <cell r="B212" t="str">
            <v>SMACKOVER-NORPHLET SCHOOL DISTRICT</v>
          </cell>
          <cell r="C212">
            <v>1029.46</v>
          </cell>
          <cell r="D212">
            <v>1023.39</v>
          </cell>
          <cell r="G212">
            <v>1029.46</v>
          </cell>
          <cell r="H212">
            <v>1026.49</v>
          </cell>
          <cell r="I212">
            <v>1026.49</v>
          </cell>
          <cell r="J212">
            <v>1026.49</v>
          </cell>
        </row>
        <row r="213">
          <cell r="A213">
            <v>7009</v>
          </cell>
          <cell r="B213" t="str">
            <v>STRONG-HUTTIG SCHOOL DISTRICT</v>
          </cell>
          <cell r="C213">
            <v>271.87</v>
          </cell>
          <cell r="D213">
            <v>287.39</v>
          </cell>
          <cell r="G213">
            <v>271.87</v>
          </cell>
          <cell r="H213">
            <v>279.52999999999997</v>
          </cell>
          <cell r="I213">
            <v>279.52999999999997</v>
          </cell>
          <cell r="J213">
            <v>279.52999999999997</v>
          </cell>
        </row>
        <row r="214">
          <cell r="A214">
            <v>7102</v>
          </cell>
          <cell r="B214" t="str">
            <v>CLINTON SCHOOL DISTRICT</v>
          </cell>
          <cell r="C214">
            <v>1235.6500000000001</v>
          </cell>
          <cell r="D214">
            <v>1224.69</v>
          </cell>
          <cell r="G214">
            <v>1235.6500000000001</v>
          </cell>
          <cell r="H214">
            <v>1230.03</v>
          </cell>
          <cell r="I214">
            <v>1230.03</v>
          </cell>
          <cell r="J214">
            <v>1230.03</v>
          </cell>
        </row>
        <row r="215">
          <cell r="A215">
            <v>7104</v>
          </cell>
          <cell r="B215" t="str">
            <v>SHIRLEY SCHOOL DISTRICT</v>
          </cell>
          <cell r="C215">
            <v>324.22000000000003</v>
          </cell>
          <cell r="D215">
            <v>326.05</v>
          </cell>
          <cell r="G215">
            <v>324.22000000000003</v>
          </cell>
          <cell r="H215">
            <v>325.14</v>
          </cell>
          <cell r="I215">
            <v>325.14</v>
          </cell>
          <cell r="J215">
            <v>325.14</v>
          </cell>
        </row>
        <row r="216">
          <cell r="A216">
            <v>7105</v>
          </cell>
          <cell r="B216" t="str">
            <v>SOUTH SIDE SCHOOL DISTRICT(VANBUREN)</v>
          </cell>
          <cell r="C216">
            <v>491.98</v>
          </cell>
          <cell r="D216">
            <v>495.91</v>
          </cell>
          <cell r="G216">
            <v>491.98</v>
          </cell>
          <cell r="H216">
            <v>494.02</v>
          </cell>
          <cell r="I216">
            <v>494.02</v>
          </cell>
          <cell r="J216">
            <v>494.02</v>
          </cell>
        </row>
        <row r="217">
          <cell r="A217">
            <v>7201</v>
          </cell>
          <cell r="B217" t="str">
            <v>ELKINS SCHOOL DISTRICT</v>
          </cell>
          <cell r="C217">
            <v>1277.03</v>
          </cell>
          <cell r="D217">
            <v>1272.54</v>
          </cell>
          <cell r="G217">
            <v>1277.03</v>
          </cell>
          <cell r="H217">
            <v>1274.76</v>
          </cell>
          <cell r="I217">
            <v>1274.76</v>
          </cell>
          <cell r="J217">
            <v>1274.76</v>
          </cell>
        </row>
        <row r="218">
          <cell r="A218">
            <v>7202</v>
          </cell>
          <cell r="B218" t="str">
            <v>FARMINGTON SCHOOL DISTRICT</v>
          </cell>
          <cell r="C218">
            <v>2560.13</v>
          </cell>
          <cell r="D218">
            <v>2577.13</v>
          </cell>
          <cell r="G218">
            <v>2560.13</v>
          </cell>
          <cell r="H218">
            <v>2568.91</v>
          </cell>
          <cell r="I218">
            <v>2568.91</v>
          </cell>
          <cell r="J218">
            <v>2568.91</v>
          </cell>
        </row>
        <row r="219">
          <cell r="A219">
            <v>7203</v>
          </cell>
          <cell r="B219" t="str">
            <v>FAYETTEVILLE SCHOOL DISTRICT</v>
          </cell>
          <cell r="C219">
            <v>10092.5</v>
          </cell>
          <cell r="D219">
            <v>10059.69</v>
          </cell>
          <cell r="G219">
            <v>10092.5</v>
          </cell>
          <cell r="H219">
            <v>10075.89</v>
          </cell>
          <cell r="I219">
            <v>10075.89</v>
          </cell>
          <cell r="J219">
            <v>10075.89</v>
          </cell>
        </row>
        <row r="220">
          <cell r="A220">
            <v>7204</v>
          </cell>
          <cell r="B220" t="str">
            <v>GREENLAND SCHOOL DISTRICT</v>
          </cell>
          <cell r="C220">
            <v>733</v>
          </cell>
          <cell r="D220">
            <v>728.71</v>
          </cell>
          <cell r="G220">
            <v>733</v>
          </cell>
          <cell r="H220">
            <v>730.96</v>
          </cell>
          <cell r="I220">
            <v>730.96</v>
          </cell>
          <cell r="J220">
            <v>730.96</v>
          </cell>
        </row>
        <row r="221">
          <cell r="A221">
            <v>7205</v>
          </cell>
          <cell r="B221" t="str">
            <v>LINCOLN SCHOOL DISTRICT</v>
          </cell>
          <cell r="C221">
            <v>1009.48</v>
          </cell>
          <cell r="D221">
            <v>1005.03</v>
          </cell>
          <cell r="G221">
            <v>1009.48</v>
          </cell>
          <cell r="H221">
            <v>1007.23</v>
          </cell>
          <cell r="I221">
            <v>1007.23</v>
          </cell>
          <cell r="J221">
            <v>1007.23</v>
          </cell>
        </row>
        <row r="222">
          <cell r="A222">
            <v>7206</v>
          </cell>
          <cell r="B222" t="str">
            <v>PRAIRIE GROVE SCHOOL DISTRICT</v>
          </cell>
          <cell r="C222">
            <v>2040.46</v>
          </cell>
          <cell r="D222">
            <v>2019.51</v>
          </cell>
          <cell r="G222">
            <v>2040.46</v>
          </cell>
          <cell r="H222">
            <v>2030.65</v>
          </cell>
          <cell r="I222">
            <v>2030.65</v>
          </cell>
          <cell r="J222">
            <v>2030.65</v>
          </cell>
        </row>
        <row r="223">
          <cell r="A223">
            <v>7207</v>
          </cell>
          <cell r="B223" t="str">
            <v>SPRINGDALE SCHOOL DISTRICT</v>
          </cell>
          <cell r="C223">
            <v>21851.919999999998</v>
          </cell>
          <cell r="D223">
            <v>21803.439999999999</v>
          </cell>
          <cell r="G223">
            <v>21851.919999999998</v>
          </cell>
          <cell r="H223">
            <v>21827.38</v>
          </cell>
          <cell r="I223">
            <v>21827.38</v>
          </cell>
          <cell r="J223">
            <v>21827.38</v>
          </cell>
        </row>
        <row r="224">
          <cell r="A224">
            <v>7208</v>
          </cell>
          <cell r="B224" t="str">
            <v>WEST FORK SCHOOL DISTRICT</v>
          </cell>
          <cell r="C224">
            <v>906.49</v>
          </cell>
          <cell r="D224">
            <v>891.71</v>
          </cell>
          <cell r="G224">
            <v>906.49</v>
          </cell>
          <cell r="H224">
            <v>899.27</v>
          </cell>
          <cell r="I224">
            <v>899.27</v>
          </cell>
          <cell r="J224">
            <v>899.27</v>
          </cell>
        </row>
        <row r="225">
          <cell r="A225">
            <v>7301</v>
          </cell>
          <cell r="B225" t="str">
            <v>BALD KNOB SCHOOL DISTRICT</v>
          </cell>
          <cell r="C225">
            <v>1143.3</v>
          </cell>
          <cell r="D225">
            <v>1136.4000000000001</v>
          </cell>
          <cell r="G225">
            <v>1143.3</v>
          </cell>
          <cell r="H225">
            <v>1139.8499999999999</v>
          </cell>
          <cell r="I225">
            <v>1139.8499999999999</v>
          </cell>
          <cell r="J225">
            <v>1139.8499999999999</v>
          </cell>
        </row>
        <row r="226">
          <cell r="A226">
            <v>7302</v>
          </cell>
          <cell r="B226" t="str">
            <v>BEEBE SCHOOL DISTRICT</v>
          </cell>
          <cell r="C226">
            <v>3178.45</v>
          </cell>
          <cell r="D226">
            <v>3196.19</v>
          </cell>
          <cell r="G226">
            <v>3178.45</v>
          </cell>
          <cell r="H226">
            <v>3187.52</v>
          </cell>
          <cell r="I226">
            <v>3187.52</v>
          </cell>
          <cell r="J226">
            <v>3187.52</v>
          </cell>
        </row>
        <row r="227">
          <cell r="A227">
            <v>7303</v>
          </cell>
          <cell r="B227" t="str">
            <v>BRADFORD SCHOOL DISTRICT</v>
          </cell>
          <cell r="C227">
            <v>422.87</v>
          </cell>
          <cell r="D227">
            <v>421.96</v>
          </cell>
          <cell r="G227">
            <v>422.87</v>
          </cell>
          <cell r="H227">
            <v>422.41</v>
          </cell>
          <cell r="I227">
            <v>422.41</v>
          </cell>
          <cell r="J227">
            <v>422.41</v>
          </cell>
        </row>
        <row r="228">
          <cell r="A228">
            <v>7304</v>
          </cell>
          <cell r="B228" t="str">
            <v>WHITE CO. CENTRAL SCHOOL DIST.</v>
          </cell>
          <cell r="C228">
            <v>795.14</v>
          </cell>
          <cell r="D228">
            <v>793.63</v>
          </cell>
          <cell r="G228">
            <v>795.14</v>
          </cell>
          <cell r="H228">
            <v>794.39</v>
          </cell>
          <cell r="I228">
            <v>794.39</v>
          </cell>
          <cell r="J228">
            <v>794.39</v>
          </cell>
        </row>
        <row r="229">
          <cell r="A229">
            <v>7307</v>
          </cell>
          <cell r="B229" t="str">
            <v>RIVERVIEW SCHOOL DISTRICT</v>
          </cell>
          <cell r="C229">
            <v>1142.98</v>
          </cell>
          <cell r="D229">
            <v>1141.54</v>
          </cell>
          <cell r="G229">
            <v>1142.98</v>
          </cell>
          <cell r="H229">
            <v>1142.22</v>
          </cell>
          <cell r="I229">
            <v>1142.22</v>
          </cell>
          <cell r="J229">
            <v>1142.22</v>
          </cell>
        </row>
        <row r="230">
          <cell r="A230">
            <v>7309</v>
          </cell>
          <cell r="B230" t="str">
            <v>PANGBURN SCHOOL DISTRICT</v>
          </cell>
          <cell r="C230">
            <v>753.05</v>
          </cell>
          <cell r="D230">
            <v>742.85</v>
          </cell>
          <cell r="G230">
            <v>753.05</v>
          </cell>
          <cell r="H230">
            <v>747.65</v>
          </cell>
          <cell r="I230">
            <v>747.65</v>
          </cell>
          <cell r="J230">
            <v>747.65</v>
          </cell>
        </row>
        <row r="231">
          <cell r="A231">
            <v>7310</v>
          </cell>
          <cell r="B231" t="str">
            <v>ROSE BUD SCHOOL DISTRICT</v>
          </cell>
          <cell r="C231">
            <v>751.55</v>
          </cell>
          <cell r="D231">
            <v>758.49</v>
          </cell>
          <cell r="G231">
            <v>751.55</v>
          </cell>
          <cell r="H231">
            <v>755.15</v>
          </cell>
          <cell r="I231">
            <v>755.15</v>
          </cell>
          <cell r="J231">
            <v>755.15</v>
          </cell>
        </row>
        <row r="232">
          <cell r="A232">
            <v>7311</v>
          </cell>
          <cell r="B232" t="str">
            <v>SEARCY SCHOOL DISTRICT</v>
          </cell>
          <cell r="C232">
            <v>3927.99</v>
          </cell>
          <cell r="D232">
            <v>3932.46</v>
          </cell>
          <cell r="G232">
            <v>3927.99</v>
          </cell>
          <cell r="H232">
            <v>3930.3</v>
          </cell>
          <cell r="I232">
            <v>3930.3</v>
          </cell>
          <cell r="J232">
            <v>3930.3</v>
          </cell>
        </row>
        <row r="233">
          <cell r="A233">
            <v>7401</v>
          </cell>
          <cell r="B233" t="str">
            <v>AUGUSTA SCHOOL DISTRICT</v>
          </cell>
          <cell r="C233">
            <v>326.58</v>
          </cell>
          <cell r="D233">
            <v>335.22</v>
          </cell>
          <cell r="G233">
            <v>326.58</v>
          </cell>
          <cell r="H233">
            <v>331.29</v>
          </cell>
          <cell r="I233">
            <v>331.29</v>
          </cell>
          <cell r="J233">
            <v>331.29</v>
          </cell>
        </row>
        <row r="234">
          <cell r="A234">
            <v>7403</v>
          </cell>
          <cell r="B234" t="str">
            <v>MCCRORY SCHOOL DISTRICT</v>
          </cell>
          <cell r="C234">
            <v>551.59</v>
          </cell>
          <cell r="D234">
            <v>551.41</v>
          </cell>
          <cell r="G234">
            <v>551.59</v>
          </cell>
          <cell r="H234">
            <v>551.5</v>
          </cell>
          <cell r="I234">
            <v>551.5</v>
          </cell>
          <cell r="J234">
            <v>551.5</v>
          </cell>
        </row>
        <row r="235">
          <cell r="A235">
            <v>7503</v>
          </cell>
          <cell r="B235" t="str">
            <v>DANVILLE SCHOOL DISTRICT</v>
          </cell>
          <cell r="C235">
            <v>771.81</v>
          </cell>
          <cell r="D235">
            <v>759.96</v>
          </cell>
          <cell r="G235">
            <v>771.81</v>
          </cell>
          <cell r="H235">
            <v>765.81</v>
          </cell>
          <cell r="I235">
            <v>765.81</v>
          </cell>
          <cell r="J235">
            <v>765.81</v>
          </cell>
        </row>
        <row r="236">
          <cell r="A236">
            <v>7504</v>
          </cell>
          <cell r="B236" t="str">
            <v>DARDANELLE SCHOOL DISTRICT</v>
          </cell>
          <cell r="C236">
            <v>2079.25</v>
          </cell>
          <cell r="D236">
            <v>2074.87</v>
          </cell>
          <cell r="G236">
            <v>2079.25</v>
          </cell>
          <cell r="H236">
            <v>2077.09</v>
          </cell>
          <cell r="I236">
            <v>2077.09</v>
          </cell>
          <cell r="J236">
            <v>2077.09</v>
          </cell>
        </row>
        <row r="237">
          <cell r="A237">
            <v>7509</v>
          </cell>
          <cell r="B237" t="str">
            <v>WESTERN YELL CO. SCHOOL DIST.</v>
          </cell>
          <cell r="C237">
            <v>344.93</v>
          </cell>
          <cell r="D237">
            <v>348.72</v>
          </cell>
          <cell r="G237">
            <v>344.93</v>
          </cell>
          <cell r="H237">
            <v>346.74</v>
          </cell>
          <cell r="I237">
            <v>346.74</v>
          </cell>
          <cell r="J237">
            <v>346.74</v>
          </cell>
        </row>
        <row r="238">
          <cell r="A238">
            <v>7510</v>
          </cell>
          <cell r="B238" t="str">
            <v>TWO RIVERS SCHOOL DISTRICT</v>
          </cell>
          <cell r="C238">
            <v>758.7</v>
          </cell>
          <cell r="D238">
            <v>758.63</v>
          </cell>
          <cell r="G238">
            <v>758.7</v>
          </cell>
          <cell r="H238">
            <v>758.67</v>
          </cell>
          <cell r="I238">
            <v>758.67</v>
          </cell>
          <cell r="J238">
            <v>758.67</v>
          </cell>
        </row>
        <row r="239">
          <cell r="C239">
            <v>447964.30999999971</v>
          </cell>
          <cell r="D239">
            <v>446905.48000000016</v>
          </cell>
          <cell r="E239">
            <v>0</v>
          </cell>
          <cell r="F239">
            <v>0</v>
          </cell>
          <cell r="G239">
            <v>447964.30999999971</v>
          </cell>
          <cell r="H239">
            <v>447436.01</v>
          </cell>
          <cell r="I239">
            <v>447436.01</v>
          </cell>
          <cell r="J239">
            <v>447436.01</v>
          </cell>
        </row>
      </sheetData>
      <sheetData sheetId="16">
        <row r="2">
          <cell r="A2" t="str">
            <v>Prefix</v>
          </cell>
          <cell r="B2" t="str">
            <v>Suffix</v>
          </cell>
          <cell r="C2" t="str">
            <v>District Name</v>
          </cell>
          <cell r="D2" t="str">
            <v>Enrollment</v>
          </cell>
          <cell r="E2" t="str">
            <v>Code 1 - Free</v>
          </cell>
          <cell r="F2" t="str">
            <v>Code 2 - Reduced</v>
          </cell>
          <cell r="G2" t="str">
            <v>Code 4 - Direct Certification</v>
          </cell>
          <cell r="H2" t="str">
            <v>Total Free and Reduced</v>
          </cell>
          <cell r="I2" t="str">
            <v>Percent Free and Reduced</v>
          </cell>
          <cell r="J2" t="str">
            <v>Code 3 - Full Priced Paid</v>
          </cell>
        </row>
        <row r="3">
          <cell r="A3">
            <v>101</v>
          </cell>
          <cell r="B3">
            <v>0</v>
          </cell>
          <cell r="C3" t="str">
            <v>DEWITT SCHOOL DISTRICT</v>
          </cell>
          <cell r="D3">
            <v>1186</v>
          </cell>
          <cell r="E3">
            <v>252</v>
          </cell>
          <cell r="F3">
            <v>130</v>
          </cell>
          <cell r="G3">
            <v>388</v>
          </cell>
          <cell r="H3">
            <v>770</v>
          </cell>
          <cell r="I3">
            <v>0.6492411467116358</v>
          </cell>
          <cell r="J3">
            <v>416</v>
          </cell>
        </row>
        <row r="4">
          <cell r="A4">
            <v>104</v>
          </cell>
          <cell r="B4">
            <v>0</v>
          </cell>
          <cell r="C4" t="str">
            <v>STUTTGART SCHOOL DISTRICT</v>
          </cell>
          <cell r="D4">
            <v>1549</v>
          </cell>
          <cell r="E4">
            <v>239</v>
          </cell>
          <cell r="F4">
            <v>145</v>
          </cell>
          <cell r="G4">
            <v>606</v>
          </cell>
          <cell r="H4">
            <v>990</v>
          </cell>
          <cell r="I4">
            <v>0.63912201420271142</v>
          </cell>
          <cell r="J4">
            <v>559</v>
          </cell>
        </row>
        <row r="5">
          <cell r="A5">
            <v>201</v>
          </cell>
          <cell r="B5">
            <v>0</v>
          </cell>
          <cell r="C5" t="str">
            <v>CROSSETT SCHOOL DISTRICT</v>
          </cell>
          <cell r="D5">
            <v>1659</v>
          </cell>
          <cell r="E5">
            <v>331</v>
          </cell>
          <cell r="F5">
            <v>132</v>
          </cell>
          <cell r="G5">
            <v>634</v>
          </cell>
          <cell r="H5">
            <v>1097</v>
          </cell>
          <cell r="I5">
            <v>0.66124171187462322</v>
          </cell>
          <cell r="J5">
            <v>562</v>
          </cell>
        </row>
        <row r="6">
          <cell r="A6">
            <v>203</v>
          </cell>
          <cell r="B6">
            <v>0</v>
          </cell>
          <cell r="C6" t="str">
            <v>HAMBURG SCHOOL DISTRICT</v>
          </cell>
          <cell r="D6">
            <v>1696</v>
          </cell>
          <cell r="E6">
            <v>417</v>
          </cell>
          <cell r="F6">
            <v>176</v>
          </cell>
          <cell r="G6">
            <v>520</v>
          </cell>
          <cell r="H6">
            <v>1113</v>
          </cell>
          <cell r="I6">
            <v>0.65625</v>
          </cell>
          <cell r="J6">
            <v>583</v>
          </cell>
        </row>
        <row r="7">
          <cell r="A7">
            <v>302</v>
          </cell>
          <cell r="B7">
            <v>0</v>
          </cell>
          <cell r="C7" t="str">
            <v>COTTER SCHOOL DISTRICT</v>
          </cell>
          <cell r="D7">
            <v>766</v>
          </cell>
          <cell r="E7">
            <v>155</v>
          </cell>
          <cell r="F7">
            <v>105</v>
          </cell>
          <cell r="G7">
            <v>275</v>
          </cell>
          <cell r="H7">
            <v>535</v>
          </cell>
          <cell r="I7">
            <v>0.69843342036553524</v>
          </cell>
          <cell r="J7">
            <v>231</v>
          </cell>
        </row>
        <row r="8">
          <cell r="A8">
            <v>303</v>
          </cell>
          <cell r="B8">
            <v>0</v>
          </cell>
          <cell r="C8" t="str">
            <v>MOUNTAIN HOME SCHOOL DISTRICT</v>
          </cell>
          <cell r="D8">
            <v>3943</v>
          </cell>
          <cell r="E8">
            <v>560</v>
          </cell>
          <cell r="F8">
            <v>398</v>
          </cell>
          <cell r="G8">
            <v>1008</v>
          </cell>
          <cell r="H8">
            <v>1966</v>
          </cell>
          <cell r="I8">
            <v>0.49860512300278975</v>
          </cell>
          <cell r="J8">
            <v>1977</v>
          </cell>
        </row>
        <row r="9">
          <cell r="A9">
            <v>304</v>
          </cell>
          <cell r="B9">
            <v>0</v>
          </cell>
          <cell r="C9" t="str">
            <v>NORFORK SCHOOL DISTRICT</v>
          </cell>
          <cell r="D9">
            <v>423</v>
          </cell>
          <cell r="E9">
            <v>176</v>
          </cell>
          <cell r="F9">
            <v>47</v>
          </cell>
          <cell r="G9">
            <v>100</v>
          </cell>
          <cell r="H9">
            <v>323</v>
          </cell>
          <cell r="I9">
            <v>0.7635933806146572</v>
          </cell>
          <cell r="J9">
            <v>100</v>
          </cell>
        </row>
        <row r="10">
          <cell r="A10">
            <v>401</v>
          </cell>
          <cell r="B10">
            <v>0</v>
          </cell>
          <cell r="C10" t="str">
            <v>BENTONVILLE SCHOOL DISTRICT</v>
          </cell>
          <cell r="D10">
            <v>17848</v>
          </cell>
          <cell r="E10">
            <v>1449</v>
          </cell>
          <cell r="F10">
            <v>920</v>
          </cell>
          <cell r="G10">
            <v>1640</v>
          </cell>
          <cell r="H10">
            <v>4009</v>
          </cell>
          <cell r="I10">
            <v>0.22461900493052442</v>
          </cell>
          <cell r="J10">
            <v>13839</v>
          </cell>
        </row>
        <row r="11">
          <cell r="A11">
            <v>402</v>
          </cell>
          <cell r="B11">
            <v>0</v>
          </cell>
          <cell r="C11" t="str">
            <v>DECATUR SCHOOL DISTRICT</v>
          </cell>
          <cell r="D11">
            <v>532</v>
          </cell>
          <cell r="E11">
            <v>226</v>
          </cell>
          <cell r="F11">
            <v>47</v>
          </cell>
          <cell r="G11">
            <v>148</v>
          </cell>
          <cell r="H11">
            <v>421</v>
          </cell>
          <cell r="I11">
            <v>0.79135338345864659</v>
          </cell>
          <cell r="J11">
            <v>111</v>
          </cell>
        </row>
        <row r="12">
          <cell r="A12">
            <v>403</v>
          </cell>
          <cell r="B12">
            <v>0</v>
          </cell>
          <cell r="C12" t="str">
            <v>GENTRY SCHOOL DISTRICT</v>
          </cell>
          <cell r="D12">
            <v>1466</v>
          </cell>
          <cell r="E12">
            <v>389</v>
          </cell>
          <cell r="F12">
            <v>211</v>
          </cell>
          <cell r="G12">
            <v>277</v>
          </cell>
          <cell r="H12">
            <v>877</v>
          </cell>
          <cell r="I12">
            <v>0.59822646657571621</v>
          </cell>
          <cell r="J12">
            <v>589</v>
          </cell>
        </row>
        <row r="13">
          <cell r="A13">
            <v>404</v>
          </cell>
          <cell r="B13">
            <v>0</v>
          </cell>
          <cell r="C13" t="str">
            <v>GRAVETTE SCHOOL DISTRICT</v>
          </cell>
          <cell r="D13">
            <v>1897</v>
          </cell>
          <cell r="E13">
            <v>326</v>
          </cell>
          <cell r="F13">
            <v>225</v>
          </cell>
          <cell r="G13">
            <v>369</v>
          </cell>
          <cell r="H13">
            <v>920</v>
          </cell>
          <cell r="I13">
            <v>0.48497627833421192</v>
          </cell>
          <cell r="J13">
            <v>977</v>
          </cell>
        </row>
        <row r="14">
          <cell r="A14">
            <v>405</v>
          </cell>
          <cell r="B14">
            <v>0</v>
          </cell>
          <cell r="C14" t="str">
            <v>ROGERS SCHOOL DISTRICT</v>
          </cell>
          <cell r="D14">
            <v>15721</v>
          </cell>
          <cell r="E14">
            <v>4305</v>
          </cell>
          <cell r="F14">
            <v>1618</v>
          </cell>
          <cell r="G14">
            <v>2794</v>
          </cell>
          <cell r="H14">
            <v>8717</v>
          </cell>
          <cell r="I14">
            <v>0.55448126709496848</v>
          </cell>
          <cell r="J14">
            <v>7004</v>
          </cell>
        </row>
        <row r="15">
          <cell r="A15">
            <v>406</v>
          </cell>
          <cell r="B15">
            <v>0</v>
          </cell>
          <cell r="C15" t="str">
            <v>SILOAM SPRINGS SCHOOL DISTRICT</v>
          </cell>
          <cell r="D15">
            <v>4371</v>
          </cell>
          <cell r="E15">
            <v>1158</v>
          </cell>
          <cell r="F15">
            <v>398</v>
          </cell>
          <cell r="G15">
            <v>780</v>
          </cell>
          <cell r="H15">
            <v>2336</v>
          </cell>
          <cell r="I15">
            <v>0.53443148021047815</v>
          </cell>
          <cell r="J15">
            <v>2035</v>
          </cell>
        </row>
        <row r="16">
          <cell r="A16">
            <v>407</v>
          </cell>
          <cell r="B16">
            <v>0</v>
          </cell>
          <cell r="C16" t="str">
            <v>PEA RIDGE SCHOOL DISTRICT</v>
          </cell>
          <cell r="D16">
            <v>2231</v>
          </cell>
          <cell r="E16">
            <v>282</v>
          </cell>
          <cell r="F16">
            <v>229</v>
          </cell>
          <cell r="G16">
            <v>329</v>
          </cell>
          <cell r="H16">
            <v>840</v>
          </cell>
          <cell r="I16">
            <v>0.37651277454056475</v>
          </cell>
          <cell r="J16">
            <v>1391</v>
          </cell>
        </row>
        <row r="17">
          <cell r="A17">
            <v>440</v>
          </cell>
          <cell r="B17">
            <v>700</v>
          </cell>
          <cell r="C17" t="str">
            <v>ARKANSAS ARTS ACADEMY</v>
          </cell>
          <cell r="D17">
            <v>1113</v>
          </cell>
          <cell r="E17">
            <v>111</v>
          </cell>
          <cell r="F17">
            <v>68</v>
          </cell>
          <cell r="G17">
            <v>132</v>
          </cell>
          <cell r="H17">
            <v>311</v>
          </cell>
          <cell r="I17">
            <v>0.27942497753818507</v>
          </cell>
          <cell r="J17">
            <v>802</v>
          </cell>
        </row>
        <row r="18">
          <cell r="A18">
            <v>442</v>
          </cell>
          <cell r="B18">
            <v>700</v>
          </cell>
          <cell r="C18" t="str">
            <v>RESPONSIVE ED SOLUTIONS NORTHWEST ARK CLASSICAL ACADEMY</v>
          </cell>
          <cell r="D18">
            <v>1064</v>
          </cell>
          <cell r="E18">
            <v>49</v>
          </cell>
          <cell r="F18">
            <v>25</v>
          </cell>
          <cell r="G18">
            <v>53</v>
          </cell>
          <cell r="H18">
            <v>127</v>
          </cell>
          <cell r="I18">
            <v>0.1193609022556391</v>
          </cell>
          <cell r="J18">
            <v>937</v>
          </cell>
        </row>
        <row r="19">
          <cell r="A19">
            <v>501</v>
          </cell>
          <cell r="B19">
            <v>0</v>
          </cell>
          <cell r="C19" t="str">
            <v>ALPENA SCHOOL DISTRICT</v>
          </cell>
          <cell r="D19">
            <v>494</v>
          </cell>
          <cell r="E19">
            <v>134</v>
          </cell>
          <cell r="F19">
            <v>67</v>
          </cell>
          <cell r="G19">
            <v>148</v>
          </cell>
          <cell r="H19">
            <v>349</v>
          </cell>
          <cell r="I19">
            <v>0.70647773279352222</v>
          </cell>
          <cell r="J19">
            <v>145</v>
          </cell>
        </row>
        <row r="20">
          <cell r="A20">
            <v>502</v>
          </cell>
          <cell r="B20">
            <v>0</v>
          </cell>
          <cell r="C20" t="str">
            <v>BERGMAN SCHOOL DISTRICT</v>
          </cell>
          <cell r="D20">
            <v>1077</v>
          </cell>
          <cell r="E20">
            <v>210</v>
          </cell>
          <cell r="F20">
            <v>100</v>
          </cell>
          <cell r="G20">
            <v>315</v>
          </cell>
          <cell r="H20">
            <v>625</v>
          </cell>
          <cell r="I20">
            <v>0.5803156917363046</v>
          </cell>
          <cell r="J20">
            <v>452</v>
          </cell>
        </row>
        <row r="21">
          <cell r="A21">
            <v>503</v>
          </cell>
          <cell r="B21">
            <v>0</v>
          </cell>
          <cell r="C21" t="str">
            <v>HARRISON SCHOOL DISTRICT</v>
          </cell>
          <cell r="D21">
            <v>2727</v>
          </cell>
          <cell r="E21">
            <v>408</v>
          </cell>
          <cell r="F21">
            <v>246</v>
          </cell>
          <cell r="G21">
            <v>736</v>
          </cell>
          <cell r="H21">
            <v>1390</v>
          </cell>
          <cell r="I21">
            <v>0.50971763843050977</v>
          </cell>
          <cell r="J21">
            <v>1337</v>
          </cell>
        </row>
        <row r="22">
          <cell r="A22">
            <v>504</v>
          </cell>
          <cell r="B22">
            <v>0</v>
          </cell>
          <cell r="C22" t="str">
            <v>OMAHA SCHOOL DISTRICT</v>
          </cell>
          <cell r="D22">
            <v>398</v>
          </cell>
          <cell r="E22">
            <v>114</v>
          </cell>
          <cell r="F22">
            <v>48</v>
          </cell>
          <cell r="G22">
            <v>139</v>
          </cell>
          <cell r="H22">
            <v>301</v>
          </cell>
          <cell r="I22">
            <v>0.75628140703517588</v>
          </cell>
          <cell r="J22">
            <v>97</v>
          </cell>
        </row>
        <row r="23">
          <cell r="A23">
            <v>505</v>
          </cell>
          <cell r="B23">
            <v>0</v>
          </cell>
          <cell r="C23" t="str">
            <v>VALLEY SPRINGS SCHOOL DISTRICT</v>
          </cell>
          <cell r="D23">
            <v>859</v>
          </cell>
          <cell r="E23">
            <v>121</v>
          </cell>
          <cell r="F23">
            <v>67</v>
          </cell>
          <cell r="G23">
            <v>203</v>
          </cell>
          <cell r="H23">
            <v>391</v>
          </cell>
          <cell r="I23">
            <v>0.4551804423748545</v>
          </cell>
          <cell r="J23">
            <v>468</v>
          </cell>
        </row>
        <row r="24">
          <cell r="A24">
            <v>506</v>
          </cell>
          <cell r="B24">
            <v>0</v>
          </cell>
          <cell r="C24" t="str">
            <v>LEAD HILL SCHOOL DISTRICT</v>
          </cell>
          <cell r="D24">
            <v>334</v>
          </cell>
          <cell r="E24">
            <v>64</v>
          </cell>
          <cell r="F24">
            <v>91</v>
          </cell>
          <cell r="G24">
            <v>134</v>
          </cell>
          <cell r="H24">
            <v>289</v>
          </cell>
          <cell r="I24">
            <v>0.8652694610778443</v>
          </cell>
          <cell r="J24">
            <v>45</v>
          </cell>
        </row>
        <row r="25">
          <cell r="A25">
            <v>601</v>
          </cell>
          <cell r="B25">
            <v>0</v>
          </cell>
          <cell r="C25" t="str">
            <v>HERMITAGE SCHOOL DISTRICT</v>
          </cell>
          <cell r="D25">
            <v>418</v>
          </cell>
          <cell r="E25">
            <v>156</v>
          </cell>
          <cell r="F25">
            <v>25</v>
          </cell>
          <cell r="G25">
            <v>134</v>
          </cell>
          <cell r="H25">
            <v>315</v>
          </cell>
          <cell r="I25">
            <v>0.75358851674641147</v>
          </cell>
          <cell r="J25">
            <v>103</v>
          </cell>
        </row>
        <row r="26">
          <cell r="A26">
            <v>602</v>
          </cell>
          <cell r="B26">
            <v>0</v>
          </cell>
          <cell r="C26" t="str">
            <v>WARREN SCHOOL DISTRICT</v>
          </cell>
          <cell r="D26">
            <v>1564</v>
          </cell>
          <cell r="E26">
            <v>375</v>
          </cell>
          <cell r="F26">
            <v>116</v>
          </cell>
          <cell r="G26">
            <v>636</v>
          </cell>
          <cell r="H26">
            <v>1127</v>
          </cell>
          <cell r="I26">
            <v>0.72058823529411764</v>
          </cell>
          <cell r="J26">
            <v>437</v>
          </cell>
        </row>
        <row r="27">
          <cell r="A27">
            <v>701</v>
          </cell>
          <cell r="B27">
            <v>0</v>
          </cell>
          <cell r="C27" t="str">
            <v>HAMPTON SCHOOL DISTRICT</v>
          </cell>
          <cell r="D27">
            <v>538</v>
          </cell>
          <cell r="E27">
            <v>153</v>
          </cell>
          <cell r="F27">
            <v>72</v>
          </cell>
          <cell r="G27">
            <v>171</v>
          </cell>
          <cell r="H27">
            <v>396</v>
          </cell>
          <cell r="I27">
            <v>0.73605947955390338</v>
          </cell>
          <cell r="J27">
            <v>142</v>
          </cell>
        </row>
        <row r="28">
          <cell r="A28">
            <v>801</v>
          </cell>
          <cell r="B28">
            <v>0</v>
          </cell>
          <cell r="C28" t="str">
            <v>BERRYVILLE SCHOOL DISTRICT</v>
          </cell>
          <cell r="D28">
            <v>1840</v>
          </cell>
          <cell r="E28">
            <v>590</v>
          </cell>
          <cell r="F28">
            <v>219</v>
          </cell>
          <cell r="G28">
            <v>490</v>
          </cell>
          <cell r="H28">
            <v>1299</v>
          </cell>
          <cell r="I28">
            <v>0.70597826086956517</v>
          </cell>
          <cell r="J28">
            <v>541</v>
          </cell>
        </row>
        <row r="29">
          <cell r="A29">
            <v>802</v>
          </cell>
          <cell r="B29">
            <v>0</v>
          </cell>
          <cell r="C29" t="str">
            <v>EUREKA SPRINGS SCHOOL DISTRICT</v>
          </cell>
          <cell r="D29">
            <v>649</v>
          </cell>
          <cell r="E29">
            <v>146</v>
          </cell>
          <cell r="F29">
            <v>79</v>
          </cell>
          <cell r="G29">
            <v>153</v>
          </cell>
          <cell r="H29">
            <v>378</v>
          </cell>
          <cell r="I29">
            <v>0.58243451463790452</v>
          </cell>
          <cell r="J29">
            <v>271</v>
          </cell>
        </row>
        <row r="30">
          <cell r="A30">
            <v>803</v>
          </cell>
          <cell r="B30">
            <v>0</v>
          </cell>
          <cell r="C30" t="str">
            <v>GREEN FOREST SCHOOL DISTRICT</v>
          </cell>
          <cell r="D30">
            <v>1378</v>
          </cell>
          <cell r="E30">
            <v>595</v>
          </cell>
          <cell r="F30">
            <v>180</v>
          </cell>
          <cell r="G30">
            <v>377</v>
          </cell>
          <cell r="H30">
            <v>1152</v>
          </cell>
          <cell r="I30">
            <v>0.83599419448476053</v>
          </cell>
          <cell r="J30">
            <v>226</v>
          </cell>
        </row>
        <row r="31">
          <cell r="A31">
            <v>901</v>
          </cell>
          <cell r="B31">
            <v>0</v>
          </cell>
          <cell r="C31" t="str">
            <v>DERMOTT SCHOOL DISTRICT</v>
          </cell>
          <cell r="D31">
            <v>339</v>
          </cell>
          <cell r="E31">
            <v>81</v>
          </cell>
          <cell r="F31">
            <v>13</v>
          </cell>
          <cell r="G31">
            <v>227</v>
          </cell>
          <cell r="H31">
            <v>321</v>
          </cell>
          <cell r="I31">
            <v>0.94690265486725667</v>
          </cell>
          <cell r="J31">
            <v>18</v>
          </cell>
        </row>
        <row r="32">
          <cell r="A32">
            <v>903</v>
          </cell>
          <cell r="B32">
            <v>0</v>
          </cell>
          <cell r="C32" t="str">
            <v>LAKESIDE SCHOOL DIST(CHICOT)</v>
          </cell>
          <cell r="D32">
            <v>953</v>
          </cell>
          <cell r="E32">
            <v>106</v>
          </cell>
          <cell r="F32">
            <v>73</v>
          </cell>
          <cell r="G32">
            <v>617</v>
          </cell>
          <cell r="H32">
            <v>796</v>
          </cell>
          <cell r="I32">
            <v>0.83525708289611755</v>
          </cell>
          <cell r="J32">
            <v>157</v>
          </cell>
        </row>
        <row r="33">
          <cell r="A33">
            <v>1002</v>
          </cell>
          <cell r="B33">
            <v>0</v>
          </cell>
          <cell r="C33" t="str">
            <v>ARKADELPHIA SCHOOL DISTRICT</v>
          </cell>
          <cell r="D33">
            <v>1761</v>
          </cell>
          <cell r="E33">
            <v>248</v>
          </cell>
          <cell r="F33">
            <v>163</v>
          </cell>
          <cell r="G33">
            <v>563</v>
          </cell>
          <cell r="H33">
            <v>974</v>
          </cell>
          <cell r="I33">
            <v>0.55309483248154456</v>
          </cell>
          <cell r="J33">
            <v>787</v>
          </cell>
        </row>
        <row r="34">
          <cell r="A34">
            <v>1003</v>
          </cell>
          <cell r="B34">
            <v>0</v>
          </cell>
          <cell r="C34" t="str">
            <v>GURDON SCHOOL DISTRICT</v>
          </cell>
          <cell r="D34">
            <v>664</v>
          </cell>
          <cell r="E34">
            <v>182</v>
          </cell>
          <cell r="F34">
            <v>71</v>
          </cell>
          <cell r="G34">
            <v>249</v>
          </cell>
          <cell r="H34">
            <v>502</v>
          </cell>
          <cell r="I34">
            <v>0.75602409638554213</v>
          </cell>
          <cell r="J34">
            <v>162</v>
          </cell>
        </row>
        <row r="35">
          <cell r="A35">
            <v>1101</v>
          </cell>
          <cell r="B35">
            <v>0</v>
          </cell>
          <cell r="C35" t="str">
            <v>CORNING SCHOOL DISTRICT</v>
          </cell>
          <cell r="D35">
            <v>854</v>
          </cell>
          <cell r="E35">
            <v>196</v>
          </cell>
          <cell r="F35">
            <v>143</v>
          </cell>
          <cell r="G35">
            <v>279</v>
          </cell>
          <cell r="H35">
            <v>618</v>
          </cell>
          <cell r="I35">
            <v>0.72365339578454335</v>
          </cell>
          <cell r="J35">
            <v>236</v>
          </cell>
        </row>
        <row r="36">
          <cell r="A36">
            <v>1104</v>
          </cell>
          <cell r="B36">
            <v>0</v>
          </cell>
          <cell r="C36" t="str">
            <v>PIGGOTT SCHOOL DISTRICT</v>
          </cell>
          <cell r="D36">
            <v>820</v>
          </cell>
          <cell r="E36">
            <v>138</v>
          </cell>
          <cell r="F36">
            <v>121</v>
          </cell>
          <cell r="G36">
            <v>235</v>
          </cell>
          <cell r="H36">
            <v>494</v>
          </cell>
          <cell r="I36">
            <v>0.60243902439024388</v>
          </cell>
          <cell r="J36">
            <v>326</v>
          </cell>
        </row>
        <row r="37">
          <cell r="A37">
            <v>1106</v>
          </cell>
          <cell r="B37">
            <v>0</v>
          </cell>
          <cell r="C37" t="str">
            <v>RECTOR SCHOOL DISTRICT</v>
          </cell>
          <cell r="D37">
            <v>553</v>
          </cell>
          <cell r="E37">
            <v>153</v>
          </cell>
          <cell r="F37">
            <v>85</v>
          </cell>
          <cell r="G37">
            <v>168</v>
          </cell>
          <cell r="H37">
            <v>406</v>
          </cell>
          <cell r="I37">
            <v>0.73417721518987344</v>
          </cell>
          <cell r="J37">
            <v>147</v>
          </cell>
        </row>
        <row r="38">
          <cell r="A38">
            <v>1201</v>
          </cell>
          <cell r="B38">
            <v>0</v>
          </cell>
          <cell r="C38" t="str">
            <v>CONCORD SCHOOL DISTRICT</v>
          </cell>
          <cell r="D38">
            <v>433</v>
          </cell>
          <cell r="E38">
            <v>109</v>
          </cell>
          <cell r="F38">
            <v>84</v>
          </cell>
          <cell r="G38">
            <v>115</v>
          </cell>
          <cell r="H38">
            <v>308</v>
          </cell>
          <cell r="I38">
            <v>0.71131639722863738</v>
          </cell>
          <cell r="J38">
            <v>125</v>
          </cell>
        </row>
        <row r="39">
          <cell r="A39">
            <v>1202</v>
          </cell>
          <cell r="B39">
            <v>0</v>
          </cell>
          <cell r="C39" t="str">
            <v>HEBER SPRINGS SCHOOL DISTRICT</v>
          </cell>
          <cell r="D39">
            <v>1536</v>
          </cell>
          <cell r="E39">
            <v>220</v>
          </cell>
          <cell r="F39">
            <v>104</v>
          </cell>
          <cell r="G39">
            <v>459</v>
          </cell>
          <cell r="H39">
            <v>783</v>
          </cell>
          <cell r="I39">
            <v>0.509765625</v>
          </cell>
          <cell r="J39">
            <v>753</v>
          </cell>
        </row>
        <row r="40">
          <cell r="A40">
            <v>1203</v>
          </cell>
          <cell r="B40">
            <v>0</v>
          </cell>
          <cell r="C40" t="str">
            <v>QUITMAN SCHOOL DISTRICT</v>
          </cell>
          <cell r="D40">
            <v>731</v>
          </cell>
          <cell r="E40">
            <v>130</v>
          </cell>
          <cell r="F40">
            <v>87</v>
          </cell>
          <cell r="G40">
            <v>233</v>
          </cell>
          <cell r="H40">
            <v>450</v>
          </cell>
          <cell r="I40">
            <v>0.61559507523939805</v>
          </cell>
          <cell r="J40">
            <v>281</v>
          </cell>
        </row>
        <row r="41">
          <cell r="A41">
            <v>1204</v>
          </cell>
          <cell r="B41">
            <v>0</v>
          </cell>
          <cell r="C41" t="str">
            <v>WEST SIDE SCHOOL DIST(CLEBURNE)</v>
          </cell>
          <cell r="D41">
            <v>456</v>
          </cell>
          <cell r="E41">
            <v>110</v>
          </cell>
          <cell r="F41">
            <v>64</v>
          </cell>
          <cell r="G41">
            <v>153</v>
          </cell>
          <cell r="H41">
            <v>327</v>
          </cell>
          <cell r="I41">
            <v>0.71710526315789469</v>
          </cell>
          <cell r="J41">
            <v>129</v>
          </cell>
        </row>
        <row r="42">
          <cell r="A42">
            <v>1304</v>
          </cell>
          <cell r="B42">
            <v>0</v>
          </cell>
          <cell r="C42" t="str">
            <v>WOODLAWN SCHOOL DISTRICT</v>
          </cell>
          <cell r="D42">
            <v>555</v>
          </cell>
          <cell r="E42">
            <v>77</v>
          </cell>
          <cell r="F42">
            <v>60</v>
          </cell>
          <cell r="G42">
            <v>133</v>
          </cell>
          <cell r="H42">
            <v>270</v>
          </cell>
          <cell r="I42">
            <v>0.48648648648648651</v>
          </cell>
          <cell r="J42">
            <v>285</v>
          </cell>
        </row>
        <row r="43">
          <cell r="A43">
            <v>1305</v>
          </cell>
          <cell r="B43">
            <v>0</v>
          </cell>
          <cell r="C43" t="str">
            <v>CLEVELAND COUNTY SCHOOL DISTRICT</v>
          </cell>
          <cell r="D43">
            <v>781</v>
          </cell>
          <cell r="E43">
            <v>160</v>
          </cell>
          <cell r="F43">
            <v>52</v>
          </cell>
          <cell r="G43">
            <v>292</v>
          </cell>
          <cell r="H43">
            <v>504</v>
          </cell>
          <cell r="I43">
            <v>0.64532650448143403</v>
          </cell>
          <cell r="J43">
            <v>277</v>
          </cell>
        </row>
        <row r="44">
          <cell r="A44">
            <v>1402</v>
          </cell>
          <cell r="B44">
            <v>0</v>
          </cell>
          <cell r="C44" t="str">
            <v>MAGNOLIA SCHOOL DISTRICT</v>
          </cell>
          <cell r="D44">
            <v>2648</v>
          </cell>
          <cell r="E44">
            <v>507</v>
          </cell>
          <cell r="F44">
            <v>206</v>
          </cell>
          <cell r="G44">
            <v>1184</v>
          </cell>
          <cell r="H44">
            <v>1897</v>
          </cell>
          <cell r="I44">
            <v>0.71638972809667678</v>
          </cell>
          <cell r="J44">
            <v>751</v>
          </cell>
        </row>
        <row r="45">
          <cell r="A45">
            <v>1408</v>
          </cell>
          <cell r="B45">
            <v>0</v>
          </cell>
          <cell r="C45" t="str">
            <v>EMERSON-TAYLOR-BRADLEY SCHOOL DISTRICT</v>
          </cell>
          <cell r="D45">
            <v>1034</v>
          </cell>
          <cell r="E45">
            <v>181</v>
          </cell>
          <cell r="F45">
            <v>97</v>
          </cell>
          <cell r="G45">
            <v>211</v>
          </cell>
          <cell r="H45">
            <v>489</v>
          </cell>
          <cell r="I45">
            <v>0.47292069632495165</v>
          </cell>
          <cell r="J45">
            <v>545</v>
          </cell>
        </row>
        <row r="46">
          <cell r="A46">
            <v>1503</v>
          </cell>
          <cell r="B46">
            <v>0</v>
          </cell>
          <cell r="C46" t="str">
            <v>NEMO VISTA SCHOOL DISTRICT</v>
          </cell>
          <cell r="D46">
            <v>461</v>
          </cell>
          <cell r="E46">
            <v>95</v>
          </cell>
          <cell r="F46">
            <v>72</v>
          </cell>
          <cell r="G46">
            <v>156</v>
          </cell>
          <cell r="H46">
            <v>323</v>
          </cell>
          <cell r="I46">
            <v>0.70065075921908893</v>
          </cell>
          <cell r="J46">
            <v>138</v>
          </cell>
        </row>
        <row r="47">
          <cell r="A47">
            <v>1505</v>
          </cell>
          <cell r="B47">
            <v>0</v>
          </cell>
          <cell r="C47" t="str">
            <v>WONDERVIEW SCHOOL DISTRICT</v>
          </cell>
          <cell r="D47">
            <v>433</v>
          </cell>
          <cell r="E47">
            <v>91</v>
          </cell>
          <cell r="F47">
            <v>40</v>
          </cell>
          <cell r="G47">
            <v>113</v>
          </cell>
          <cell r="H47">
            <v>244</v>
          </cell>
          <cell r="I47">
            <v>0.56351039260969982</v>
          </cell>
          <cell r="J47">
            <v>189</v>
          </cell>
        </row>
        <row r="48">
          <cell r="A48">
            <v>1507</v>
          </cell>
          <cell r="B48">
            <v>0</v>
          </cell>
          <cell r="C48" t="str">
            <v>SOUTH CONWAY COUNTY SCHOOL DISTRICT</v>
          </cell>
          <cell r="D48">
            <v>2282</v>
          </cell>
          <cell r="E48">
            <v>622</v>
          </cell>
          <cell r="F48">
            <v>237</v>
          </cell>
          <cell r="G48">
            <v>825</v>
          </cell>
          <cell r="H48">
            <v>1684</v>
          </cell>
          <cell r="I48">
            <v>0.73794916739702021</v>
          </cell>
          <cell r="J48">
            <v>598</v>
          </cell>
        </row>
        <row r="49">
          <cell r="A49">
            <v>1601</v>
          </cell>
          <cell r="B49">
            <v>0</v>
          </cell>
          <cell r="C49" t="str">
            <v>BAY SCHOOL DISTRICT</v>
          </cell>
          <cell r="D49">
            <v>621</v>
          </cell>
          <cell r="E49">
            <v>127</v>
          </cell>
          <cell r="F49">
            <v>89</v>
          </cell>
          <cell r="G49">
            <v>186</v>
          </cell>
          <cell r="H49">
            <v>402</v>
          </cell>
          <cell r="I49">
            <v>0.64734299516908211</v>
          </cell>
          <cell r="J49">
            <v>219</v>
          </cell>
        </row>
        <row r="50">
          <cell r="A50">
            <v>1602</v>
          </cell>
          <cell r="B50">
            <v>0</v>
          </cell>
          <cell r="C50" t="str">
            <v>WESTSIDE CONS. SCH DIST(CRAIGH</v>
          </cell>
          <cell r="D50">
            <v>1734</v>
          </cell>
          <cell r="E50">
            <v>299</v>
          </cell>
          <cell r="F50">
            <v>197</v>
          </cell>
          <cell r="G50">
            <v>457</v>
          </cell>
          <cell r="H50">
            <v>953</v>
          </cell>
          <cell r="I50">
            <v>0.54959630911188007</v>
          </cell>
          <cell r="J50">
            <v>781</v>
          </cell>
        </row>
        <row r="51">
          <cell r="A51">
            <v>1603</v>
          </cell>
          <cell r="B51">
            <v>0</v>
          </cell>
          <cell r="C51" t="str">
            <v>BROOKLAND SCHOOL DISTRICT</v>
          </cell>
          <cell r="D51">
            <v>2659</v>
          </cell>
          <cell r="E51">
            <v>297</v>
          </cell>
          <cell r="F51">
            <v>258</v>
          </cell>
          <cell r="G51">
            <v>381</v>
          </cell>
          <cell r="H51">
            <v>936</v>
          </cell>
          <cell r="I51">
            <v>0.3520120345994735</v>
          </cell>
          <cell r="J51">
            <v>1723</v>
          </cell>
        </row>
        <row r="52">
          <cell r="A52">
            <v>1605</v>
          </cell>
          <cell r="B52">
            <v>0</v>
          </cell>
          <cell r="C52" t="str">
            <v>BUFFALO IS. CENTRAL SCH. DIST.</v>
          </cell>
          <cell r="D52">
            <v>726</v>
          </cell>
          <cell r="E52">
            <v>210</v>
          </cell>
          <cell r="F52">
            <v>76</v>
          </cell>
          <cell r="G52">
            <v>190</v>
          </cell>
          <cell r="H52">
            <v>476</v>
          </cell>
          <cell r="I52">
            <v>0.65564738292011016</v>
          </cell>
          <cell r="J52">
            <v>250</v>
          </cell>
        </row>
        <row r="53">
          <cell r="A53">
            <v>1608</v>
          </cell>
          <cell r="B53">
            <v>0</v>
          </cell>
          <cell r="C53" t="str">
            <v>JONESBORO SCHOOL DISTRICT</v>
          </cell>
          <cell r="D53">
            <v>6410</v>
          </cell>
          <cell r="E53">
            <v>1320</v>
          </cell>
          <cell r="F53">
            <v>481</v>
          </cell>
          <cell r="G53">
            <v>2940</v>
          </cell>
          <cell r="H53">
            <v>4741</v>
          </cell>
          <cell r="I53">
            <v>0.73962558502340092</v>
          </cell>
          <cell r="J53">
            <v>1669</v>
          </cell>
        </row>
        <row r="54">
          <cell r="A54">
            <v>1611</v>
          </cell>
          <cell r="B54">
            <v>0</v>
          </cell>
          <cell r="C54" t="str">
            <v>NETTLETON SCHOOL DISTRICT</v>
          </cell>
          <cell r="D54">
            <v>3585</v>
          </cell>
          <cell r="E54">
            <v>746</v>
          </cell>
          <cell r="F54">
            <v>438</v>
          </cell>
          <cell r="G54">
            <v>1392</v>
          </cell>
          <cell r="H54">
            <v>2576</v>
          </cell>
          <cell r="I54">
            <v>0.7185495118549512</v>
          </cell>
          <cell r="J54">
            <v>1009</v>
          </cell>
        </row>
        <row r="55">
          <cell r="A55">
            <v>1612</v>
          </cell>
          <cell r="B55">
            <v>0</v>
          </cell>
          <cell r="C55" t="str">
            <v>VALLEY VIEW SCHOOL DISTRICT</v>
          </cell>
          <cell r="D55">
            <v>2865</v>
          </cell>
          <cell r="E55">
            <v>281</v>
          </cell>
          <cell r="F55">
            <v>256</v>
          </cell>
          <cell r="G55">
            <v>249</v>
          </cell>
          <cell r="H55">
            <v>786</v>
          </cell>
          <cell r="I55">
            <v>0.2743455497382199</v>
          </cell>
          <cell r="J55">
            <v>2079</v>
          </cell>
        </row>
        <row r="56">
          <cell r="A56">
            <v>1613</v>
          </cell>
          <cell r="B56">
            <v>0</v>
          </cell>
          <cell r="C56" t="str">
            <v>RIVERSIDE SCHOOL DISTRICT</v>
          </cell>
          <cell r="D56">
            <v>762</v>
          </cell>
          <cell r="E56">
            <v>138</v>
          </cell>
          <cell r="F56">
            <v>85</v>
          </cell>
          <cell r="G56">
            <v>226</v>
          </cell>
          <cell r="H56">
            <v>449</v>
          </cell>
          <cell r="I56">
            <v>0.58923884514435698</v>
          </cell>
          <cell r="J56">
            <v>313</v>
          </cell>
        </row>
        <row r="57">
          <cell r="A57">
            <v>1701</v>
          </cell>
          <cell r="B57">
            <v>0</v>
          </cell>
          <cell r="C57" t="str">
            <v>ALMA SCHOOL DISTRICT</v>
          </cell>
          <cell r="D57">
            <v>3297</v>
          </cell>
          <cell r="E57">
            <v>530</v>
          </cell>
          <cell r="F57">
            <v>330</v>
          </cell>
          <cell r="G57">
            <v>853</v>
          </cell>
          <cell r="H57">
            <v>1713</v>
          </cell>
          <cell r="I57">
            <v>0.51956323930846227</v>
          </cell>
          <cell r="J57">
            <v>1584</v>
          </cell>
        </row>
        <row r="58">
          <cell r="A58">
            <v>1702</v>
          </cell>
          <cell r="B58">
            <v>0</v>
          </cell>
          <cell r="C58" t="str">
            <v>CEDARVILLE SCHOOL DISTRICT</v>
          </cell>
          <cell r="D58">
            <v>765</v>
          </cell>
          <cell r="E58">
            <v>177</v>
          </cell>
          <cell r="F58">
            <v>131</v>
          </cell>
          <cell r="G58">
            <v>244</v>
          </cell>
          <cell r="H58">
            <v>552</v>
          </cell>
          <cell r="I58">
            <v>0.72156862745098038</v>
          </cell>
          <cell r="J58">
            <v>213</v>
          </cell>
        </row>
        <row r="59">
          <cell r="A59">
            <v>1703</v>
          </cell>
          <cell r="B59">
            <v>0</v>
          </cell>
          <cell r="C59" t="str">
            <v>MOUNTAINBURG SCHOOL DISTRICT</v>
          </cell>
          <cell r="D59">
            <v>619</v>
          </cell>
          <cell r="E59">
            <v>151</v>
          </cell>
          <cell r="F59">
            <v>78</v>
          </cell>
          <cell r="G59">
            <v>227</v>
          </cell>
          <cell r="H59">
            <v>456</v>
          </cell>
          <cell r="I59">
            <v>0.73667205169628436</v>
          </cell>
          <cell r="J59">
            <v>163</v>
          </cell>
        </row>
        <row r="60">
          <cell r="A60">
            <v>1704</v>
          </cell>
          <cell r="B60">
            <v>0</v>
          </cell>
          <cell r="C60" t="str">
            <v>MULBERRY/PLEASANT VIEW BI-COUNTY SCHOOLS</v>
          </cell>
          <cell r="D60">
            <v>421</v>
          </cell>
          <cell r="E60">
            <v>116</v>
          </cell>
          <cell r="F60">
            <v>26</v>
          </cell>
          <cell r="G60">
            <v>168</v>
          </cell>
          <cell r="H60">
            <v>310</v>
          </cell>
          <cell r="I60">
            <v>0.73634204275534443</v>
          </cell>
          <cell r="J60">
            <v>111</v>
          </cell>
        </row>
        <row r="61">
          <cell r="A61">
            <v>1705</v>
          </cell>
          <cell r="B61">
            <v>0</v>
          </cell>
          <cell r="C61" t="str">
            <v>VAN BUREN SCHOOL DISTRICT</v>
          </cell>
          <cell r="D61">
            <v>5637</v>
          </cell>
          <cell r="E61">
            <v>1178</v>
          </cell>
          <cell r="F61">
            <v>681</v>
          </cell>
          <cell r="G61">
            <v>1500</v>
          </cell>
          <cell r="H61">
            <v>3359</v>
          </cell>
          <cell r="I61">
            <v>0.59588433563952459</v>
          </cell>
          <cell r="J61">
            <v>2278</v>
          </cell>
        </row>
        <row r="62">
          <cell r="A62">
            <v>1802</v>
          </cell>
          <cell r="B62">
            <v>0</v>
          </cell>
          <cell r="C62" t="str">
            <v>EARLE SCHOOL DISTRICT</v>
          </cell>
          <cell r="D62">
            <v>527</v>
          </cell>
          <cell r="E62">
            <v>193</v>
          </cell>
          <cell r="F62">
            <v>34</v>
          </cell>
          <cell r="G62">
            <v>274</v>
          </cell>
          <cell r="H62">
            <v>501</v>
          </cell>
          <cell r="I62">
            <v>0.95066413662239091</v>
          </cell>
          <cell r="J62">
            <v>26</v>
          </cell>
        </row>
        <row r="63">
          <cell r="A63">
            <v>1803</v>
          </cell>
          <cell r="B63">
            <v>0</v>
          </cell>
          <cell r="C63" t="str">
            <v>WEST MEMPHIS SCHOOL DISTRICT</v>
          </cell>
          <cell r="D63">
            <v>5164</v>
          </cell>
          <cell r="E63">
            <v>509</v>
          </cell>
          <cell r="F63">
            <v>446</v>
          </cell>
          <cell r="G63">
            <v>2782</v>
          </cell>
          <cell r="H63">
            <v>3737</v>
          </cell>
          <cell r="I63">
            <v>0.72366382649109218</v>
          </cell>
          <cell r="J63">
            <v>1427</v>
          </cell>
        </row>
        <row r="64">
          <cell r="A64">
            <v>1804</v>
          </cell>
          <cell r="B64">
            <v>0</v>
          </cell>
          <cell r="C64" t="str">
            <v>MARION SCHOOL DISTRICT</v>
          </cell>
          <cell r="D64">
            <v>3926</v>
          </cell>
          <cell r="E64">
            <v>991</v>
          </cell>
          <cell r="F64">
            <v>403</v>
          </cell>
          <cell r="G64">
            <v>1442</v>
          </cell>
          <cell r="H64">
            <v>2836</v>
          </cell>
          <cell r="I64">
            <v>0.72236372898624557</v>
          </cell>
          <cell r="J64">
            <v>1090</v>
          </cell>
        </row>
        <row r="65">
          <cell r="A65">
            <v>1901</v>
          </cell>
          <cell r="B65">
            <v>0</v>
          </cell>
          <cell r="C65" t="str">
            <v>CROSS COUNTY SCHOOL DISTRICT</v>
          </cell>
          <cell r="D65">
            <v>580</v>
          </cell>
          <cell r="E65">
            <v>180</v>
          </cell>
          <cell r="F65">
            <v>86</v>
          </cell>
          <cell r="G65">
            <v>154</v>
          </cell>
          <cell r="H65">
            <v>420</v>
          </cell>
          <cell r="I65">
            <v>0.72413793103448276</v>
          </cell>
          <cell r="J65">
            <v>160</v>
          </cell>
        </row>
        <row r="66">
          <cell r="A66">
            <v>1905</v>
          </cell>
          <cell r="B66">
            <v>0</v>
          </cell>
          <cell r="C66" t="str">
            <v>WYNNE SCHOOL DISTRICT</v>
          </cell>
          <cell r="D66">
            <v>2635</v>
          </cell>
          <cell r="E66">
            <v>450</v>
          </cell>
          <cell r="F66">
            <v>188</v>
          </cell>
          <cell r="G66">
            <v>950</v>
          </cell>
          <cell r="H66">
            <v>1588</v>
          </cell>
          <cell r="I66">
            <v>0.60265654648956357</v>
          </cell>
          <cell r="J66">
            <v>1047</v>
          </cell>
        </row>
        <row r="67">
          <cell r="A67">
            <v>2002</v>
          </cell>
          <cell r="B67">
            <v>0</v>
          </cell>
          <cell r="C67" t="str">
            <v>FORDYCE SCHOOL DISTRICT</v>
          </cell>
          <cell r="D67">
            <v>754</v>
          </cell>
          <cell r="E67">
            <v>161</v>
          </cell>
          <cell r="F67">
            <v>51</v>
          </cell>
          <cell r="G67">
            <v>315</v>
          </cell>
          <cell r="H67">
            <v>527</v>
          </cell>
          <cell r="I67">
            <v>0.69893899204244037</v>
          </cell>
          <cell r="J67">
            <v>227</v>
          </cell>
        </row>
        <row r="68">
          <cell r="A68">
            <v>2104</v>
          </cell>
          <cell r="B68">
            <v>0</v>
          </cell>
          <cell r="C68" t="str">
            <v>DUMAS SCHOOL DISTRICT</v>
          </cell>
          <cell r="D68">
            <v>1158</v>
          </cell>
          <cell r="E68">
            <v>307</v>
          </cell>
          <cell r="F68">
            <v>63</v>
          </cell>
          <cell r="G68">
            <v>561</v>
          </cell>
          <cell r="H68">
            <v>931</v>
          </cell>
          <cell r="I68">
            <v>0.80397236614853196</v>
          </cell>
          <cell r="J68">
            <v>227</v>
          </cell>
        </row>
        <row r="69">
          <cell r="A69">
            <v>2105</v>
          </cell>
          <cell r="B69">
            <v>0</v>
          </cell>
          <cell r="C69" t="str">
            <v>MCGEHEE SCHOOL DISTRICT</v>
          </cell>
          <cell r="D69">
            <v>1135</v>
          </cell>
          <cell r="E69">
            <v>281</v>
          </cell>
          <cell r="F69">
            <v>107</v>
          </cell>
          <cell r="G69">
            <v>466</v>
          </cell>
          <cell r="H69">
            <v>854</v>
          </cell>
          <cell r="I69">
            <v>0.75242290748898677</v>
          </cell>
          <cell r="J69">
            <v>281</v>
          </cell>
        </row>
        <row r="70">
          <cell r="A70">
            <v>2202</v>
          </cell>
          <cell r="B70">
            <v>0</v>
          </cell>
          <cell r="C70" t="str">
            <v>DREW CENTRAL SCHOOL DISTRICT</v>
          </cell>
          <cell r="D70">
            <v>1061</v>
          </cell>
          <cell r="E70">
            <v>265</v>
          </cell>
          <cell r="F70">
            <v>124</v>
          </cell>
          <cell r="G70">
            <v>388</v>
          </cell>
          <cell r="H70">
            <v>777</v>
          </cell>
          <cell r="I70">
            <v>0.7323279924599434</v>
          </cell>
          <cell r="J70">
            <v>284</v>
          </cell>
        </row>
        <row r="71">
          <cell r="A71">
            <v>2203</v>
          </cell>
          <cell r="B71">
            <v>0</v>
          </cell>
          <cell r="C71" t="str">
            <v>MONTICELLO SCHOOL DISTRICT</v>
          </cell>
          <cell r="D71">
            <v>1786</v>
          </cell>
          <cell r="E71">
            <v>235</v>
          </cell>
          <cell r="F71">
            <v>103</v>
          </cell>
          <cell r="G71">
            <v>626</v>
          </cell>
          <cell r="H71">
            <v>964</v>
          </cell>
          <cell r="I71">
            <v>0.53975363941769317</v>
          </cell>
          <cell r="J71">
            <v>822</v>
          </cell>
        </row>
        <row r="72">
          <cell r="A72">
            <v>2301</v>
          </cell>
          <cell r="B72">
            <v>0</v>
          </cell>
          <cell r="C72" t="str">
            <v>CONWAY SCHOOL DISTRICT</v>
          </cell>
          <cell r="D72">
            <v>10117</v>
          </cell>
          <cell r="E72">
            <v>1595</v>
          </cell>
          <cell r="F72">
            <v>744</v>
          </cell>
          <cell r="G72">
            <v>2700</v>
          </cell>
          <cell r="H72">
            <v>5039</v>
          </cell>
          <cell r="I72">
            <v>0.49807255115152715</v>
          </cell>
          <cell r="J72">
            <v>5078</v>
          </cell>
        </row>
        <row r="73">
          <cell r="A73">
            <v>2303</v>
          </cell>
          <cell r="B73">
            <v>0</v>
          </cell>
          <cell r="C73" t="str">
            <v>GREENBRIER SCHOOL DISTRICT</v>
          </cell>
          <cell r="D73">
            <v>3553</v>
          </cell>
          <cell r="E73">
            <v>492</v>
          </cell>
          <cell r="F73">
            <v>355</v>
          </cell>
          <cell r="G73">
            <v>571</v>
          </cell>
          <cell r="H73">
            <v>1418</v>
          </cell>
          <cell r="I73">
            <v>0.39909935265972418</v>
          </cell>
          <cell r="J73">
            <v>2135</v>
          </cell>
        </row>
        <row r="74">
          <cell r="A74">
            <v>2304</v>
          </cell>
          <cell r="B74">
            <v>0</v>
          </cell>
          <cell r="C74" t="str">
            <v>GUY-PERKINS SCHOOL DISTRICT</v>
          </cell>
          <cell r="D74">
            <v>326</v>
          </cell>
          <cell r="E74">
            <v>96</v>
          </cell>
          <cell r="F74">
            <v>35</v>
          </cell>
          <cell r="G74">
            <v>95</v>
          </cell>
          <cell r="H74">
            <v>226</v>
          </cell>
          <cell r="I74">
            <v>0.69325153374233128</v>
          </cell>
          <cell r="J74">
            <v>100</v>
          </cell>
        </row>
        <row r="75">
          <cell r="A75">
            <v>2305</v>
          </cell>
          <cell r="B75">
            <v>0</v>
          </cell>
          <cell r="C75" t="str">
            <v>MAYFLOWER SCHOOL DISTRICT</v>
          </cell>
          <cell r="D75">
            <v>1046</v>
          </cell>
          <cell r="E75">
            <v>203</v>
          </cell>
          <cell r="F75">
            <v>96</v>
          </cell>
          <cell r="G75">
            <v>309</v>
          </cell>
          <cell r="H75">
            <v>608</v>
          </cell>
          <cell r="I75">
            <v>0.58126195028680694</v>
          </cell>
          <cell r="J75">
            <v>438</v>
          </cell>
        </row>
        <row r="76">
          <cell r="A76">
            <v>2306</v>
          </cell>
          <cell r="B76">
            <v>0</v>
          </cell>
          <cell r="C76" t="str">
            <v>MT. VERNON/ENOLA SCHOOL DISTRICT</v>
          </cell>
          <cell r="D76">
            <v>512</v>
          </cell>
          <cell r="E76">
            <v>205</v>
          </cell>
          <cell r="F76">
            <v>18</v>
          </cell>
          <cell r="G76">
            <v>95</v>
          </cell>
          <cell r="H76">
            <v>318</v>
          </cell>
          <cell r="I76">
            <v>0.62109375</v>
          </cell>
          <cell r="J76">
            <v>194</v>
          </cell>
        </row>
        <row r="77">
          <cell r="A77">
            <v>2307</v>
          </cell>
          <cell r="B77">
            <v>0</v>
          </cell>
          <cell r="C77" t="str">
            <v>VILONIA SCHOOL DISTRICT</v>
          </cell>
          <cell r="D77">
            <v>3063</v>
          </cell>
          <cell r="E77">
            <v>499</v>
          </cell>
          <cell r="F77">
            <v>261</v>
          </cell>
          <cell r="G77">
            <v>536</v>
          </cell>
          <cell r="H77">
            <v>1296</v>
          </cell>
          <cell r="I77">
            <v>0.42311459353574926</v>
          </cell>
          <cell r="J77">
            <v>1767</v>
          </cell>
        </row>
        <row r="78">
          <cell r="A78">
            <v>2402</v>
          </cell>
          <cell r="B78">
            <v>0</v>
          </cell>
          <cell r="C78" t="str">
            <v>CHARLESTON SCHOOL DISTRICT</v>
          </cell>
          <cell r="D78">
            <v>874</v>
          </cell>
          <cell r="E78">
            <v>149</v>
          </cell>
          <cell r="F78">
            <v>75</v>
          </cell>
          <cell r="G78">
            <v>209</v>
          </cell>
          <cell r="H78">
            <v>433</v>
          </cell>
          <cell r="I78">
            <v>0.49542334096109841</v>
          </cell>
          <cell r="J78">
            <v>441</v>
          </cell>
        </row>
        <row r="79">
          <cell r="A79">
            <v>2403</v>
          </cell>
          <cell r="B79">
            <v>0</v>
          </cell>
          <cell r="C79" t="str">
            <v>COUNTY LINE SCHOOL DISTRICT</v>
          </cell>
          <cell r="D79">
            <v>492</v>
          </cell>
          <cell r="E79">
            <v>143</v>
          </cell>
          <cell r="F79">
            <v>57</v>
          </cell>
          <cell r="G79">
            <v>152</v>
          </cell>
          <cell r="H79">
            <v>352</v>
          </cell>
          <cell r="I79">
            <v>0.71544715447154472</v>
          </cell>
          <cell r="J79">
            <v>140</v>
          </cell>
        </row>
        <row r="80">
          <cell r="A80">
            <v>2404</v>
          </cell>
          <cell r="B80">
            <v>0</v>
          </cell>
          <cell r="C80" t="str">
            <v>OZARK SCHOOL DISTRICT</v>
          </cell>
          <cell r="D80">
            <v>1727</v>
          </cell>
          <cell r="E80">
            <v>311</v>
          </cell>
          <cell r="F80">
            <v>187</v>
          </cell>
          <cell r="G80">
            <v>561</v>
          </cell>
          <cell r="H80">
            <v>1059</v>
          </cell>
          <cell r="I80">
            <v>0.61320208453966418</v>
          </cell>
          <cell r="J80">
            <v>668</v>
          </cell>
        </row>
        <row r="81">
          <cell r="A81">
            <v>2501</v>
          </cell>
          <cell r="B81">
            <v>0</v>
          </cell>
          <cell r="C81" t="str">
            <v>MAMMOTH SPRING SCHOOL DISTRICT</v>
          </cell>
          <cell r="D81">
            <v>464</v>
          </cell>
          <cell r="E81">
            <v>108</v>
          </cell>
          <cell r="F81">
            <v>58</v>
          </cell>
          <cell r="G81">
            <v>171</v>
          </cell>
          <cell r="H81">
            <v>337</v>
          </cell>
          <cell r="I81">
            <v>0.72629310344827591</v>
          </cell>
          <cell r="J81">
            <v>127</v>
          </cell>
        </row>
        <row r="82">
          <cell r="A82">
            <v>2502</v>
          </cell>
          <cell r="B82">
            <v>0</v>
          </cell>
          <cell r="C82" t="str">
            <v>SALEM SCHOOL DISTRICT</v>
          </cell>
          <cell r="D82">
            <v>841</v>
          </cell>
          <cell r="E82">
            <v>146</v>
          </cell>
          <cell r="F82">
            <v>116</v>
          </cell>
          <cell r="G82">
            <v>272</v>
          </cell>
          <cell r="H82">
            <v>534</v>
          </cell>
          <cell r="I82">
            <v>0.63495838287752671</v>
          </cell>
          <cell r="J82">
            <v>307</v>
          </cell>
        </row>
        <row r="83">
          <cell r="A83">
            <v>2503</v>
          </cell>
          <cell r="B83">
            <v>0</v>
          </cell>
          <cell r="C83" t="str">
            <v>VIOLA SCHOOL DISTRICT</v>
          </cell>
          <cell r="D83">
            <v>357</v>
          </cell>
          <cell r="E83">
            <v>102</v>
          </cell>
          <cell r="F83">
            <v>60</v>
          </cell>
          <cell r="G83">
            <v>100</v>
          </cell>
          <cell r="H83">
            <v>262</v>
          </cell>
          <cell r="I83">
            <v>0.73389355742296913</v>
          </cell>
          <cell r="J83">
            <v>95</v>
          </cell>
        </row>
        <row r="84">
          <cell r="A84">
            <v>2601</v>
          </cell>
          <cell r="B84">
            <v>0</v>
          </cell>
          <cell r="C84" t="str">
            <v>CUTTER-MORNING STAR SCHOOL DISTRICT</v>
          </cell>
          <cell r="D84">
            <v>677</v>
          </cell>
          <cell r="E84">
            <v>214</v>
          </cell>
          <cell r="F84">
            <v>64</v>
          </cell>
          <cell r="G84">
            <v>245</v>
          </cell>
          <cell r="H84">
            <v>523</v>
          </cell>
          <cell r="I84">
            <v>0.77252584933530277</v>
          </cell>
          <cell r="J84">
            <v>154</v>
          </cell>
        </row>
        <row r="85">
          <cell r="A85">
            <v>2602</v>
          </cell>
          <cell r="B85">
            <v>0</v>
          </cell>
          <cell r="C85" t="str">
            <v>FOUNTAIN LAKE SCHOOL DISTRICT</v>
          </cell>
          <cell r="D85">
            <v>1347</v>
          </cell>
          <cell r="E85">
            <v>205</v>
          </cell>
          <cell r="F85">
            <v>109</v>
          </cell>
          <cell r="G85">
            <v>361</v>
          </cell>
          <cell r="H85">
            <v>675</v>
          </cell>
          <cell r="I85">
            <v>0.50111358574610243</v>
          </cell>
          <cell r="J85">
            <v>672</v>
          </cell>
        </row>
        <row r="86">
          <cell r="A86">
            <v>2603</v>
          </cell>
          <cell r="B86">
            <v>0</v>
          </cell>
          <cell r="C86" t="str">
            <v>HOT SPRINGS SCHOOL DISTRICT</v>
          </cell>
          <cell r="D86">
            <v>3579</v>
          </cell>
          <cell r="E86">
            <v>1004</v>
          </cell>
          <cell r="F86">
            <v>202</v>
          </cell>
          <cell r="G86">
            <v>1735</v>
          </cell>
          <cell r="H86">
            <v>2941</v>
          </cell>
          <cell r="I86">
            <v>0.82173791561888798</v>
          </cell>
          <cell r="J86">
            <v>638</v>
          </cell>
        </row>
        <row r="87">
          <cell r="A87">
            <v>2604</v>
          </cell>
          <cell r="B87">
            <v>0</v>
          </cell>
          <cell r="C87" t="str">
            <v>JESSIEVILLE SCHOOL DISTRICT</v>
          </cell>
          <cell r="D87">
            <v>833</v>
          </cell>
          <cell r="E87">
            <v>254</v>
          </cell>
          <cell r="F87">
            <v>133</v>
          </cell>
          <cell r="G87">
            <v>213</v>
          </cell>
          <cell r="H87">
            <v>600</v>
          </cell>
          <cell r="I87">
            <v>0.72028811524609848</v>
          </cell>
          <cell r="J87">
            <v>233</v>
          </cell>
        </row>
        <row r="88">
          <cell r="A88">
            <v>2605</v>
          </cell>
          <cell r="B88">
            <v>0</v>
          </cell>
          <cell r="C88" t="str">
            <v>LAKE HAMILTON SCHOOL DISTRICT</v>
          </cell>
          <cell r="D88">
            <v>4367</v>
          </cell>
          <cell r="E88">
            <v>703</v>
          </cell>
          <cell r="F88">
            <v>472</v>
          </cell>
          <cell r="G88">
            <v>1315</v>
          </cell>
          <cell r="H88">
            <v>2490</v>
          </cell>
          <cell r="I88">
            <v>0.57018548202427299</v>
          </cell>
          <cell r="J88">
            <v>1877</v>
          </cell>
        </row>
        <row r="89">
          <cell r="A89">
            <v>2606</v>
          </cell>
          <cell r="B89">
            <v>0</v>
          </cell>
          <cell r="C89" t="str">
            <v>LAKESIDE SCHOOL DIST(GARLAND)</v>
          </cell>
          <cell r="D89">
            <v>3481</v>
          </cell>
          <cell r="E89">
            <v>497</v>
          </cell>
          <cell r="F89">
            <v>235</v>
          </cell>
          <cell r="G89">
            <v>674</v>
          </cell>
          <cell r="H89">
            <v>1406</v>
          </cell>
          <cell r="I89">
            <v>0.4039069232979029</v>
          </cell>
          <cell r="J89">
            <v>2075</v>
          </cell>
        </row>
        <row r="90">
          <cell r="A90">
            <v>2607</v>
          </cell>
          <cell r="B90">
            <v>0</v>
          </cell>
          <cell r="C90" t="str">
            <v>MOUNTAIN PINE SCHOOL DISTRICT</v>
          </cell>
          <cell r="D90">
            <v>584</v>
          </cell>
          <cell r="E90">
            <v>148</v>
          </cell>
          <cell r="F90">
            <v>74</v>
          </cell>
          <cell r="G90">
            <v>262</v>
          </cell>
          <cell r="H90">
            <v>484</v>
          </cell>
          <cell r="I90">
            <v>0.82876712328767121</v>
          </cell>
          <cell r="J90">
            <v>100</v>
          </cell>
        </row>
        <row r="91">
          <cell r="A91">
            <v>2703</v>
          </cell>
          <cell r="B91">
            <v>0</v>
          </cell>
          <cell r="C91" t="str">
            <v>POYEN SCHOOL DISTRICT</v>
          </cell>
          <cell r="D91">
            <v>582</v>
          </cell>
          <cell r="E91">
            <v>81</v>
          </cell>
          <cell r="F91">
            <v>45</v>
          </cell>
          <cell r="G91">
            <v>169</v>
          </cell>
          <cell r="H91">
            <v>295</v>
          </cell>
          <cell r="I91">
            <v>0.50687285223367695</v>
          </cell>
          <cell r="J91">
            <v>287</v>
          </cell>
        </row>
        <row r="92">
          <cell r="A92">
            <v>2705</v>
          </cell>
          <cell r="B92">
            <v>0</v>
          </cell>
          <cell r="C92" t="str">
            <v>SHERIDAN SCHOOL DISTRICT</v>
          </cell>
          <cell r="D92">
            <v>4151</v>
          </cell>
          <cell r="E92">
            <v>540</v>
          </cell>
          <cell r="F92">
            <v>336</v>
          </cell>
          <cell r="G92">
            <v>1083</v>
          </cell>
          <cell r="H92">
            <v>1959</v>
          </cell>
          <cell r="I92">
            <v>0.47193447362081425</v>
          </cell>
          <cell r="J92">
            <v>2192</v>
          </cell>
        </row>
        <row r="93">
          <cell r="A93">
            <v>2803</v>
          </cell>
          <cell r="B93">
            <v>0</v>
          </cell>
          <cell r="C93" t="str">
            <v>MARMADUKE SCHOOL DISTRICT</v>
          </cell>
          <cell r="D93">
            <v>704</v>
          </cell>
          <cell r="E93">
            <v>89</v>
          </cell>
          <cell r="F93">
            <v>64</v>
          </cell>
          <cell r="G93">
            <v>282</v>
          </cell>
          <cell r="H93">
            <v>435</v>
          </cell>
          <cell r="I93">
            <v>0.61789772727272729</v>
          </cell>
          <cell r="J93">
            <v>269</v>
          </cell>
        </row>
        <row r="94">
          <cell r="A94">
            <v>2807</v>
          </cell>
          <cell r="B94">
            <v>0</v>
          </cell>
          <cell r="C94" t="str">
            <v>GREENE COUNTY TECH SCHOOL DISTRICT</v>
          </cell>
          <cell r="D94">
            <v>3627</v>
          </cell>
          <cell r="E94">
            <v>631</v>
          </cell>
          <cell r="F94">
            <v>401</v>
          </cell>
          <cell r="G94">
            <v>789</v>
          </cell>
          <cell r="H94">
            <v>1821</v>
          </cell>
          <cell r="I94">
            <v>0.50206782464846977</v>
          </cell>
          <cell r="J94">
            <v>1806</v>
          </cell>
        </row>
        <row r="95">
          <cell r="A95">
            <v>2808</v>
          </cell>
          <cell r="B95">
            <v>0</v>
          </cell>
          <cell r="C95" t="str">
            <v>PARAGOULD SCHOOL DISTRICT</v>
          </cell>
          <cell r="D95">
            <v>3115</v>
          </cell>
          <cell r="E95">
            <v>485</v>
          </cell>
          <cell r="F95">
            <v>374</v>
          </cell>
          <cell r="G95">
            <v>1319</v>
          </cell>
          <cell r="H95">
            <v>2178</v>
          </cell>
          <cell r="I95">
            <v>0.69919743178170146</v>
          </cell>
          <cell r="J95">
            <v>937</v>
          </cell>
        </row>
        <row r="96">
          <cell r="A96">
            <v>2901</v>
          </cell>
          <cell r="B96">
            <v>0</v>
          </cell>
          <cell r="C96" t="str">
            <v>BLEVINS SCHOOL DISTRICT</v>
          </cell>
          <cell r="D96">
            <v>505</v>
          </cell>
          <cell r="E96">
            <v>195</v>
          </cell>
          <cell r="F96">
            <v>51</v>
          </cell>
          <cell r="G96">
            <v>165</v>
          </cell>
          <cell r="H96">
            <v>411</v>
          </cell>
          <cell r="I96">
            <v>0.81386138613861381</v>
          </cell>
          <cell r="J96">
            <v>94</v>
          </cell>
        </row>
        <row r="97">
          <cell r="A97">
            <v>2903</v>
          </cell>
          <cell r="B97">
            <v>0</v>
          </cell>
          <cell r="C97" t="str">
            <v>HOPE SCHOOL DISTRICT</v>
          </cell>
          <cell r="D97">
            <v>2274</v>
          </cell>
          <cell r="E97">
            <v>838</v>
          </cell>
          <cell r="F97">
            <v>146</v>
          </cell>
          <cell r="G97">
            <v>905</v>
          </cell>
          <cell r="H97">
            <v>1889</v>
          </cell>
          <cell r="I97">
            <v>0.8306948109058927</v>
          </cell>
          <cell r="J97">
            <v>385</v>
          </cell>
        </row>
        <row r="98">
          <cell r="A98">
            <v>2906</v>
          </cell>
          <cell r="B98">
            <v>0</v>
          </cell>
          <cell r="C98" t="str">
            <v>SPRING HILL SCHOOL DISTRICT</v>
          </cell>
          <cell r="D98">
            <v>589</v>
          </cell>
          <cell r="E98">
            <v>144</v>
          </cell>
          <cell r="F98">
            <v>51</v>
          </cell>
          <cell r="G98">
            <v>92</v>
          </cell>
          <cell r="H98">
            <v>287</v>
          </cell>
          <cell r="I98">
            <v>0.48726655348047537</v>
          </cell>
          <cell r="J98">
            <v>302</v>
          </cell>
        </row>
        <row r="99">
          <cell r="A99">
            <v>3001</v>
          </cell>
          <cell r="B99">
            <v>0</v>
          </cell>
          <cell r="C99" t="str">
            <v>BISMARCK SCHOOL DISTRICT</v>
          </cell>
          <cell r="D99">
            <v>997</v>
          </cell>
          <cell r="E99">
            <v>237</v>
          </cell>
          <cell r="F99">
            <v>150</v>
          </cell>
          <cell r="G99">
            <v>329</v>
          </cell>
          <cell r="H99">
            <v>716</v>
          </cell>
          <cell r="I99">
            <v>0.71815446339017053</v>
          </cell>
          <cell r="J99">
            <v>281</v>
          </cell>
        </row>
        <row r="100">
          <cell r="A100">
            <v>3002</v>
          </cell>
          <cell r="B100">
            <v>0</v>
          </cell>
          <cell r="C100" t="str">
            <v>GLEN ROSE SCHOOL DISTRICT</v>
          </cell>
          <cell r="D100">
            <v>1033</v>
          </cell>
          <cell r="E100">
            <v>198</v>
          </cell>
          <cell r="F100">
            <v>74</v>
          </cell>
          <cell r="G100">
            <v>291</v>
          </cell>
          <cell r="H100">
            <v>563</v>
          </cell>
          <cell r="I100">
            <v>0.54501452081316559</v>
          </cell>
          <cell r="J100">
            <v>470</v>
          </cell>
        </row>
        <row r="101">
          <cell r="A101">
            <v>3003</v>
          </cell>
          <cell r="B101">
            <v>0</v>
          </cell>
          <cell r="C101" t="str">
            <v>MAGNET COVE SCHOOL DIST.</v>
          </cell>
          <cell r="D101">
            <v>733</v>
          </cell>
          <cell r="E101">
            <v>116</v>
          </cell>
          <cell r="F101">
            <v>85</v>
          </cell>
          <cell r="G101">
            <v>179</v>
          </cell>
          <cell r="H101">
            <v>380</v>
          </cell>
          <cell r="I101">
            <v>0.51841746248294684</v>
          </cell>
          <cell r="J101">
            <v>353</v>
          </cell>
        </row>
        <row r="102">
          <cell r="A102">
            <v>3004</v>
          </cell>
          <cell r="B102">
            <v>0</v>
          </cell>
          <cell r="C102" t="str">
            <v>MALVERN SCHOOL DISTRICT</v>
          </cell>
          <cell r="D102">
            <v>1929</v>
          </cell>
          <cell r="E102">
            <v>401</v>
          </cell>
          <cell r="F102">
            <v>204</v>
          </cell>
          <cell r="G102">
            <v>880</v>
          </cell>
          <cell r="H102">
            <v>1485</v>
          </cell>
          <cell r="I102">
            <v>0.76982892690513216</v>
          </cell>
          <cell r="J102">
            <v>444</v>
          </cell>
        </row>
        <row r="103">
          <cell r="A103">
            <v>3005</v>
          </cell>
          <cell r="B103">
            <v>0</v>
          </cell>
          <cell r="C103" t="str">
            <v>OUACHITA SCHOOL DISTRICT</v>
          </cell>
          <cell r="D103">
            <v>519</v>
          </cell>
          <cell r="E103">
            <v>91</v>
          </cell>
          <cell r="F103">
            <v>85</v>
          </cell>
          <cell r="G103">
            <v>107</v>
          </cell>
          <cell r="H103">
            <v>283</v>
          </cell>
          <cell r="I103">
            <v>0.54527938342967242</v>
          </cell>
          <cell r="J103">
            <v>236</v>
          </cell>
        </row>
        <row r="104">
          <cell r="A104">
            <v>3102</v>
          </cell>
          <cell r="B104">
            <v>0</v>
          </cell>
          <cell r="C104" t="str">
            <v>DIERKS SCHOOL DISTRICT</v>
          </cell>
          <cell r="D104">
            <v>543</v>
          </cell>
          <cell r="E104">
            <v>239</v>
          </cell>
          <cell r="F104">
            <v>27</v>
          </cell>
          <cell r="G104">
            <v>154</v>
          </cell>
          <cell r="H104">
            <v>420</v>
          </cell>
          <cell r="I104">
            <v>0.77348066298342544</v>
          </cell>
          <cell r="J104">
            <v>123</v>
          </cell>
        </row>
        <row r="105">
          <cell r="A105">
            <v>3104</v>
          </cell>
          <cell r="B105">
            <v>0</v>
          </cell>
          <cell r="C105" t="str">
            <v>MINERAL SPRINGS SCHOOL DISTRICT</v>
          </cell>
          <cell r="D105">
            <v>411</v>
          </cell>
          <cell r="E105">
            <v>123</v>
          </cell>
          <cell r="F105">
            <v>49</v>
          </cell>
          <cell r="G105">
            <v>198</v>
          </cell>
          <cell r="H105">
            <v>370</v>
          </cell>
          <cell r="I105">
            <v>0.9002433090024331</v>
          </cell>
          <cell r="J105">
            <v>41</v>
          </cell>
        </row>
        <row r="106">
          <cell r="A106">
            <v>3105</v>
          </cell>
          <cell r="B106">
            <v>0</v>
          </cell>
          <cell r="C106" t="str">
            <v>NASHVILLE SCHOOL DISTRICT</v>
          </cell>
          <cell r="D106">
            <v>1924</v>
          </cell>
          <cell r="E106">
            <v>459</v>
          </cell>
          <cell r="F106">
            <v>263</v>
          </cell>
          <cell r="G106">
            <v>686</v>
          </cell>
          <cell r="H106">
            <v>1408</v>
          </cell>
          <cell r="I106">
            <v>0.73180873180873185</v>
          </cell>
          <cell r="J106">
            <v>516</v>
          </cell>
        </row>
        <row r="107">
          <cell r="A107">
            <v>3201</v>
          </cell>
          <cell r="B107">
            <v>0</v>
          </cell>
          <cell r="C107" t="str">
            <v>BATESVILLE SCHOOL DISTRICT</v>
          </cell>
          <cell r="D107">
            <v>3158</v>
          </cell>
          <cell r="E107">
            <v>689</v>
          </cell>
          <cell r="F107">
            <v>307</v>
          </cell>
          <cell r="G107">
            <v>839</v>
          </cell>
          <cell r="H107">
            <v>1835</v>
          </cell>
          <cell r="I107">
            <v>0.58106396453451548</v>
          </cell>
          <cell r="J107">
            <v>1323</v>
          </cell>
        </row>
        <row r="108">
          <cell r="A108">
            <v>3209</v>
          </cell>
          <cell r="B108">
            <v>0</v>
          </cell>
          <cell r="C108" t="str">
            <v>SOUTHSIDE SCHOOL DISTRICT (INDEPENDENCE)</v>
          </cell>
          <cell r="D108">
            <v>1993</v>
          </cell>
          <cell r="E108">
            <v>382</v>
          </cell>
          <cell r="F108">
            <v>239</v>
          </cell>
          <cell r="G108">
            <v>582</v>
          </cell>
          <cell r="H108">
            <v>1203</v>
          </cell>
          <cell r="I108">
            <v>0.60361264425489214</v>
          </cell>
          <cell r="J108">
            <v>790</v>
          </cell>
        </row>
        <row r="109">
          <cell r="A109">
            <v>3211</v>
          </cell>
          <cell r="B109">
            <v>0</v>
          </cell>
          <cell r="C109" t="str">
            <v>MIDLAND SCHOOL DISTRICT</v>
          </cell>
          <cell r="D109">
            <v>495</v>
          </cell>
          <cell r="E109">
            <v>129</v>
          </cell>
          <cell r="F109">
            <v>69</v>
          </cell>
          <cell r="G109">
            <v>161</v>
          </cell>
          <cell r="H109">
            <v>359</v>
          </cell>
          <cell r="I109">
            <v>0.72525252525252526</v>
          </cell>
          <cell r="J109">
            <v>136</v>
          </cell>
        </row>
        <row r="110">
          <cell r="A110">
            <v>3212</v>
          </cell>
          <cell r="B110">
            <v>0</v>
          </cell>
          <cell r="C110" t="str">
            <v>CEDAR RIDGE SCHOOL DISTRICT</v>
          </cell>
          <cell r="D110">
            <v>699</v>
          </cell>
          <cell r="E110">
            <v>183</v>
          </cell>
          <cell r="F110">
            <v>106</v>
          </cell>
          <cell r="G110">
            <v>214</v>
          </cell>
          <cell r="H110">
            <v>503</v>
          </cell>
          <cell r="I110">
            <v>0.71959942775393415</v>
          </cell>
          <cell r="J110">
            <v>196</v>
          </cell>
        </row>
        <row r="111">
          <cell r="A111">
            <v>3301</v>
          </cell>
          <cell r="B111">
            <v>0</v>
          </cell>
          <cell r="C111" t="str">
            <v>CALICO ROCK SCHOOL DISTRICT</v>
          </cell>
          <cell r="D111">
            <v>371</v>
          </cell>
          <cell r="E111">
            <v>125</v>
          </cell>
          <cell r="F111">
            <v>56</v>
          </cell>
          <cell r="G111">
            <v>84</v>
          </cell>
          <cell r="H111">
            <v>265</v>
          </cell>
          <cell r="I111">
            <v>0.7142857142857143</v>
          </cell>
          <cell r="J111">
            <v>106</v>
          </cell>
        </row>
        <row r="112">
          <cell r="A112">
            <v>3302</v>
          </cell>
          <cell r="B112">
            <v>0</v>
          </cell>
          <cell r="C112" t="str">
            <v>MELBOURNE SCHOOL DISTRICT</v>
          </cell>
          <cell r="D112">
            <v>838</v>
          </cell>
          <cell r="E112">
            <v>167</v>
          </cell>
          <cell r="F112">
            <v>124</v>
          </cell>
          <cell r="G112">
            <v>192</v>
          </cell>
          <cell r="H112">
            <v>483</v>
          </cell>
          <cell r="I112">
            <v>0.57637231503579955</v>
          </cell>
          <cell r="J112">
            <v>355</v>
          </cell>
        </row>
        <row r="113">
          <cell r="A113">
            <v>3306</v>
          </cell>
          <cell r="B113">
            <v>0</v>
          </cell>
          <cell r="C113" t="str">
            <v>IZARD COUNTY CONSOLIDATED SCHOOL DISTRICT</v>
          </cell>
          <cell r="D113">
            <v>527</v>
          </cell>
          <cell r="E113">
            <v>100</v>
          </cell>
          <cell r="F113">
            <v>65</v>
          </cell>
          <cell r="G113">
            <v>228</v>
          </cell>
          <cell r="H113">
            <v>393</v>
          </cell>
          <cell r="I113">
            <v>0.74573055028462998</v>
          </cell>
          <cell r="J113">
            <v>134</v>
          </cell>
        </row>
        <row r="114">
          <cell r="A114">
            <v>3403</v>
          </cell>
          <cell r="B114">
            <v>0</v>
          </cell>
          <cell r="C114" t="str">
            <v>NEWPORT SCHOOL DISTRICT</v>
          </cell>
          <cell r="D114">
            <v>1134</v>
          </cell>
          <cell r="E114">
            <v>327</v>
          </cell>
          <cell r="F114">
            <v>67</v>
          </cell>
          <cell r="G114">
            <v>505</v>
          </cell>
          <cell r="H114">
            <v>899</v>
          </cell>
          <cell r="I114">
            <v>0.79276895943562609</v>
          </cell>
          <cell r="J114">
            <v>235</v>
          </cell>
        </row>
        <row r="115">
          <cell r="A115">
            <v>3405</v>
          </cell>
          <cell r="B115">
            <v>0</v>
          </cell>
          <cell r="C115" t="str">
            <v>JACKSON CO. SCHOOL DISTRICT</v>
          </cell>
          <cell r="D115">
            <v>850</v>
          </cell>
          <cell r="E115">
            <v>158</v>
          </cell>
          <cell r="F115">
            <v>101</v>
          </cell>
          <cell r="G115">
            <v>320</v>
          </cell>
          <cell r="H115">
            <v>579</v>
          </cell>
          <cell r="I115">
            <v>0.68117647058823527</v>
          </cell>
          <cell r="J115">
            <v>271</v>
          </cell>
        </row>
        <row r="116">
          <cell r="A116">
            <v>3502</v>
          </cell>
          <cell r="B116">
            <v>0</v>
          </cell>
          <cell r="C116" t="str">
            <v>DOLLARWAY SCHOOL DISTRICT</v>
          </cell>
          <cell r="D116">
            <v>941</v>
          </cell>
          <cell r="E116">
            <v>313</v>
          </cell>
          <cell r="F116">
            <v>88</v>
          </cell>
          <cell r="G116">
            <v>477</v>
          </cell>
          <cell r="H116">
            <v>878</v>
          </cell>
          <cell r="I116">
            <v>0.93304994686503717</v>
          </cell>
          <cell r="J116">
            <v>63</v>
          </cell>
        </row>
        <row r="117">
          <cell r="A117">
            <v>3505</v>
          </cell>
          <cell r="B117">
            <v>0</v>
          </cell>
          <cell r="C117" t="str">
            <v>PINE BLUFF SCHOOL DISTRICT</v>
          </cell>
          <cell r="D117">
            <v>2921</v>
          </cell>
          <cell r="E117">
            <v>618</v>
          </cell>
          <cell r="F117">
            <v>205</v>
          </cell>
          <cell r="G117">
            <v>1660</v>
          </cell>
          <cell r="H117">
            <v>2483</v>
          </cell>
          <cell r="I117">
            <v>0.85005135227661754</v>
          </cell>
          <cell r="J117">
            <v>438</v>
          </cell>
        </row>
        <row r="118">
          <cell r="A118">
            <v>3509</v>
          </cell>
          <cell r="B118">
            <v>0</v>
          </cell>
          <cell r="C118" t="str">
            <v>WATSON CHAPEL SCHOOL DISTRICT</v>
          </cell>
          <cell r="D118">
            <v>2229</v>
          </cell>
          <cell r="E118">
            <v>348</v>
          </cell>
          <cell r="F118">
            <v>176</v>
          </cell>
          <cell r="G118">
            <v>1227</v>
          </cell>
          <cell r="H118">
            <v>1751</v>
          </cell>
          <cell r="I118">
            <v>0.78555406011664419</v>
          </cell>
          <cell r="J118">
            <v>478</v>
          </cell>
        </row>
        <row r="119">
          <cell r="A119">
            <v>3510</v>
          </cell>
          <cell r="B119">
            <v>0</v>
          </cell>
          <cell r="C119" t="str">
            <v>WHITE HALL SCHOOL DISTRICT</v>
          </cell>
          <cell r="D119">
            <v>2970</v>
          </cell>
          <cell r="E119">
            <v>432</v>
          </cell>
          <cell r="F119">
            <v>282</v>
          </cell>
          <cell r="G119">
            <v>754</v>
          </cell>
          <cell r="H119">
            <v>1468</v>
          </cell>
          <cell r="I119">
            <v>0.49427609427609426</v>
          </cell>
          <cell r="J119">
            <v>1502</v>
          </cell>
        </row>
        <row r="120">
          <cell r="A120">
            <v>3541</v>
          </cell>
          <cell r="B120">
            <v>700</v>
          </cell>
          <cell r="C120" t="str">
            <v>PINE BLUFF LIGHTHOUSE ACADEMY</v>
          </cell>
          <cell r="D120">
            <v>256</v>
          </cell>
          <cell r="E120">
            <v>31</v>
          </cell>
          <cell r="F120">
            <v>36</v>
          </cell>
          <cell r="G120">
            <v>166</v>
          </cell>
          <cell r="H120">
            <v>233</v>
          </cell>
          <cell r="I120">
            <v>0.91015625</v>
          </cell>
          <cell r="J120">
            <v>23</v>
          </cell>
        </row>
        <row r="121">
          <cell r="A121">
            <v>3543</v>
          </cell>
          <cell r="B121">
            <v>700</v>
          </cell>
          <cell r="C121" t="str">
            <v>SOUTHEAST ARKANSAS PREPARATORY HIGH SCHOOL</v>
          </cell>
          <cell r="D121">
            <v>107</v>
          </cell>
          <cell r="E121">
            <v>54</v>
          </cell>
          <cell r="F121">
            <v>11</v>
          </cell>
          <cell r="G121">
            <v>34</v>
          </cell>
          <cell r="H121">
            <v>99</v>
          </cell>
          <cell r="I121">
            <v>0.92523364485981308</v>
          </cell>
          <cell r="J121">
            <v>8</v>
          </cell>
        </row>
        <row r="122">
          <cell r="A122">
            <v>3544</v>
          </cell>
          <cell r="B122">
            <v>700</v>
          </cell>
          <cell r="C122" t="str">
            <v>FRIENDSHIP ASPIRE ACADEMY PINE BLUFF</v>
          </cell>
          <cell r="D122">
            <v>239</v>
          </cell>
          <cell r="E122">
            <v>50</v>
          </cell>
          <cell r="F122">
            <v>26</v>
          </cell>
          <cell r="G122">
            <v>115</v>
          </cell>
          <cell r="H122">
            <v>191</v>
          </cell>
          <cell r="I122">
            <v>0.79916317991631802</v>
          </cell>
          <cell r="J122">
            <v>48</v>
          </cell>
        </row>
        <row r="123">
          <cell r="A123">
            <v>3601</v>
          </cell>
          <cell r="B123">
            <v>0</v>
          </cell>
          <cell r="C123" t="str">
            <v>CLARKSVILLE SCHOOL DISTRICT</v>
          </cell>
          <cell r="D123">
            <v>2539</v>
          </cell>
          <cell r="E123">
            <v>703</v>
          </cell>
          <cell r="F123">
            <v>269</v>
          </cell>
          <cell r="G123">
            <v>869</v>
          </cell>
          <cell r="H123">
            <v>1841</v>
          </cell>
          <cell r="I123">
            <v>0.72508861756597087</v>
          </cell>
          <cell r="J123">
            <v>698</v>
          </cell>
        </row>
        <row r="124">
          <cell r="A124">
            <v>3604</v>
          </cell>
          <cell r="B124">
            <v>0</v>
          </cell>
          <cell r="C124" t="str">
            <v>LAMAR SCHOOL DISTRICT</v>
          </cell>
          <cell r="D124">
            <v>1336</v>
          </cell>
          <cell r="E124">
            <v>377</v>
          </cell>
          <cell r="F124">
            <v>180</v>
          </cell>
          <cell r="G124">
            <v>382</v>
          </cell>
          <cell r="H124">
            <v>939</v>
          </cell>
          <cell r="I124">
            <v>0.70284431137724546</v>
          </cell>
          <cell r="J124">
            <v>397</v>
          </cell>
        </row>
        <row r="125">
          <cell r="A125">
            <v>3606</v>
          </cell>
          <cell r="B125">
            <v>0</v>
          </cell>
          <cell r="C125" t="str">
            <v>WESTSIDE SCHOOL DIST(JOHNSON)</v>
          </cell>
          <cell r="D125">
            <v>617</v>
          </cell>
          <cell r="E125">
            <v>186</v>
          </cell>
          <cell r="F125">
            <v>80</v>
          </cell>
          <cell r="G125">
            <v>200</v>
          </cell>
          <cell r="H125">
            <v>466</v>
          </cell>
          <cell r="I125">
            <v>0.75526742301458671</v>
          </cell>
          <cell r="J125">
            <v>151</v>
          </cell>
        </row>
        <row r="126">
          <cell r="A126">
            <v>3704</v>
          </cell>
          <cell r="B126">
            <v>0</v>
          </cell>
          <cell r="C126" t="str">
            <v>LAFAYETTE COUNTY SCHOOL DISTRICT</v>
          </cell>
          <cell r="D126">
            <v>521</v>
          </cell>
          <cell r="E126">
            <v>141</v>
          </cell>
          <cell r="F126">
            <v>59</v>
          </cell>
          <cell r="G126">
            <v>252</v>
          </cell>
          <cell r="H126">
            <v>452</v>
          </cell>
          <cell r="I126">
            <v>0.8675623800383877</v>
          </cell>
          <cell r="J126">
            <v>69</v>
          </cell>
        </row>
        <row r="127">
          <cell r="A127">
            <v>3804</v>
          </cell>
          <cell r="B127">
            <v>0</v>
          </cell>
          <cell r="C127" t="str">
            <v>HOXIE SCHOOL DISTRICT</v>
          </cell>
          <cell r="D127">
            <v>799</v>
          </cell>
          <cell r="E127">
            <v>167</v>
          </cell>
          <cell r="F127">
            <v>104</v>
          </cell>
          <cell r="G127">
            <v>327</v>
          </cell>
          <cell r="H127">
            <v>598</v>
          </cell>
          <cell r="I127">
            <v>0.74843554443053817</v>
          </cell>
          <cell r="J127">
            <v>201</v>
          </cell>
        </row>
        <row r="128">
          <cell r="A128">
            <v>3806</v>
          </cell>
          <cell r="B128">
            <v>0</v>
          </cell>
          <cell r="C128" t="str">
            <v>SLOAN-HENDRIX SCHOOL DISTRICT</v>
          </cell>
          <cell r="D128">
            <v>685</v>
          </cell>
          <cell r="E128">
            <v>180</v>
          </cell>
          <cell r="F128">
            <v>97</v>
          </cell>
          <cell r="G128">
            <v>216</v>
          </cell>
          <cell r="H128">
            <v>493</v>
          </cell>
          <cell r="I128">
            <v>0.71970802919708032</v>
          </cell>
          <cell r="J128">
            <v>192</v>
          </cell>
        </row>
        <row r="129">
          <cell r="A129">
            <v>3809</v>
          </cell>
          <cell r="B129">
            <v>0</v>
          </cell>
          <cell r="C129" t="str">
            <v>HILLCREST SCHOOL DISTRICT</v>
          </cell>
          <cell r="D129">
            <v>426</v>
          </cell>
          <cell r="E129">
            <v>123</v>
          </cell>
          <cell r="F129">
            <v>62</v>
          </cell>
          <cell r="G129">
            <v>125</v>
          </cell>
          <cell r="H129">
            <v>310</v>
          </cell>
          <cell r="I129">
            <v>0.72769953051643188</v>
          </cell>
          <cell r="J129">
            <v>116</v>
          </cell>
        </row>
        <row r="130">
          <cell r="A130">
            <v>3810</v>
          </cell>
          <cell r="B130">
            <v>0</v>
          </cell>
          <cell r="C130" t="str">
            <v>LAWRENCE COUNTY SCHOOL DISTRICT</v>
          </cell>
          <cell r="D130">
            <v>944</v>
          </cell>
          <cell r="E130">
            <v>125</v>
          </cell>
          <cell r="F130">
            <v>98</v>
          </cell>
          <cell r="G130">
            <v>329</v>
          </cell>
          <cell r="H130">
            <v>552</v>
          </cell>
          <cell r="I130">
            <v>0.5847457627118644</v>
          </cell>
          <cell r="J130">
            <v>392</v>
          </cell>
        </row>
        <row r="131">
          <cell r="A131">
            <v>3840</v>
          </cell>
          <cell r="B131">
            <v>700</v>
          </cell>
          <cell r="C131" t="str">
            <v>IMBODEN CHARTER SCHOOL DISTRICT</v>
          </cell>
          <cell r="D131">
            <v>58</v>
          </cell>
          <cell r="E131">
            <v>9</v>
          </cell>
          <cell r="F131">
            <v>7</v>
          </cell>
          <cell r="G131">
            <v>29</v>
          </cell>
          <cell r="H131">
            <v>45</v>
          </cell>
          <cell r="I131">
            <v>0.77586206896551724</v>
          </cell>
          <cell r="J131">
            <v>13</v>
          </cell>
        </row>
        <row r="132">
          <cell r="A132">
            <v>3904</v>
          </cell>
          <cell r="B132">
            <v>0</v>
          </cell>
          <cell r="C132" t="str">
            <v>LEE COUNTY SCHOOL DISTRICT</v>
          </cell>
          <cell r="D132">
            <v>617</v>
          </cell>
          <cell r="E132">
            <v>96</v>
          </cell>
          <cell r="F132">
            <v>46</v>
          </cell>
          <cell r="G132">
            <v>419</v>
          </cell>
          <cell r="H132">
            <v>561</v>
          </cell>
          <cell r="I132">
            <v>0.90923824959481359</v>
          </cell>
          <cell r="J132">
            <v>56</v>
          </cell>
        </row>
        <row r="133">
          <cell r="A133">
            <v>4003</v>
          </cell>
          <cell r="B133">
            <v>0</v>
          </cell>
          <cell r="C133" t="str">
            <v>STAR CITY SCHOOL DISTRICT</v>
          </cell>
          <cell r="D133">
            <v>1454</v>
          </cell>
          <cell r="E133">
            <v>322</v>
          </cell>
          <cell r="F133">
            <v>118</v>
          </cell>
          <cell r="G133">
            <v>502</v>
          </cell>
          <cell r="H133">
            <v>942</v>
          </cell>
          <cell r="I133">
            <v>0.64786795048143053</v>
          </cell>
          <cell r="J133">
            <v>512</v>
          </cell>
        </row>
        <row r="134">
          <cell r="A134">
            <v>4101</v>
          </cell>
          <cell r="B134">
            <v>0</v>
          </cell>
          <cell r="C134" t="str">
            <v>ASHDOWN SCHOOL DISTRICT</v>
          </cell>
          <cell r="D134">
            <v>1406</v>
          </cell>
          <cell r="E134">
            <v>285</v>
          </cell>
          <cell r="F134">
            <v>143</v>
          </cell>
          <cell r="G134">
            <v>499</v>
          </cell>
          <cell r="H134">
            <v>927</v>
          </cell>
          <cell r="I134">
            <v>0.65931721194879089</v>
          </cell>
          <cell r="J134">
            <v>479</v>
          </cell>
        </row>
        <row r="135">
          <cell r="A135">
            <v>4102</v>
          </cell>
          <cell r="B135">
            <v>0</v>
          </cell>
          <cell r="C135" t="str">
            <v>FOREMAN SCHOOL DISTRICT</v>
          </cell>
          <cell r="D135">
            <v>496</v>
          </cell>
          <cell r="E135">
            <v>137</v>
          </cell>
          <cell r="F135">
            <v>78</v>
          </cell>
          <cell r="G135">
            <v>137</v>
          </cell>
          <cell r="H135">
            <v>352</v>
          </cell>
          <cell r="I135">
            <v>0.70967741935483875</v>
          </cell>
          <cell r="J135">
            <v>144</v>
          </cell>
        </row>
        <row r="136">
          <cell r="A136">
            <v>4201</v>
          </cell>
          <cell r="B136">
            <v>0</v>
          </cell>
          <cell r="C136" t="str">
            <v>BOONEVILLE SCHOOL DISTRICT</v>
          </cell>
          <cell r="D136">
            <v>1172</v>
          </cell>
          <cell r="E136">
            <v>314</v>
          </cell>
          <cell r="F136">
            <v>112</v>
          </cell>
          <cell r="G136">
            <v>419</v>
          </cell>
          <cell r="H136">
            <v>845</v>
          </cell>
          <cell r="I136">
            <v>0.72098976109215018</v>
          </cell>
          <cell r="J136">
            <v>327</v>
          </cell>
        </row>
        <row r="137">
          <cell r="A137">
            <v>4202</v>
          </cell>
          <cell r="B137">
            <v>0</v>
          </cell>
          <cell r="C137" t="str">
            <v>MAGAZINE SCHOOL DISTRICT</v>
          </cell>
          <cell r="D137">
            <v>512</v>
          </cell>
          <cell r="E137">
            <v>122</v>
          </cell>
          <cell r="F137">
            <v>89</v>
          </cell>
          <cell r="G137">
            <v>188</v>
          </cell>
          <cell r="H137">
            <v>399</v>
          </cell>
          <cell r="I137">
            <v>0.779296875</v>
          </cell>
          <cell r="J137">
            <v>113</v>
          </cell>
        </row>
        <row r="138">
          <cell r="A138">
            <v>4203</v>
          </cell>
          <cell r="B138">
            <v>0</v>
          </cell>
          <cell r="C138" t="str">
            <v>PARIS SCHOOL DISTRICT</v>
          </cell>
          <cell r="D138">
            <v>1005</v>
          </cell>
          <cell r="E138">
            <v>313</v>
          </cell>
          <cell r="F138">
            <v>121</v>
          </cell>
          <cell r="G138">
            <v>318</v>
          </cell>
          <cell r="H138">
            <v>752</v>
          </cell>
          <cell r="I138">
            <v>0.74825870646766168</v>
          </cell>
          <cell r="J138">
            <v>253</v>
          </cell>
        </row>
        <row r="139">
          <cell r="A139">
            <v>4204</v>
          </cell>
          <cell r="B139">
            <v>0</v>
          </cell>
          <cell r="C139" t="str">
            <v>SCRANTON SCHOOL DISTRICT</v>
          </cell>
          <cell r="D139">
            <v>450</v>
          </cell>
          <cell r="E139">
            <v>66</v>
          </cell>
          <cell r="F139">
            <v>71</v>
          </cell>
          <cell r="G139">
            <v>137</v>
          </cell>
          <cell r="H139">
            <v>274</v>
          </cell>
          <cell r="I139">
            <v>0.60888888888888892</v>
          </cell>
          <cell r="J139">
            <v>176</v>
          </cell>
        </row>
        <row r="140">
          <cell r="A140">
            <v>4301</v>
          </cell>
          <cell r="B140">
            <v>0</v>
          </cell>
          <cell r="C140" t="str">
            <v>LONOKE SCHOOL DISTRICT</v>
          </cell>
          <cell r="D140">
            <v>1666</v>
          </cell>
          <cell r="E140">
            <v>392</v>
          </cell>
          <cell r="F140">
            <v>173</v>
          </cell>
          <cell r="G140">
            <v>552</v>
          </cell>
          <cell r="H140">
            <v>1117</v>
          </cell>
          <cell r="I140">
            <v>0.67046818727490998</v>
          </cell>
          <cell r="J140">
            <v>549</v>
          </cell>
        </row>
        <row r="141">
          <cell r="A141">
            <v>4302</v>
          </cell>
          <cell r="B141">
            <v>0</v>
          </cell>
          <cell r="C141" t="str">
            <v>ENGLAND SCHOOL DISTRICT</v>
          </cell>
          <cell r="D141">
            <v>628</v>
          </cell>
          <cell r="E141">
            <v>168</v>
          </cell>
          <cell r="F141">
            <v>56</v>
          </cell>
          <cell r="G141">
            <v>253</v>
          </cell>
          <cell r="H141">
            <v>477</v>
          </cell>
          <cell r="I141">
            <v>0.75955414012738853</v>
          </cell>
          <cell r="J141">
            <v>151</v>
          </cell>
        </row>
        <row r="142">
          <cell r="A142">
            <v>4303</v>
          </cell>
          <cell r="B142">
            <v>0</v>
          </cell>
          <cell r="C142" t="str">
            <v>CARLISLE SCHOOL DISTRICT</v>
          </cell>
          <cell r="D142">
            <v>646</v>
          </cell>
          <cell r="E142">
            <v>169</v>
          </cell>
          <cell r="F142">
            <v>46</v>
          </cell>
          <cell r="G142">
            <v>199</v>
          </cell>
          <cell r="H142">
            <v>414</v>
          </cell>
          <cell r="I142">
            <v>0.64086687306501544</v>
          </cell>
          <cell r="J142">
            <v>232</v>
          </cell>
        </row>
        <row r="143">
          <cell r="A143">
            <v>4304</v>
          </cell>
          <cell r="B143">
            <v>0</v>
          </cell>
          <cell r="C143" t="str">
            <v>CABOT SCHOOL DISTRICT</v>
          </cell>
          <cell r="D143">
            <v>10519</v>
          </cell>
          <cell r="E143">
            <v>1349</v>
          </cell>
          <cell r="F143">
            <v>876</v>
          </cell>
          <cell r="G143">
            <v>1962</v>
          </cell>
          <cell r="H143">
            <v>4187</v>
          </cell>
          <cell r="I143">
            <v>0.39804163893906264</v>
          </cell>
          <cell r="J143">
            <v>6332</v>
          </cell>
        </row>
        <row r="144">
          <cell r="A144">
            <v>4401</v>
          </cell>
          <cell r="B144">
            <v>0</v>
          </cell>
          <cell r="C144" t="str">
            <v>HUNTSVILLE SCHOOL DISTRICT</v>
          </cell>
          <cell r="D144">
            <v>2237</v>
          </cell>
          <cell r="E144">
            <v>570</v>
          </cell>
          <cell r="F144">
            <v>278</v>
          </cell>
          <cell r="G144">
            <v>571</v>
          </cell>
          <cell r="H144">
            <v>1419</v>
          </cell>
          <cell r="I144">
            <v>0.63433169423334823</v>
          </cell>
          <cell r="J144">
            <v>818</v>
          </cell>
        </row>
        <row r="145">
          <cell r="A145">
            <v>4501</v>
          </cell>
          <cell r="B145">
            <v>0</v>
          </cell>
          <cell r="C145" t="str">
            <v>FLIPPIN SCHOOL DISTRICT</v>
          </cell>
          <cell r="D145">
            <v>860</v>
          </cell>
          <cell r="E145">
            <v>175</v>
          </cell>
          <cell r="F145">
            <v>131</v>
          </cell>
          <cell r="G145">
            <v>320</v>
          </cell>
          <cell r="H145">
            <v>626</v>
          </cell>
          <cell r="I145">
            <v>0.72790697674418603</v>
          </cell>
          <cell r="J145">
            <v>234</v>
          </cell>
        </row>
        <row r="146">
          <cell r="A146">
            <v>4502</v>
          </cell>
          <cell r="B146">
            <v>0</v>
          </cell>
          <cell r="C146" t="str">
            <v>YELLVILLE-SUMMIT SCHOOL DISTRICT.</v>
          </cell>
          <cell r="D146">
            <v>847</v>
          </cell>
          <cell r="E146">
            <v>213</v>
          </cell>
          <cell r="F146">
            <v>110</v>
          </cell>
          <cell r="G146">
            <v>304</v>
          </cell>
          <cell r="H146">
            <v>627</v>
          </cell>
          <cell r="I146">
            <v>0.74025974025974028</v>
          </cell>
          <cell r="J146">
            <v>220</v>
          </cell>
        </row>
        <row r="147">
          <cell r="A147">
            <v>4602</v>
          </cell>
          <cell r="B147">
            <v>0</v>
          </cell>
          <cell r="C147" t="str">
            <v>GENOA CENTRAL SCHOOL DISTRICT</v>
          </cell>
          <cell r="D147">
            <v>1168</v>
          </cell>
          <cell r="E147">
            <v>241</v>
          </cell>
          <cell r="F147">
            <v>110</v>
          </cell>
          <cell r="G147">
            <v>196</v>
          </cell>
          <cell r="H147">
            <v>547</v>
          </cell>
          <cell r="I147">
            <v>0.46832191780821919</v>
          </cell>
          <cell r="J147">
            <v>621</v>
          </cell>
        </row>
        <row r="148">
          <cell r="A148">
            <v>4603</v>
          </cell>
          <cell r="B148">
            <v>0</v>
          </cell>
          <cell r="C148" t="str">
            <v>FOUKE SCHOOL DISTRICT</v>
          </cell>
          <cell r="D148">
            <v>1077</v>
          </cell>
          <cell r="E148">
            <v>230</v>
          </cell>
          <cell r="F148">
            <v>150</v>
          </cell>
          <cell r="G148">
            <v>264</v>
          </cell>
          <cell r="H148">
            <v>644</v>
          </cell>
          <cell r="I148">
            <v>0.59795728876508825</v>
          </cell>
          <cell r="J148">
            <v>433</v>
          </cell>
        </row>
        <row r="149">
          <cell r="A149">
            <v>4605</v>
          </cell>
          <cell r="B149">
            <v>0</v>
          </cell>
          <cell r="C149" t="str">
            <v>TEXARKANA SCHOOL DISTRICT</v>
          </cell>
          <cell r="D149">
            <v>3887</v>
          </cell>
          <cell r="E149">
            <v>758</v>
          </cell>
          <cell r="F149">
            <v>257</v>
          </cell>
          <cell r="G149">
            <v>1733</v>
          </cell>
          <cell r="H149">
            <v>2748</v>
          </cell>
          <cell r="I149">
            <v>0.7069719578080782</v>
          </cell>
          <cell r="J149">
            <v>1139</v>
          </cell>
        </row>
        <row r="150">
          <cell r="A150">
            <v>4701</v>
          </cell>
          <cell r="B150">
            <v>0</v>
          </cell>
          <cell r="C150" t="str">
            <v>ARMOREL SCHOOL DISTRICT</v>
          </cell>
          <cell r="D150">
            <v>414</v>
          </cell>
          <cell r="E150">
            <v>83</v>
          </cell>
          <cell r="F150">
            <v>49</v>
          </cell>
          <cell r="G150">
            <v>49</v>
          </cell>
          <cell r="H150">
            <v>181</v>
          </cell>
          <cell r="I150">
            <v>0.43719806763285024</v>
          </cell>
          <cell r="J150">
            <v>233</v>
          </cell>
        </row>
        <row r="151">
          <cell r="A151">
            <v>4702</v>
          </cell>
          <cell r="B151">
            <v>0</v>
          </cell>
          <cell r="C151" t="str">
            <v>BLYTHEVILLE SCHOOL DISTRICT</v>
          </cell>
          <cell r="D151">
            <v>1860</v>
          </cell>
          <cell r="E151">
            <v>381</v>
          </cell>
          <cell r="F151">
            <v>156</v>
          </cell>
          <cell r="G151">
            <v>946</v>
          </cell>
          <cell r="H151">
            <v>1483</v>
          </cell>
          <cell r="I151">
            <v>0.79731182795698929</v>
          </cell>
          <cell r="J151">
            <v>377</v>
          </cell>
        </row>
        <row r="152">
          <cell r="A152">
            <v>4706</v>
          </cell>
          <cell r="B152">
            <v>0</v>
          </cell>
          <cell r="C152" t="str">
            <v>RIVERCREST SCHOOL DISTRICT 57</v>
          </cell>
          <cell r="D152">
            <v>1109</v>
          </cell>
          <cell r="E152">
            <v>284</v>
          </cell>
          <cell r="F152">
            <v>88</v>
          </cell>
          <cell r="G152">
            <v>468</v>
          </cell>
          <cell r="H152">
            <v>840</v>
          </cell>
          <cell r="I152">
            <v>0.75743913435527499</v>
          </cell>
          <cell r="J152">
            <v>269</v>
          </cell>
        </row>
        <row r="153">
          <cell r="A153">
            <v>4708</v>
          </cell>
          <cell r="B153">
            <v>0</v>
          </cell>
          <cell r="C153" t="str">
            <v>GOSNELL SCHOOL DISTRICT</v>
          </cell>
          <cell r="D153">
            <v>1215</v>
          </cell>
          <cell r="E153">
            <v>302</v>
          </cell>
          <cell r="F153">
            <v>173</v>
          </cell>
          <cell r="G153">
            <v>402</v>
          </cell>
          <cell r="H153">
            <v>877</v>
          </cell>
          <cell r="I153">
            <v>0.72181069958847732</v>
          </cell>
          <cell r="J153">
            <v>338</v>
          </cell>
        </row>
        <row r="154">
          <cell r="A154">
            <v>4712</v>
          </cell>
          <cell r="B154">
            <v>0</v>
          </cell>
          <cell r="C154" t="str">
            <v>MANILA SCHOOL DISTRICT</v>
          </cell>
          <cell r="D154">
            <v>1051</v>
          </cell>
          <cell r="E154">
            <v>230</v>
          </cell>
          <cell r="F154">
            <v>124</v>
          </cell>
          <cell r="G154">
            <v>273</v>
          </cell>
          <cell r="H154">
            <v>627</v>
          </cell>
          <cell r="I154">
            <v>0.59657469077069458</v>
          </cell>
          <cell r="J154">
            <v>424</v>
          </cell>
        </row>
        <row r="155">
          <cell r="A155">
            <v>4713</v>
          </cell>
          <cell r="B155">
            <v>0</v>
          </cell>
          <cell r="C155" t="str">
            <v>OSCEOLA SCHOOL DISTRICT</v>
          </cell>
          <cell r="D155">
            <v>1067</v>
          </cell>
          <cell r="E155">
            <v>216</v>
          </cell>
          <cell r="F155">
            <v>128</v>
          </cell>
          <cell r="G155">
            <v>618</v>
          </cell>
          <cell r="H155">
            <v>962</v>
          </cell>
          <cell r="I155">
            <v>0.90159325210871599</v>
          </cell>
          <cell r="J155">
            <v>105</v>
          </cell>
        </row>
        <row r="156">
          <cell r="A156">
            <v>4801</v>
          </cell>
          <cell r="B156">
            <v>0</v>
          </cell>
          <cell r="C156" t="str">
            <v>BRINKLEY SCHOOL DISTRICT</v>
          </cell>
          <cell r="D156">
            <v>472</v>
          </cell>
          <cell r="E156">
            <v>55</v>
          </cell>
          <cell r="F156">
            <v>49</v>
          </cell>
          <cell r="G156">
            <v>266</v>
          </cell>
          <cell r="H156">
            <v>370</v>
          </cell>
          <cell r="I156">
            <v>0.78389830508474578</v>
          </cell>
          <cell r="J156">
            <v>102</v>
          </cell>
        </row>
        <row r="157">
          <cell r="A157">
            <v>4802</v>
          </cell>
          <cell r="B157">
            <v>0</v>
          </cell>
          <cell r="C157" t="str">
            <v>CLARENDON SCHOOL DISTRICT</v>
          </cell>
          <cell r="D157">
            <v>409</v>
          </cell>
          <cell r="E157">
            <v>130</v>
          </cell>
          <cell r="F157">
            <v>37</v>
          </cell>
          <cell r="G157">
            <v>211</v>
          </cell>
          <cell r="H157">
            <v>378</v>
          </cell>
          <cell r="I157">
            <v>0.92420537897310517</v>
          </cell>
          <cell r="J157">
            <v>31</v>
          </cell>
        </row>
        <row r="158">
          <cell r="A158">
            <v>4901</v>
          </cell>
          <cell r="B158">
            <v>0</v>
          </cell>
          <cell r="C158" t="str">
            <v>CADDO HILLS SCHOOL DISTRICT</v>
          </cell>
          <cell r="D158">
            <v>556</v>
          </cell>
          <cell r="E158">
            <v>173</v>
          </cell>
          <cell r="F158">
            <v>65</v>
          </cell>
          <cell r="G158">
            <v>214</v>
          </cell>
          <cell r="H158">
            <v>452</v>
          </cell>
          <cell r="I158">
            <v>0.81294964028776984</v>
          </cell>
          <cell r="J158">
            <v>104</v>
          </cell>
        </row>
        <row r="159">
          <cell r="A159">
            <v>4902</v>
          </cell>
          <cell r="B159">
            <v>0</v>
          </cell>
          <cell r="C159" t="str">
            <v>MOUNT IDA SCHOOL DISTRICT</v>
          </cell>
          <cell r="D159">
            <v>447</v>
          </cell>
          <cell r="E159">
            <v>116</v>
          </cell>
          <cell r="F159">
            <v>61</v>
          </cell>
          <cell r="G159">
            <v>144</v>
          </cell>
          <cell r="H159">
            <v>321</v>
          </cell>
          <cell r="I159">
            <v>0.71812080536912748</v>
          </cell>
          <cell r="J159">
            <v>126</v>
          </cell>
        </row>
        <row r="160">
          <cell r="A160">
            <v>5006</v>
          </cell>
          <cell r="B160">
            <v>0</v>
          </cell>
          <cell r="C160" t="str">
            <v>PRESCOTT SCHOOL DISTRICT</v>
          </cell>
          <cell r="D160">
            <v>916</v>
          </cell>
          <cell r="E160">
            <v>247</v>
          </cell>
          <cell r="F160">
            <v>113</v>
          </cell>
          <cell r="G160">
            <v>335</v>
          </cell>
          <cell r="H160">
            <v>695</v>
          </cell>
          <cell r="I160">
            <v>0.75873362445414849</v>
          </cell>
          <cell r="J160">
            <v>221</v>
          </cell>
        </row>
        <row r="161">
          <cell r="A161">
            <v>5008</v>
          </cell>
          <cell r="B161">
            <v>0</v>
          </cell>
          <cell r="C161" t="str">
            <v>NEVADA SCHOOL DISTRICT</v>
          </cell>
          <cell r="D161">
            <v>394</v>
          </cell>
          <cell r="E161">
            <v>140</v>
          </cell>
          <cell r="F161">
            <v>28</v>
          </cell>
          <cell r="G161">
            <v>134</v>
          </cell>
          <cell r="H161">
            <v>302</v>
          </cell>
          <cell r="I161">
            <v>0.76649746192893398</v>
          </cell>
          <cell r="J161">
            <v>92</v>
          </cell>
        </row>
        <row r="162">
          <cell r="A162">
            <v>5102</v>
          </cell>
          <cell r="B162">
            <v>0</v>
          </cell>
          <cell r="C162" t="str">
            <v>JASPER SCHOOL DISTRICT</v>
          </cell>
          <cell r="D162">
            <v>836</v>
          </cell>
          <cell r="E162">
            <v>242</v>
          </cell>
          <cell r="F162">
            <v>112</v>
          </cell>
          <cell r="G162">
            <v>272</v>
          </cell>
          <cell r="H162">
            <v>626</v>
          </cell>
          <cell r="I162">
            <v>0.74880382775119614</v>
          </cell>
          <cell r="J162">
            <v>210</v>
          </cell>
        </row>
        <row r="163">
          <cell r="A163">
            <v>5106</v>
          </cell>
          <cell r="B163">
            <v>0</v>
          </cell>
          <cell r="C163" t="str">
            <v>DEER/MT. JUDEA SCHOOL DISTRICT</v>
          </cell>
          <cell r="D163">
            <v>420</v>
          </cell>
          <cell r="E163">
            <v>134</v>
          </cell>
          <cell r="F163">
            <v>74</v>
          </cell>
          <cell r="G163">
            <v>109</v>
          </cell>
          <cell r="H163">
            <v>317</v>
          </cell>
          <cell r="I163">
            <v>0.75476190476190474</v>
          </cell>
          <cell r="J163">
            <v>103</v>
          </cell>
        </row>
        <row r="164">
          <cell r="A164">
            <v>5201</v>
          </cell>
          <cell r="B164">
            <v>0</v>
          </cell>
          <cell r="C164" t="str">
            <v>BEARDEN SCHOOL DISTRICT</v>
          </cell>
          <cell r="D164">
            <v>488</v>
          </cell>
          <cell r="E164">
            <v>137</v>
          </cell>
          <cell r="F164">
            <v>52</v>
          </cell>
          <cell r="G164">
            <v>168</v>
          </cell>
          <cell r="H164">
            <v>357</v>
          </cell>
          <cell r="I164">
            <v>0.73155737704918034</v>
          </cell>
          <cell r="J164">
            <v>131</v>
          </cell>
        </row>
        <row r="165">
          <cell r="A165">
            <v>5204</v>
          </cell>
          <cell r="B165">
            <v>0</v>
          </cell>
          <cell r="C165" t="str">
            <v>CAMDEN FAIRVIEW SCHOOL DISTRICT</v>
          </cell>
          <cell r="D165">
            <v>2289</v>
          </cell>
          <cell r="E165">
            <v>459</v>
          </cell>
          <cell r="F165">
            <v>203</v>
          </cell>
          <cell r="G165">
            <v>1120</v>
          </cell>
          <cell r="H165">
            <v>1782</v>
          </cell>
          <cell r="I165">
            <v>0.77850589777195278</v>
          </cell>
          <cell r="J165">
            <v>507</v>
          </cell>
        </row>
        <row r="166">
          <cell r="A166">
            <v>5205</v>
          </cell>
          <cell r="B166">
            <v>0</v>
          </cell>
          <cell r="C166" t="str">
            <v>HARMONY GROVE SCHOOL DISTRICT (OUACHITA)</v>
          </cell>
          <cell r="D166">
            <v>932</v>
          </cell>
          <cell r="E166">
            <v>148</v>
          </cell>
          <cell r="F166">
            <v>111</v>
          </cell>
          <cell r="G166">
            <v>253</v>
          </cell>
          <cell r="H166">
            <v>512</v>
          </cell>
          <cell r="I166">
            <v>0.54935622317596566</v>
          </cell>
          <cell r="J166">
            <v>420</v>
          </cell>
        </row>
        <row r="167">
          <cell r="A167">
            <v>5301</v>
          </cell>
          <cell r="B167">
            <v>0</v>
          </cell>
          <cell r="C167" t="str">
            <v>EAST END SCHOOL DISTRICT</v>
          </cell>
          <cell r="D167">
            <v>630</v>
          </cell>
          <cell r="E167">
            <v>124</v>
          </cell>
          <cell r="F167">
            <v>54</v>
          </cell>
          <cell r="G167">
            <v>200</v>
          </cell>
          <cell r="H167">
            <v>378</v>
          </cell>
          <cell r="I167">
            <v>0.6</v>
          </cell>
          <cell r="J167">
            <v>252</v>
          </cell>
        </row>
        <row r="168">
          <cell r="A168">
            <v>5303</v>
          </cell>
          <cell r="B168">
            <v>0</v>
          </cell>
          <cell r="C168" t="str">
            <v>PERRYVILLE SCHOOL DISTRICT</v>
          </cell>
          <cell r="D168">
            <v>913</v>
          </cell>
          <cell r="E168">
            <v>181</v>
          </cell>
          <cell r="F168">
            <v>144</v>
          </cell>
          <cell r="G168">
            <v>271</v>
          </cell>
          <cell r="H168">
            <v>596</v>
          </cell>
          <cell r="I168">
            <v>0.65279299014238779</v>
          </cell>
          <cell r="J168">
            <v>317</v>
          </cell>
        </row>
        <row r="169">
          <cell r="A169">
            <v>5401</v>
          </cell>
          <cell r="B169">
            <v>0</v>
          </cell>
          <cell r="C169" t="str">
            <v>BARTON-LEXA SCHOOL DISTRICT</v>
          </cell>
          <cell r="D169">
            <v>713</v>
          </cell>
          <cell r="E169">
            <v>192</v>
          </cell>
          <cell r="F169">
            <v>67</v>
          </cell>
          <cell r="G169">
            <v>351</v>
          </cell>
          <cell r="H169">
            <v>610</v>
          </cell>
          <cell r="I169">
            <v>0.85553997194950915</v>
          </cell>
          <cell r="J169">
            <v>103</v>
          </cell>
        </row>
        <row r="170">
          <cell r="A170">
            <v>5403</v>
          </cell>
          <cell r="B170">
            <v>0</v>
          </cell>
          <cell r="C170" t="str">
            <v>HELENA/ WEST HELENA SCHOOL DISTRICT</v>
          </cell>
          <cell r="D170">
            <v>1199</v>
          </cell>
          <cell r="E170">
            <v>257</v>
          </cell>
          <cell r="F170">
            <v>24</v>
          </cell>
          <cell r="G170">
            <v>877</v>
          </cell>
          <cell r="H170">
            <v>1158</v>
          </cell>
          <cell r="I170">
            <v>0.96580483736447043</v>
          </cell>
          <cell r="J170">
            <v>41</v>
          </cell>
        </row>
        <row r="171">
          <cell r="A171">
            <v>5404</v>
          </cell>
          <cell r="B171">
            <v>0</v>
          </cell>
          <cell r="C171" t="str">
            <v>MARVELL-ELAINE SCHOOL DISTRICT</v>
          </cell>
          <cell r="D171">
            <v>338</v>
          </cell>
          <cell r="E171">
            <v>49</v>
          </cell>
          <cell r="F171">
            <v>12</v>
          </cell>
          <cell r="G171">
            <v>267</v>
          </cell>
          <cell r="H171">
            <v>328</v>
          </cell>
          <cell r="I171">
            <v>0.97041420118343191</v>
          </cell>
          <cell r="J171">
            <v>10</v>
          </cell>
        </row>
        <row r="172">
          <cell r="A172">
            <v>5440</v>
          </cell>
          <cell r="B172">
            <v>700</v>
          </cell>
          <cell r="C172" t="str">
            <v>KIPP DELTA PUBLIC SCHOOLS</v>
          </cell>
          <cell r="D172">
            <v>1285</v>
          </cell>
          <cell r="E172">
            <v>237</v>
          </cell>
          <cell r="F172">
            <v>112</v>
          </cell>
          <cell r="G172">
            <v>808</v>
          </cell>
          <cell r="H172">
            <v>1157</v>
          </cell>
          <cell r="I172">
            <v>0.90038910505836578</v>
          </cell>
          <cell r="J172">
            <v>128</v>
          </cell>
        </row>
        <row r="173">
          <cell r="A173">
            <v>5502</v>
          </cell>
          <cell r="B173">
            <v>0</v>
          </cell>
          <cell r="C173" t="str">
            <v>CENTERPOINT SCHOOL DISTRICT</v>
          </cell>
          <cell r="D173">
            <v>997</v>
          </cell>
          <cell r="E173">
            <v>264</v>
          </cell>
          <cell r="F173">
            <v>126</v>
          </cell>
          <cell r="G173">
            <v>322</v>
          </cell>
          <cell r="H173">
            <v>712</v>
          </cell>
          <cell r="I173">
            <v>0.71414242728184552</v>
          </cell>
          <cell r="J173">
            <v>285</v>
          </cell>
        </row>
        <row r="174">
          <cell r="A174">
            <v>5503</v>
          </cell>
          <cell r="B174">
            <v>0</v>
          </cell>
          <cell r="C174" t="str">
            <v>KIRBY SCHOOL DISTRICT</v>
          </cell>
          <cell r="D174">
            <v>384</v>
          </cell>
          <cell r="E174">
            <v>85</v>
          </cell>
          <cell r="F174">
            <v>55</v>
          </cell>
          <cell r="G174">
            <v>150</v>
          </cell>
          <cell r="H174">
            <v>290</v>
          </cell>
          <cell r="I174">
            <v>0.75520833333333337</v>
          </cell>
          <cell r="J174">
            <v>94</v>
          </cell>
        </row>
        <row r="175">
          <cell r="A175">
            <v>5504</v>
          </cell>
          <cell r="B175">
            <v>0</v>
          </cell>
          <cell r="C175" t="str">
            <v>SOUTH PIKE COUNTY SCHOOL DISTRICT</v>
          </cell>
          <cell r="D175">
            <v>694</v>
          </cell>
          <cell r="E175">
            <v>201</v>
          </cell>
          <cell r="F175">
            <v>73</v>
          </cell>
          <cell r="G175">
            <v>218</v>
          </cell>
          <cell r="H175">
            <v>492</v>
          </cell>
          <cell r="I175">
            <v>0.70893371757925072</v>
          </cell>
          <cell r="J175">
            <v>202</v>
          </cell>
        </row>
        <row r="176">
          <cell r="A176">
            <v>5602</v>
          </cell>
          <cell r="B176">
            <v>0</v>
          </cell>
          <cell r="C176" t="str">
            <v>HARRISBURG SCHOOL DISTRICT</v>
          </cell>
          <cell r="D176">
            <v>1129</v>
          </cell>
          <cell r="E176">
            <v>258</v>
          </cell>
          <cell r="F176">
            <v>168</v>
          </cell>
          <cell r="G176">
            <v>411</v>
          </cell>
          <cell r="H176">
            <v>837</v>
          </cell>
          <cell r="I176">
            <v>0.74136403897254211</v>
          </cell>
          <cell r="J176">
            <v>292</v>
          </cell>
        </row>
        <row r="177">
          <cell r="A177">
            <v>5604</v>
          </cell>
          <cell r="B177">
            <v>0</v>
          </cell>
          <cell r="C177" t="str">
            <v>MARKED TREE SCHOOL DISTRICT</v>
          </cell>
          <cell r="D177">
            <v>472</v>
          </cell>
          <cell r="E177">
            <v>112</v>
          </cell>
          <cell r="F177">
            <v>65</v>
          </cell>
          <cell r="G177">
            <v>222</v>
          </cell>
          <cell r="H177">
            <v>399</v>
          </cell>
          <cell r="I177">
            <v>0.84533898305084743</v>
          </cell>
          <cell r="J177">
            <v>73</v>
          </cell>
        </row>
        <row r="178">
          <cell r="A178">
            <v>5605</v>
          </cell>
          <cell r="B178">
            <v>0</v>
          </cell>
          <cell r="C178" t="str">
            <v>TRUMANN SCHOOL DISTRICT</v>
          </cell>
          <cell r="D178">
            <v>1463</v>
          </cell>
          <cell r="E178">
            <v>211</v>
          </cell>
          <cell r="F178">
            <v>137</v>
          </cell>
          <cell r="G178">
            <v>735</v>
          </cell>
          <cell r="H178">
            <v>1083</v>
          </cell>
          <cell r="I178">
            <v>0.74025974025974028</v>
          </cell>
          <cell r="J178">
            <v>380</v>
          </cell>
        </row>
        <row r="179">
          <cell r="A179">
            <v>5608</v>
          </cell>
          <cell r="B179">
            <v>0</v>
          </cell>
          <cell r="C179" t="str">
            <v>EAST POINSETT CO. SCHOOL DIST.</v>
          </cell>
          <cell r="D179">
            <v>660</v>
          </cell>
          <cell r="E179">
            <v>181</v>
          </cell>
          <cell r="F179">
            <v>91</v>
          </cell>
          <cell r="G179">
            <v>256</v>
          </cell>
          <cell r="H179">
            <v>528</v>
          </cell>
          <cell r="I179">
            <v>0.8</v>
          </cell>
          <cell r="J179">
            <v>132</v>
          </cell>
        </row>
        <row r="180">
          <cell r="A180">
            <v>5703</v>
          </cell>
          <cell r="B180">
            <v>0</v>
          </cell>
          <cell r="C180" t="str">
            <v>MENA SCHOOL DISTRICT</v>
          </cell>
          <cell r="D180">
            <v>1725</v>
          </cell>
          <cell r="E180">
            <v>386</v>
          </cell>
          <cell r="F180">
            <v>225</v>
          </cell>
          <cell r="G180">
            <v>537</v>
          </cell>
          <cell r="H180">
            <v>1148</v>
          </cell>
          <cell r="I180">
            <v>0.66550724637681158</v>
          </cell>
          <cell r="J180">
            <v>577</v>
          </cell>
        </row>
        <row r="181">
          <cell r="A181">
            <v>5706</v>
          </cell>
          <cell r="B181">
            <v>0</v>
          </cell>
          <cell r="C181" t="str">
            <v>OUACHITA RIVER SCHOOL DISTRICT</v>
          </cell>
          <cell r="D181">
            <v>733</v>
          </cell>
          <cell r="E181">
            <v>156</v>
          </cell>
          <cell r="F181">
            <v>145</v>
          </cell>
          <cell r="G181">
            <v>225</v>
          </cell>
          <cell r="H181">
            <v>526</v>
          </cell>
          <cell r="I181">
            <v>0.71759890859481579</v>
          </cell>
          <cell r="J181">
            <v>207</v>
          </cell>
        </row>
        <row r="182">
          <cell r="A182">
            <v>5707</v>
          </cell>
          <cell r="B182">
            <v>0</v>
          </cell>
          <cell r="C182" t="str">
            <v>COSSATOT RIVER SCHOOL DISTRICT</v>
          </cell>
          <cell r="D182">
            <v>967</v>
          </cell>
          <cell r="E182">
            <v>265</v>
          </cell>
          <cell r="F182">
            <v>138</v>
          </cell>
          <cell r="G182">
            <v>335</v>
          </cell>
          <cell r="H182">
            <v>738</v>
          </cell>
          <cell r="I182">
            <v>0.76318510858324717</v>
          </cell>
          <cell r="J182">
            <v>229</v>
          </cell>
        </row>
        <row r="183">
          <cell r="A183">
            <v>5801</v>
          </cell>
          <cell r="B183">
            <v>0</v>
          </cell>
          <cell r="C183" t="str">
            <v>ATKINS SCHOOL DISTRICT</v>
          </cell>
          <cell r="D183">
            <v>946</v>
          </cell>
          <cell r="E183">
            <v>227</v>
          </cell>
          <cell r="F183">
            <v>118</v>
          </cell>
          <cell r="G183">
            <v>307</v>
          </cell>
          <cell r="H183">
            <v>652</v>
          </cell>
          <cell r="I183">
            <v>0.68921775898520088</v>
          </cell>
          <cell r="J183">
            <v>294</v>
          </cell>
        </row>
        <row r="184">
          <cell r="A184">
            <v>5802</v>
          </cell>
          <cell r="B184">
            <v>0</v>
          </cell>
          <cell r="C184" t="str">
            <v>DOVER SCHOOL DISTRICT</v>
          </cell>
          <cell r="D184">
            <v>1304</v>
          </cell>
          <cell r="E184">
            <v>270</v>
          </cell>
          <cell r="F184">
            <v>222</v>
          </cell>
          <cell r="G184">
            <v>366</v>
          </cell>
          <cell r="H184">
            <v>858</v>
          </cell>
          <cell r="I184">
            <v>0.65797546012269936</v>
          </cell>
          <cell r="J184">
            <v>446</v>
          </cell>
        </row>
        <row r="185">
          <cell r="A185">
            <v>5803</v>
          </cell>
          <cell r="B185">
            <v>0</v>
          </cell>
          <cell r="C185" t="str">
            <v>HECTOR SCHOOL DISTRICT</v>
          </cell>
          <cell r="D185">
            <v>609</v>
          </cell>
          <cell r="E185">
            <v>276</v>
          </cell>
          <cell r="F185">
            <v>19</v>
          </cell>
          <cell r="G185">
            <v>150</v>
          </cell>
          <cell r="H185">
            <v>445</v>
          </cell>
          <cell r="I185">
            <v>0.73070607553366174</v>
          </cell>
          <cell r="J185">
            <v>164</v>
          </cell>
        </row>
        <row r="186">
          <cell r="A186">
            <v>5804</v>
          </cell>
          <cell r="B186">
            <v>0</v>
          </cell>
          <cell r="C186" t="str">
            <v>POTTSVILLE SCHOOL DISTRICT</v>
          </cell>
          <cell r="D186">
            <v>1729</v>
          </cell>
          <cell r="E186">
            <v>264</v>
          </cell>
          <cell r="F186">
            <v>149</v>
          </cell>
          <cell r="G186">
            <v>301</v>
          </cell>
          <cell r="H186">
            <v>714</v>
          </cell>
          <cell r="I186">
            <v>0.41295546558704455</v>
          </cell>
          <cell r="J186">
            <v>1015</v>
          </cell>
        </row>
        <row r="187">
          <cell r="A187">
            <v>5805</v>
          </cell>
          <cell r="B187">
            <v>0</v>
          </cell>
          <cell r="C187" t="str">
            <v>RUSSELLVILLE SCHOOL DISTRICT</v>
          </cell>
          <cell r="D187">
            <v>5217</v>
          </cell>
          <cell r="E187">
            <v>1160</v>
          </cell>
          <cell r="F187">
            <v>480</v>
          </cell>
          <cell r="G187">
            <v>1410</v>
          </cell>
          <cell r="H187">
            <v>3050</v>
          </cell>
          <cell r="I187">
            <v>0.58462718037186123</v>
          </cell>
          <cell r="J187">
            <v>2167</v>
          </cell>
        </row>
        <row r="188">
          <cell r="A188">
            <v>5901</v>
          </cell>
          <cell r="B188">
            <v>0</v>
          </cell>
          <cell r="C188" t="str">
            <v>DES ARC SCHOOL DISTRICT</v>
          </cell>
          <cell r="D188">
            <v>550</v>
          </cell>
          <cell r="E188">
            <v>103</v>
          </cell>
          <cell r="F188">
            <v>97</v>
          </cell>
          <cell r="G188">
            <v>179</v>
          </cell>
          <cell r="H188">
            <v>379</v>
          </cell>
          <cell r="I188">
            <v>0.68909090909090909</v>
          </cell>
          <cell r="J188">
            <v>171</v>
          </cell>
        </row>
        <row r="189">
          <cell r="A189">
            <v>5903</v>
          </cell>
          <cell r="B189">
            <v>0</v>
          </cell>
          <cell r="C189" t="str">
            <v>HAZEN SCHOOL DISTRICT</v>
          </cell>
          <cell r="D189">
            <v>569</v>
          </cell>
          <cell r="E189">
            <v>114</v>
          </cell>
          <cell r="F189">
            <v>73</v>
          </cell>
          <cell r="G189">
            <v>225</v>
          </cell>
          <cell r="H189">
            <v>412</v>
          </cell>
          <cell r="I189">
            <v>0.72407732864674867</v>
          </cell>
          <cell r="J189">
            <v>157</v>
          </cell>
        </row>
        <row r="190">
          <cell r="A190">
            <v>6001</v>
          </cell>
          <cell r="B190">
            <v>0</v>
          </cell>
          <cell r="C190" t="str">
            <v>LITTLE ROCK SCHOOL DISTRICT</v>
          </cell>
          <cell r="D190">
            <v>21472</v>
          </cell>
          <cell r="E190">
            <v>4612</v>
          </cell>
          <cell r="F190">
            <v>1781</v>
          </cell>
          <cell r="G190">
            <v>8662</v>
          </cell>
          <cell r="H190">
            <v>15055</v>
          </cell>
          <cell r="I190">
            <v>0.70114567809239936</v>
          </cell>
          <cell r="J190">
            <v>6417</v>
          </cell>
        </row>
        <row r="191">
          <cell r="A191">
            <v>6002</v>
          </cell>
          <cell r="B191">
            <v>0</v>
          </cell>
          <cell r="C191" t="str">
            <v>NORTH LITTLE ROCK SCHOOL DISTRICT</v>
          </cell>
          <cell r="D191">
            <v>8076</v>
          </cell>
          <cell r="E191">
            <v>1811</v>
          </cell>
          <cell r="F191">
            <v>435</v>
          </cell>
          <cell r="G191">
            <v>3760</v>
          </cell>
          <cell r="H191">
            <v>6006</v>
          </cell>
          <cell r="I191">
            <v>0.74368499257057952</v>
          </cell>
          <cell r="J191">
            <v>2070</v>
          </cell>
        </row>
        <row r="192">
          <cell r="A192">
            <v>6003</v>
          </cell>
          <cell r="B192">
            <v>0</v>
          </cell>
          <cell r="C192" t="str">
            <v>PULASKI COUNTY SPECIAL SCHOOL DISTRICT</v>
          </cell>
          <cell r="D192">
            <v>11801</v>
          </cell>
          <cell r="E192">
            <v>1874</v>
          </cell>
          <cell r="F192">
            <v>790</v>
          </cell>
          <cell r="G192">
            <v>3064</v>
          </cell>
          <cell r="H192">
            <v>5728</v>
          </cell>
          <cell r="I192">
            <v>0.48538259469536482</v>
          </cell>
          <cell r="J192">
            <v>6073</v>
          </cell>
        </row>
        <row r="193">
          <cell r="A193">
            <v>6004</v>
          </cell>
          <cell r="B193">
            <v>0</v>
          </cell>
          <cell r="C193" t="str">
            <v>JACKSONVILLE NORTH PULASKI SCHOOL DISTRICT</v>
          </cell>
          <cell r="D193">
            <v>4014</v>
          </cell>
          <cell r="E193">
            <v>864</v>
          </cell>
          <cell r="F193">
            <v>271</v>
          </cell>
          <cell r="G193">
            <v>1791</v>
          </cell>
          <cell r="H193">
            <v>2926</v>
          </cell>
          <cell r="I193">
            <v>0.72894867962132537</v>
          </cell>
          <cell r="J193">
            <v>1088</v>
          </cell>
        </row>
        <row r="194">
          <cell r="A194">
            <v>6040</v>
          </cell>
          <cell r="B194">
            <v>700</v>
          </cell>
          <cell r="C194" t="str">
            <v>ACADEMICS PLUS PUBLIC CHARTER SCHOOLS</v>
          </cell>
          <cell r="D194">
            <v>1552</v>
          </cell>
          <cell r="E194">
            <v>134</v>
          </cell>
          <cell r="F194">
            <v>95</v>
          </cell>
          <cell r="G194">
            <v>200</v>
          </cell>
          <cell r="H194">
            <v>429</v>
          </cell>
          <cell r="I194">
            <v>0.27641752577319589</v>
          </cell>
          <cell r="J194">
            <v>1123</v>
          </cell>
        </row>
        <row r="195">
          <cell r="A195">
            <v>6041</v>
          </cell>
          <cell r="B195">
            <v>700</v>
          </cell>
          <cell r="C195" t="str">
            <v>LISA ACADEMY</v>
          </cell>
          <cell r="D195">
            <v>2825</v>
          </cell>
          <cell r="E195">
            <v>739</v>
          </cell>
          <cell r="F195">
            <v>370</v>
          </cell>
          <cell r="G195">
            <v>705</v>
          </cell>
          <cell r="H195">
            <v>1814</v>
          </cell>
          <cell r="I195">
            <v>0.64212389380530976</v>
          </cell>
          <cell r="J195">
            <v>1011</v>
          </cell>
        </row>
        <row r="196">
          <cell r="A196">
            <v>6047</v>
          </cell>
          <cell r="B196">
            <v>700</v>
          </cell>
          <cell r="C196" t="str">
            <v>ESTEM PUBLIC CHARTER SCHOOL</v>
          </cell>
          <cell r="D196">
            <v>3202</v>
          </cell>
          <cell r="E196">
            <v>498</v>
          </cell>
          <cell r="F196">
            <v>371</v>
          </cell>
          <cell r="G196">
            <v>827</v>
          </cell>
          <cell r="H196">
            <v>1696</v>
          </cell>
          <cell r="I196">
            <v>0.52966895690193627</v>
          </cell>
          <cell r="J196">
            <v>1506</v>
          </cell>
        </row>
        <row r="197">
          <cell r="A197">
            <v>6049</v>
          </cell>
          <cell r="B197">
            <v>700</v>
          </cell>
          <cell r="C197" t="str">
            <v>LITTLE ROCK PREPARATORY ACADEMY</v>
          </cell>
          <cell r="D197">
            <v>242</v>
          </cell>
          <cell r="E197">
            <v>26</v>
          </cell>
          <cell r="F197">
            <v>19</v>
          </cell>
          <cell r="G197">
            <v>142</v>
          </cell>
          <cell r="H197">
            <v>187</v>
          </cell>
          <cell r="I197">
            <v>0.77272727272727271</v>
          </cell>
          <cell r="J197">
            <v>55</v>
          </cell>
        </row>
        <row r="198">
          <cell r="A198">
            <v>6050</v>
          </cell>
          <cell r="B198">
            <v>700</v>
          </cell>
          <cell r="C198" t="str">
            <v>JACKSONVILLE LIGHTHOUSE CHARTER</v>
          </cell>
          <cell r="D198">
            <v>857</v>
          </cell>
          <cell r="E198">
            <v>117</v>
          </cell>
          <cell r="F198">
            <v>54</v>
          </cell>
          <cell r="G198">
            <v>403</v>
          </cell>
          <cell r="H198">
            <v>574</v>
          </cell>
          <cell r="I198">
            <v>0.66977829638273045</v>
          </cell>
          <cell r="J198">
            <v>283</v>
          </cell>
        </row>
        <row r="199">
          <cell r="A199">
            <v>6052</v>
          </cell>
          <cell r="B199">
            <v>700</v>
          </cell>
          <cell r="C199" t="str">
            <v>SIATECH LITTLE ROCK CHARTER</v>
          </cell>
          <cell r="D199">
            <v>119</v>
          </cell>
          <cell r="E199">
            <v>37</v>
          </cell>
          <cell r="F199">
            <v>1</v>
          </cell>
          <cell r="G199">
            <v>59</v>
          </cell>
          <cell r="H199">
            <v>97</v>
          </cell>
          <cell r="I199">
            <v>0.81512605042016806</v>
          </cell>
          <cell r="J199">
            <v>22</v>
          </cell>
        </row>
        <row r="200">
          <cell r="A200">
            <v>6053</v>
          </cell>
          <cell r="B200">
            <v>700</v>
          </cell>
          <cell r="C200" t="str">
            <v>RESPONSIVE ED SOLUTIONS PREMIER HIGH SCHOOL OF LITTLE ROCK</v>
          </cell>
          <cell r="D200">
            <v>95</v>
          </cell>
          <cell r="E200">
            <v>15</v>
          </cell>
          <cell r="F200">
            <v>2</v>
          </cell>
          <cell r="G200">
            <v>61</v>
          </cell>
          <cell r="H200">
            <v>78</v>
          </cell>
          <cell r="I200">
            <v>0.82105263157894737</v>
          </cell>
          <cell r="J200">
            <v>17</v>
          </cell>
        </row>
        <row r="201">
          <cell r="A201">
            <v>6055</v>
          </cell>
          <cell r="B201">
            <v>700</v>
          </cell>
          <cell r="C201" t="str">
            <v>EXALT ACADEMY OF SOUTHWEST LITTLE ROCK</v>
          </cell>
          <cell r="D201">
            <v>486</v>
          </cell>
          <cell r="E201">
            <v>245</v>
          </cell>
          <cell r="F201">
            <v>19</v>
          </cell>
          <cell r="G201">
            <v>202</v>
          </cell>
          <cell r="H201">
            <v>466</v>
          </cell>
          <cell r="I201">
            <v>0.95879999999999999</v>
          </cell>
          <cell r="J201">
            <v>20</v>
          </cell>
        </row>
        <row r="202">
          <cell r="A202">
            <v>6056</v>
          </cell>
          <cell r="B202">
            <v>700</v>
          </cell>
          <cell r="C202" t="str">
            <v>CAPITAL CITY LIGHTHOUSE ACADEMY</v>
          </cell>
          <cell r="D202">
            <v>164</v>
          </cell>
          <cell r="E202">
            <v>0</v>
          </cell>
          <cell r="F202">
            <v>16</v>
          </cell>
          <cell r="G202">
            <v>122</v>
          </cell>
          <cell r="H202">
            <v>138</v>
          </cell>
          <cell r="I202">
            <v>0.84146341463414631</v>
          </cell>
          <cell r="J202">
            <v>26</v>
          </cell>
        </row>
        <row r="203">
          <cell r="A203">
            <v>6060</v>
          </cell>
          <cell r="B203">
            <v>700</v>
          </cell>
          <cell r="C203" t="str">
            <v>SCHOLARMADE ACHIEVEMENT PLACE</v>
          </cell>
          <cell r="D203">
            <v>333</v>
          </cell>
          <cell r="E203">
            <v>121</v>
          </cell>
          <cell r="F203">
            <v>30</v>
          </cell>
          <cell r="G203">
            <v>158</v>
          </cell>
          <cell r="H203">
            <v>309</v>
          </cell>
          <cell r="I203">
            <v>0.92792792792792789</v>
          </cell>
          <cell r="J203">
            <v>24</v>
          </cell>
        </row>
        <row r="204">
          <cell r="A204">
            <v>6061</v>
          </cell>
          <cell r="B204">
            <v>700</v>
          </cell>
          <cell r="C204" t="str">
            <v>FRIENDSHIP ASPIRE ACADEMY LITTLE ROCK</v>
          </cell>
          <cell r="D204">
            <v>231</v>
          </cell>
          <cell r="E204">
            <v>92</v>
          </cell>
          <cell r="F204">
            <v>11</v>
          </cell>
          <cell r="G204">
            <v>117</v>
          </cell>
          <cell r="H204">
            <v>220</v>
          </cell>
          <cell r="I204">
            <v>0.95238095238095233</v>
          </cell>
          <cell r="J204">
            <v>11</v>
          </cell>
        </row>
        <row r="205">
          <cell r="A205">
            <v>6062</v>
          </cell>
          <cell r="B205">
            <v>700</v>
          </cell>
          <cell r="C205" t="str">
            <v>RESPONSIVE ED SOLUTIONS PREMIER HIGH SCHOO OF NORTH LR</v>
          </cell>
          <cell r="D205">
            <v>70</v>
          </cell>
          <cell r="E205">
            <v>20</v>
          </cell>
          <cell r="F205">
            <v>0</v>
          </cell>
          <cell r="G205">
            <v>40</v>
          </cell>
          <cell r="H205">
            <v>60</v>
          </cell>
          <cell r="I205">
            <v>0.8571428571428571</v>
          </cell>
          <cell r="J205">
            <v>10</v>
          </cell>
        </row>
        <row r="206">
          <cell r="A206">
            <v>6091</v>
          </cell>
          <cell r="B206">
            <v>0</v>
          </cell>
          <cell r="C206" t="str">
            <v>ARK. SCHOOL FOR THE BLIND</v>
          </cell>
          <cell r="D206">
            <v>92</v>
          </cell>
          <cell r="E206">
            <v>7</v>
          </cell>
          <cell r="F206">
            <v>7</v>
          </cell>
          <cell r="G206">
            <v>29</v>
          </cell>
          <cell r="H206">
            <v>43</v>
          </cell>
          <cell r="I206">
            <v>0.46739130434782611</v>
          </cell>
          <cell r="J206">
            <v>49</v>
          </cell>
        </row>
        <row r="207">
          <cell r="A207">
            <v>6092</v>
          </cell>
          <cell r="C207" t="str">
            <v>ARK. SCHOOL FOR THE DEAF</v>
          </cell>
          <cell r="D207">
            <v>103</v>
          </cell>
          <cell r="E207">
            <v>38</v>
          </cell>
          <cell r="F207">
            <v>13</v>
          </cell>
          <cell r="G207">
            <v>30</v>
          </cell>
          <cell r="H207">
            <v>81</v>
          </cell>
          <cell r="I207">
            <v>0.78640776699029125</v>
          </cell>
          <cell r="J207">
            <v>22</v>
          </cell>
        </row>
        <row r="208">
          <cell r="A208">
            <v>6102</v>
          </cell>
          <cell r="B208">
            <v>0</v>
          </cell>
          <cell r="C208" t="str">
            <v>MAYNARD SCHOOL DISTRICT</v>
          </cell>
          <cell r="D208">
            <v>506</v>
          </cell>
          <cell r="E208">
            <v>114</v>
          </cell>
          <cell r="F208">
            <v>85</v>
          </cell>
          <cell r="G208">
            <v>173</v>
          </cell>
          <cell r="H208">
            <v>372</v>
          </cell>
          <cell r="I208">
            <v>0.7351778656126482</v>
          </cell>
          <cell r="J208">
            <v>134</v>
          </cell>
        </row>
        <row r="209">
          <cell r="A209">
            <v>6103</v>
          </cell>
          <cell r="B209">
            <v>0</v>
          </cell>
          <cell r="C209" t="str">
            <v>POCAHONTAS SCHOOL DISTRICT</v>
          </cell>
          <cell r="D209">
            <v>2063</v>
          </cell>
          <cell r="E209">
            <v>493</v>
          </cell>
          <cell r="F209">
            <v>227</v>
          </cell>
          <cell r="G209">
            <v>548</v>
          </cell>
          <cell r="H209">
            <v>1268</v>
          </cell>
          <cell r="I209">
            <v>0.61463887542413964</v>
          </cell>
          <cell r="J209">
            <v>795</v>
          </cell>
        </row>
        <row r="210">
          <cell r="A210">
            <v>6201</v>
          </cell>
          <cell r="B210">
            <v>0</v>
          </cell>
          <cell r="C210" t="str">
            <v>FORREST CITY SCHOOL DISTRICT</v>
          </cell>
          <cell r="D210">
            <v>2196</v>
          </cell>
          <cell r="E210">
            <v>287</v>
          </cell>
          <cell r="F210">
            <v>175</v>
          </cell>
          <cell r="G210">
            <v>1352</v>
          </cell>
          <cell r="H210">
            <v>1814</v>
          </cell>
          <cell r="I210">
            <v>0.82604735883424407</v>
          </cell>
          <cell r="J210">
            <v>382</v>
          </cell>
        </row>
        <row r="211">
          <cell r="A211">
            <v>6205</v>
          </cell>
          <cell r="B211">
            <v>0</v>
          </cell>
          <cell r="C211" t="str">
            <v>PALESTINE-WHEATLEY SCH. DIST.</v>
          </cell>
          <cell r="D211">
            <v>798</v>
          </cell>
          <cell r="E211">
            <v>373</v>
          </cell>
          <cell r="F211">
            <v>119</v>
          </cell>
          <cell r="G211">
            <v>194</v>
          </cell>
          <cell r="H211">
            <v>686</v>
          </cell>
          <cell r="I211">
            <v>0.85964912280701755</v>
          </cell>
          <cell r="J211">
            <v>112</v>
          </cell>
        </row>
        <row r="212">
          <cell r="A212">
            <v>6301</v>
          </cell>
          <cell r="B212">
            <v>0</v>
          </cell>
          <cell r="C212" t="str">
            <v>BAUXITE SCHOOL DISTRICT</v>
          </cell>
          <cell r="D212">
            <v>1662</v>
          </cell>
          <cell r="E212">
            <v>241</v>
          </cell>
          <cell r="F212">
            <v>122</v>
          </cell>
          <cell r="G212">
            <v>314</v>
          </cell>
          <cell r="H212">
            <v>677</v>
          </cell>
          <cell r="I212">
            <v>0.40734055354993981</v>
          </cell>
          <cell r="J212">
            <v>985</v>
          </cell>
        </row>
        <row r="213">
          <cell r="A213">
            <v>6302</v>
          </cell>
          <cell r="B213">
            <v>0</v>
          </cell>
          <cell r="C213" t="str">
            <v>BENTON SCHOOL DISTRICT</v>
          </cell>
          <cell r="D213">
            <v>5558</v>
          </cell>
          <cell r="E213">
            <v>688</v>
          </cell>
          <cell r="F213">
            <v>406</v>
          </cell>
          <cell r="G213">
            <v>1117</v>
          </cell>
          <cell r="H213">
            <v>2211</v>
          </cell>
          <cell r="I213">
            <v>0.39780496581504138</v>
          </cell>
          <cell r="J213">
            <v>3347</v>
          </cell>
        </row>
        <row r="214">
          <cell r="A214">
            <v>6303</v>
          </cell>
          <cell r="B214">
            <v>0</v>
          </cell>
          <cell r="C214" t="str">
            <v>BRYANT SCHOOL DISTRICT</v>
          </cell>
          <cell r="D214">
            <v>9299</v>
          </cell>
          <cell r="E214">
            <v>1442</v>
          </cell>
          <cell r="F214">
            <v>715</v>
          </cell>
          <cell r="G214">
            <v>1673</v>
          </cell>
          <cell r="H214">
            <v>3830</v>
          </cell>
          <cell r="I214">
            <v>0.41187224432734704</v>
          </cell>
          <cell r="J214">
            <v>5469</v>
          </cell>
        </row>
        <row r="215">
          <cell r="A215">
            <v>6304</v>
          </cell>
          <cell r="B215">
            <v>0</v>
          </cell>
          <cell r="C215" t="str">
            <v>HARMONY GROVE SCH DIST(SALINE)</v>
          </cell>
          <cell r="D215">
            <v>1204</v>
          </cell>
          <cell r="E215">
            <v>129</v>
          </cell>
          <cell r="F215">
            <v>78</v>
          </cell>
          <cell r="G215">
            <v>201</v>
          </cell>
          <cell r="H215">
            <v>408</v>
          </cell>
          <cell r="I215">
            <v>0.33887043189368771</v>
          </cell>
          <cell r="J215">
            <v>796</v>
          </cell>
        </row>
        <row r="216">
          <cell r="A216">
            <v>6401</v>
          </cell>
          <cell r="B216">
            <v>0</v>
          </cell>
          <cell r="C216" t="str">
            <v>WALDRON SCHOOL DISTRICT</v>
          </cell>
          <cell r="D216">
            <v>1404</v>
          </cell>
          <cell r="E216">
            <v>347</v>
          </cell>
          <cell r="F216">
            <v>166</v>
          </cell>
          <cell r="G216">
            <v>549</v>
          </cell>
          <cell r="H216">
            <v>1062</v>
          </cell>
          <cell r="I216">
            <v>0.75641025641025639</v>
          </cell>
          <cell r="J216">
            <v>342</v>
          </cell>
        </row>
        <row r="217">
          <cell r="A217">
            <v>6502</v>
          </cell>
          <cell r="B217">
            <v>0</v>
          </cell>
          <cell r="C217" t="str">
            <v>SEARCY COUNTY SCHOOL DISTRICT</v>
          </cell>
          <cell r="D217">
            <v>784</v>
          </cell>
          <cell r="E217">
            <v>233</v>
          </cell>
          <cell r="F217">
            <v>137</v>
          </cell>
          <cell r="G217">
            <v>195</v>
          </cell>
          <cell r="H217">
            <v>565</v>
          </cell>
          <cell r="I217">
            <v>0.72066326530612246</v>
          </cell>
          <cell r="J217">
            <v>219</v>
          </cell>
        </row>
        <row r="218">
          <cell r="A218">
            <v>6505</v>
          </cell>
          <cell r="B218">
            <v>0</v>
          </cell>
          <cell r="C218" t="str">
            <v>OZARK MOUNTAIN SCHOOL DISTRICT</v>
          </cell>
          <cell r="D218">
            <v>620</v>
          </cell>
          <cell r="E218">
            <v>139</v>
          </cell>
          <cell r="F218">
            <v>97</v>
          </cell>
          <cell r="G218">
            <v>217</v>
          </cell>
          <cell r="H218">
            <v>453</v>
          </cell>
          <cell r="I218">
            <v>0.73064516129032253</v>
          </cell>
          <cell r="J218">
            <v>167</v>
          </cell>
        </row>
        <row r="219">
          <cell r="A219">
            <v>6601</v>
          </cell>
          <cell r="B219">
            <v>0</v>
          </cell>
          <cell r="C219" t="str">
            <v>FORT SMITH SCHOOL DISTRICT</v>
          </cell>
          <cell r="D219">
            <v>14136</v>
          </cell>
          <cell r="E219">
            <v>3751</v>
          </cell>
          <cell r="F219">
            <v>1343</v>
          </cell>
          <cell r="G219">
            <v>5147</v>
          </cell>
          <cell r="H219">
            <v>10241</v>
          </cell>
          <cell r="I219">
            <v>0.72446236559139787</v>
          </cell>
          <cell r="J219">
            <v>3895</v>
          </cell>
        </row>
        <row r="220">
          <cell r="A220">
            <v>6602</v>
          </cell>
          <cell r="B220">
            <v>0</v>
          </cell>
          <cell r="C220" t="str">
            <v>GREENWOOD SCHOOL DISTRICT</v>
          </cell>
          <cell r="D220">
            <v>3754</v>
          </cell>
          <cell r="E220">
            <v>421</v>
          </cell>
          <cell r="F220">
            <v>313</v>
          </cell>
          <cell r="G220">
            <v>549</v>
          </cell>
          <cell r="H220">
            <v>1283</v>
          </cell>
          <cell r="I220">
            <v>0.34176877996803412</v>
          </cell>
          <cell r="J220">
            <v>2471</v>
          </cell>
        </row>
        <row r="221">
          <cell r="A221">
            <v>6603</v>
          </cell>
          <cell r="B221">
            <v>0</v>
          </cell>
          <cell r="C221" t="str">
            <v>HACKETT SCHOOL DISTRICT</v>
          </cell>
          <cell r="D221">
            <v>736</v>
          </cell>
          <cell r="E221">
            <v>246</v>
          </cell>
          <cell r="F221">
            <v>70</v>
          </cell>
          <cell r="G221">
            <v>200</v>
          </cell>
          <cell r="H221">
            <v>516</v>
          </cell>
          <cell r="I221">
            <v>0.70108695652173914</v>
          </cell>
          <cell r="J221">
            <v>220</v>
          </cell>
        </row>
        <row r="222">
          <cell r="A222">
            <v>6605</v>
          </cell>
          <cell r="B222">
            <v>0</v>
          </cell>
          <cell r="C222" t="str">
            <v>LAVACA SCHOOL DISTRICT</v>
          </cell>
          <cell r="D222">
            <v>811</v>
          </cell>
          <cell r="E222">
            <v>139</v>
          </cell>
          <cell r="F222">
            <v>96</v>
          </cell>
          <cell r="G222">
            <v>200</v>
          </cell>
          <cell r="H222">
            <v>435</v>
          </cell>
          <cell r="I222">
            <v>0.53637484586929718</v>
          </cell>
          <cell r="J222">
            <v>376</v>
          </cell>
        </row>
        <row r="223">
          <cell r="A223">
            <v>6606</v>
          </cell>
          <cell r="B223">
            <v>0</v>
          </cell>
          <cell r="C223" t="str">
            <v>MANSFIELD SCHOOL DISTRICT</v>
          </cell>
          <cell r="D223">
            <v>757</v>
          </cell>
          <cell r="E223">
            <v>154</v>
          </cell>
          <cell r="F223">
            <v>144</v>
          </cell>
          <cell r="G223">
            <v>247</v>
          </cell>
          <cell r="H223">
            <v>545</v>
          </cell>
          <cell r="I223">
            <v>0.7199471598414795</v>
          </cell>
          <cell r="J223">
            <v>212</v>
          </cell>
        </row>
        <row r="224">
          <cell r="A224">
            <v>6640</v>
          </cell>
          <cell r="B224">
            <v>700</v>
          </cell>
          <cell r="C224" t="str">
            <v>FUTURE SCHOOL OF FORT SMITH</v>
          </cell>
          <cell r="D224">
            <v>226</v>
          </cell>
          <cell r="E224">
            <v>54</v>
          </cell>
          <cell r="F224">
            <v>25</v>
          </cell>
          <cell r="G224">
            <v>85</v>
          </cell>
          <cell r="H224">
            <v>164</v>
          </cell>
          <cell r="I224">
            <v>0.72566371681415931</v>
          </cell>
          <cell r="J224">
            <v>62</v>
          </cell>
        </row>
        <row r="225">
          <cell r="A225">
            <v>6701</v>
          </cell>
          <cell r="B225">
            <v>0</v>
          </cell>
          <cell r="C225" t="str">
            <v>DEQUEEN SCHOOL DISTRICT</v>
          </cell>
          <cell r="D225">
            <v>2382</v>
          </cell>
          <cell r="E225">
            <v>879</v>
          </cell>
          <cell r="F225">
            <v>205</v>
          </cell>
          <cell r="G225">
            <v>781</v>
          </cell>
          <cell r="H225">
            <v>1865</v>
          </cell>
          <cell r="I225">
            <v>0.78295549958018473</v>
          </cell>
          <cell r="J225">
            <v>517</v>
          </cell>
        </row>
        <row r="226">
          <cell r="A226">
            <v>6703</v>
          </cell>
          <cell r="B226">
            <v>0</v>
          </cell>
          <cell r="C226" t="str">
            <v>HORATIO SCHOOL DISTRICT</v>
          </cell>
          <cell r="D226">
            <v>823</v>
          </cell>
          <cell r="E226">
            <v>260</v>
          </cell>
          <cell r="F226">
            <v>86</v>
          </cell>
          <cell r="G226">
            <v>280</v>
          </cell>
          <cell r="H226">
            <v>626</v>
          </cell>
          <cell r="I226">
            <v>0.76063183475091134</v>
          </cell>
          <cell r="J226">
            <v>197</v>
          </cell>
        </row>
        <row r="227">
          <cell r="A227">
            <v>6802</v>
          </cell>
          <cell r="B227">
            <v>0</v>
          </cell>
          <cell r="C227" t="str">
            <v>CAVE CITY SCHOOL DISTRICT</v>
          </cell>
          <cell r="D227">
            <v>1177</v>
          </cell>
          <cell r="E227">
            <v>273</v>
          </cell>
          <cell r="F227">
            <v>197</v>
          </cell>
          <cell r="G227">
            <v>435</v>
          </cell>
          <cell r="H227">
            <v>905</v>
          </cell>
          <cell r="I227">
            <v>0.76890399320305858</v>
          </cell>
          <cell r="J227">
            <v>272</v>
          </cell>
        </row>
        <row r="228">
          <cell r="A228">
            <v>6804</v>
          </cell>
          <cell r="B228">
            <v>0</v>
          </cell>
          <cell r="C228" t="str">
            <v>HIGHLAND SCHOOL DISTRICT</v>
          </cell>
          <cell r="D228">
            <v>1608</v>
          </cell>
          <cell r="E228">
            <v>320</v>
          </cell>
          <cell r="F228">
            <v>205</v>
          </cell>
          <cell r="G228">
            <v>636</v>
          </cell>
          <cell r="H228">
            <v>1161</v>
          </cell>
          <cell r="I228">
            <v>0.72201492537313428</v>
          </cell>
          <cell r="J228">
            <v>447</v>
          </cell>
        </row>
        <row r="229">
          <cell r="A229">
            <v>6901</v>
          </cell>
          <cell r="B229">
            <v>0</v>
          </cell>
          <cell r="C229" t="str">
            <v>MOUNTAIN VIEW SCHOOL DISTRICT</v>
          </cell>
          <cell r="D229">
            <v>1573</v>
          </cell>
          <cell r="E229">
            <v>320</v>
          </cell>
          <cell r="F229">
            <v>232</v>
          </cell>
          <cell r="G229">
            <v>566</v>
          </cell>
          <cell r="H229">
            <v>1118</v>
          </cell>
          <cell r="I229">
            <v>0.71074380165289253</v>
          </cell>
          <cell r="J229">
            <v>455</v>
          </cell>
        </row>
        <row r="230">
          <cell r="A230">
            <v>7001</v>
          </cell>
          <cell r="B230">
            <v>0</v>
          </cell>
          <cell r="C230" t="str">
            <v>EL DORADO SCHOOL DISTRICT</v>
          </cell>
          <cell r="D230">
            <v>4192</v>
          </cell>
          <cell r="E230">
            <v>776</v>
          </cell>
          <cell r="F230">
            <v>275</v>
          </cell>
          <cell r="G230">
            <v>1648</v>
          </cell>
          <cell r="H230">
            <v>2699</v>
          </cell>
          <cell r="I230">
            <v>0.64384541984732824</v>
          </cell>
          <cell r="J230">
            <v>1493</v>
          </cell>
        </row>
        <row r="231">
          <cell r="A231">
            <v>7003</v>
          </cell>
          <cell r="B231">
            <v>0</v>
          </cell>
          <cell r="C231" t="str">
            <v>JUNCTION CITY SCHOOL DISTRICT</v>
          </cell>
          <cell r="D231">
            <v>503</v>
          </cell>
          <cell r="E231">
            <v>150</v>
          </cell>
          <cell r="F231">
            <v>41</v>
          </cell>
          <cell r="G231">
            <v>129</v>
          </cell>
          <cell r="H231">
            <v>320</v>
          </cell>
          <cell r="I231">
            <v>0.63618290258449306</v>
          </cell>
          <cell r="J231">
            <v>183</v>
          </cell>
        </row>
        <row r="232">
          <cell r="A232">
            <v>7007</v>
          </cell>
          <cell r="B232">
            <v>0</v>
          </cell>
          <cell r="C232" t="str">
            <v>PARKERS CHAPEL SCHOOL DIST.</v>
          </cell>
          <cell r="D232">
            <v>799</v>
          </cell>
          <cell r="E232">
            <v>94</v>
          </cell>
          <cell r="F232">
            <v>64</v>
          </cell>
          <cell r="G232">
            <v>147</v>
          </cell>
          <cell r="H232">
            <v>305</v>
          </cell>
          <cell r="I232">
            <v>0.38172715894868586</v>
          </cell>
          <cell r="J232">
            <v>494</v>
          </cell>
        </row>
        <row r="233">
          <cell r="A233">
            <v>7008</v>
          </cell>
          <cell r="B233">
            <v>0</v>
          </cell>
          <cell r="C233" t="str">
            <v>SMACKOVER-NORPHLET SCHOOL DISTRICT</v>
          </cell>
          <cell r="D233">
            <v>1062</v>
          </cell>
          <cell r="E233">
            <v>192</v>
          </cell>
          <cell r="F233">
            <v>117</v>
          </cell>
          <cell r="G233">
            <v>304</v>
          </cell>
          <cell r="H233">
            <v>613</v>
          </cell>
          <cell r="I233">
            <v>0.57721280602636538</v>
          </cell>
          <cell r="J233">
            <v>449</v>
          </cell>
        </row>
        <row r="234">
          <cell r="A234">
            <v>7009</v>
          </cell>
          <cell r="B234">
            <v>0</v>
          </cell>
          <cell r="C234" t="str">
            <v>STRONG-HUTTIG SCHOOL DISTRICT</v>
          </cell>
          <cell r="D234">
            <v>289</v>
          </cell>
          <cell r="E234">
            <v>91</v>
          </cell>
          <cell r="F234">
            <v>15</v>
          </cell>
          <cell r="G234">
            <v>164</v>
          </cell>
          <cell r="H234">
            <v>270</v>
          </cell>
          <cell r="I234">
            <v>0.93425605536332179</v>
          </cell>
          <cell r="J234">
            <v>19</v>
          </cell>
        </row>
        <row r="235">
          <cell r="A235">
            <v>7102</v>
          </cell>
          <cell r="B235">
            <v>0</v>
          </cell>
          <cell r="C235" t="str">
            <v>CLINTON SCHOOL DISTRICT</v>
          </cell>
          <cell r="D235">
            <v>1261</v>
          </cell>
          <cell r="E235">
            <v>302</v>
          </cell>
          <cell r="F235">
            <v>183</v>
          </cell>
          <cell r="G235">
            <v>394</v>
          </cell>
          <cell r="H235">
            <v>879</v>
          </cell>
          <cell r="I235">
            <v>0.69706582077716095</v>
          </cell>
          <cell r="J235">
            <v>382</v>
          </cell>
        </row>
        <row r="236">
          <cell r="A236">
            <v>7104</v>
          </cell>
          <cell r="B236">
            <v>0</v>
          </cell>
          <cell r="C236" t="str">
            <v>SHIRLEY SCHOOL DISTRICT</v>
          </cell>
          <cell r="D236">
            <v>350</v>
          </cell>
          <cell r="E236">
            <v>90</v>
          </cell>
          <cell r="F236">
            <v>58</v>
          </cell>
          <cell r="G236">
            <v>143</v>
          </cell>
          <cell r="H236">
            <v>291</v>
          </cell>
          <cell r="I236">
            <v>0.83142857142857141</v>
          </cell>
          <cell r="J236">
            <v>59</v>
          </cell>
        </row>
        <row r="237">
          <cell r="A237">
            <v>7105</v>
          </cell>
          <cell r="B237">
            <v>0</v>
          </cell>
          <cell r="C237" t="str">
            <v>SOUTH SIDE SCHOOL DISTRICT(VANBUREN)</v>
          </cell>
          <cell r="D237">
            <v>506</v>
          </cell>
          <cell r="E237">
            <v>109</v>
          </cell>
          <cell r="F237">
            <v>55</v>
          </cell>
          <cell r="G237">
            <v>133</v>
          </cell>
          <cell r="H237">
            <v>297</v>
          </cell>
          <cell r="I237">
            <v>0.58695652173913049</v>
          </cell>
          <cell r="J237">
            <v>209</v>
          </cell>
        </row>
        <row r="238">
          <cell r="A238">
            <v>7201</v>
          </cell>
          <cell r="B238">
            <v>0</v>
          </cell>
          <cell r="C238" t="str">
            <v>ELKINS SCHOOL DISTRICT</v>
          </cell>
          <cell r="D238">
            <v>1250</v>
          </cell>
          <cell r="E238">
            <v>195</v>
          </cell>
          <cell r="F238">
            <v>149</v>
          </cell>
          <cell r="G238">
            <v>248</v>
          </cell>
          <cell r="H238">
            <v>592</v>
          </cell>
          <cell r="I238">
            <v>0.47360000000000002</v>
          </cell>
          <cell r="J238">
            <v>658</v>
          </cell>
        </row>
        <row r="239">
          <cell r="A239">
            <v>7202</v>
          </cell>
          <cell r="B239">
            <v>0</v>
          </cell>
          <cell r="C239" t="str">
            <v>FARMINGTON SCHOOL DISTRICT</v>
          </cell>
          <cell r="D239">
            <v>2556</v>
          </cell>
          <cell r="E239">
            <v>316</v>
          </cell>
          <cell r="F239">
            <v>207</v>
          </cell>
          <cell r="G239">
            <v>353</v>
          </cell>
          <cell r="H239">
            <v>876</v>
          </cell>
          <cell r="I239">
            <v>0.34272300469483569</v>
          </cell>
          <cell r="J239">
            <v>1680</v>
          </cell>
        </row>
        <row r="240">
          <cell r="A240">
            <v>7203</v>
          </cell>
          <cell r="B240">
            <v>0</v>
          </cell>
          <cell r="C240" t="str">
            <v>FAYETTEVILLE SCHOOL DISTRICT</v>
          </cell>
          <cell r="D240">
            <v>10487</v>
          </cell>
          <cell r="E240">
            <v>1347</v>
          </cell>
          <cell r="F240">
            <v>600</v>
          </cell>
          <cell r="G240">
            <v>1996</v>
          </cell>
          <cell r="H240">
            <v>3943</v>
          </cell>
          <cell r="I240">
            <v>0.37598932011061315</v>
          </cell>
          <cell r="J240">
            <v>6544</v>
          </cell>
        </row>
        <row r="241">
          <cell r="A241">
            <v>7204</v>
          </cell>
          <cell r="B241">
            <v>0</v>
          </cell>
          <cell r="C241" t="str">
            <v>GREENLAND SCHOOL DISTRICT</v>
          </cell>
          <cell r="D241">
            <v>753</v>
          </cell>
          <cell r="E241">
            <v>200</v>
          </cell>
          <cell r="F241">
            <v>81</v>
          </cell>
          <cell r="G241">
            <v>213</v>
          </cell>
          <cell r="H241">
            <v>494</v>
          </cell>
          <cell r="I241">
            <v>0.65604249667994685</v>
          </cell>
          <cell r="J241">
            <v>259</v>
          </cell>
        </row>
        <row r="242">
          <cell r="A242">
            <v>7205</v>
          </cell>
          <cell r="B242">
            <v>0</v>
          </cell>
          <cell r="C242" t="str">
            <v>LINCOLN SCHOOL DISTRICT</v>
          </cell>
          <cell r="D242">
            <v>1049</v>
          </cell>
          <cell r="E242">
            <v>279</v>
          </cell>
          <cell r="F242">
            <v>198</v>
          </cell>
          <cell r="G242">
            <v>264</v>
          </cell>
          <cell r="H242">
            <v>741</v>
          </cell>
          <cell r="I242">
            <v>0.70638703527168734</v>
          </cell>
          <cell r="J242">
            <v>308</v>
          </cell>
        </row>
        <row r="243">
          <cell r="A243">
            <v>7206</v>
          </cell>
          <cell r="B243">
            <v>0</v>
          </cell>
          <cell r="C243" t="str">
            <v>PRAIRIE GROVE SCHOOL DISTRICT</v>
          </cell>
          <cell r="D243">
            <v>2019</v>
          </cell>
          <cell r="E243">
            <v>297</v>
          </cell>
          <cell r="F243">
            <v>215</v>
          </cell>
          <cell r="G243">
            <v>313</v>
          </cell>
          <cell r="H243">
            <v>825</v>
          </cell>
          <cell r="I243">
            <v>0.40861812778603268</v>
          </cell>
          <cell r="J243">
            <v>1194</v>
          </cell>
        </row>
        <row r="244">
          <cell r="A244">
            <v>7207</v>
          </cell>
          <cell r="B244">
            <v>0</v>
          </cell>
          <cell r="C244" t="str">
            <v>SPRINGDALE SCHOOL DISTRICT</v>
          </cell>
          <cell r="D244">
            <v>22164</v>
          </cell>
          <cell r="E244">
            <v>8236</v>
          </cell>
          <cell r="F244">
            <v>2524</v>
          </cell>
          <cell r="G244">
            <v>5038</v>
          </cell>
          <cell r="H244">
            <v>15798</v>
          </cell>
          <cell r="I244">
            <v>0.71277747698971305</v>
          </cell>
          <cell r="J244">
            <v>6366</v>
          </cell>
        </row>
        <row r="245">
          <cell r="A245">
            <v>7208</v>
          </cell>
          <cell r="B245">
            <v>0</v>
          </cell>
          <cell r="C245" t="str">
            <v>WEST FORK SCHOOL DISTRICT</v>
          </cell>
          <cell r="D245">
            <v>977</v>
          </cell>
          <cell r="E245">
            <v>184</v>
          </cell>
          <cell r="F245">
            <v>111</v>
          </cell>
          <cell r="G245">
            <v>194</v>
          </cell>
          <cell r="H245">
            <v>489</v>
          </cell>
          <cell r="I245">
            <v>0.50051177072671438</v>
          </cell>
          <cell r="J245">
            <v>488</v>
          </cell>
        </row>
        <row r="246">
          <cell r="A246">
            <v>7240</v>
          </cell>
          <cell r="B246">
            <v>700</v>
          </cell>
          <cell r="C246" t="str">
            <v>HAAS HALL ACADEMY (ROGERS)</v>
          </cell>
          <cell r="D246">
            <v>329</v>
          </cell>
          <cell r="E246">
            <v>8</v>
          </cell>
          <cell r="F246">
            <v>8</v>
          </cell>
          <cell r="G246">
            <v>18</v>
          </cell>
          <cell r="H246">
            <v>34</v>
          </cell>
          <cell r="I246">
            <v>0.10334346504559271</v>
          </cell>
          <cell r="J246">
            <v>295</v>
          </cell>
        </row>
        <row r="247">
          <cell r="A247">
            <v>7301</v>
          </cell>
          <cell r="B247">
            <v>0</v>
          </cell>
          <cell r="C247" t="str">
            <v>BALD KNOB SCHOOL DISTRICT</v>
          </cell>
          <cell r="D247">
            <v>1172</v>
          </cell>
          <cell r="E247">
            <v>241</v>
          </cell>
          <cell r="F247">
            <v>144</v>
          </cell>
          <cell r="G247">
            <v>329</v>
          </cell>
          <cell r="H247">
            <v>714</v>
          </cell>
          <cell r="I247">
            <v>0.60921501706484638</v>
          </cell>
          <cell r="J247">
            <v>458</v>
          </cell>
        </row>
        <row r="248">
          <cell r="A248">
            <v>7302</v>
          </cell>
          <cell r="B248">
            <v>0</v>
          </cell>
          <cell r="C248" t="str">
            <v>BEEBE SCHOOL DISTRICT</v>
          </cell>
          <cell r="D248">
            <v>3246</v>
          </cell>
          <cell r="E248">
            <v>484</v>
          </cell>
          <cell r="F248">
            <v>275</v>
          </cell>
          <cell r="G248">
            <v>953</v>
          </cell>
          <cell r="H248">
            <v>1712</v>
          </cell>
          <cell r="I248">
            <v>0.52741836105976592</v>
          </cell>
          <cell r="J248">
            <v>1534</v>
          </cell>
        </row>
        <row r="249">
          <cell r="A249">
            <v>7303</v>
          </cell>
          <cell r="B249">
            <v>0</v>
          </cell>
          <cell r="C249" t="str">
            <v>BRADFORD SCHOOL DISTRICT</v>
          </cell>
          <cell r="D249">
            <v>455</v>
          </cell>
          <cell r="E249">
            <v>147</v>
          </cell>
          <cell r="F249">
            <v>59</v>
          </cell>
          <cell r="G249">
            <v>151</v>
          </cell>
          <cell r="H249">
            <v>357</v>
          </cell>
          <cell r="I249">
            <v>0.7846153846153846</v>
          </cell>
          <cell r="J249">
            <v>98</v>
          </cell>
        </row>
        <row r="250">
          <cell r="A250">
            <v>7304</v>
          </cell>
          <cell r="B250">
            <v>0</v>
          </cell>
          <cell r="C250" t="str">
            <v>WHITE CO. CENTRAL SCHOOL DIST.</v>
          </cell>
          <cell r="D250">
            <v>782</v>
          </cell>
          <cell r="E250">
            <v>172</v>
          </cell>
          <cell r="F250">
            <v>88</v>
          </cell>
          <cell r="G250">
            <v>285</v>
          </cell>
          <cell r="H250">
            <v>545</v>
          </cell>
          <cell r="I250">
            <v>0.69693094629156005</v>
          </cell>
          <cell r="J250">
            <v>237</v>
          </cell>
        </row>
        <row r="251">
          <cell r="A251">
            <v>7307</v>
          </cell>
          <cell r="B251">
            <v>0</v>
          </cell>
          <cell r="C251" t="str">
            <v>RIVERVIEW SCHOOL DISTRICT</v>
          </cell>
          <cell r="D251">
            <v>1192</v>
          </cell>
          <cell r="E251">
            <v>254</v>
          </cell>
          <cell r="F251">
            <v>131</v>
          </cell>
          <cell r="G251">
            <v>521</v>
          </cell>
          <cell r="H251">
            <v>906</v>
          </cell>
          <cell r="I251">
            <v>0.76006711409395977</v>
          </cell>
          <cell r="J251">
            <v>286</v>
          </cell>
        </row>
        <row r="252">
          <cell r="A252">
            <v>7309</v>
          </cell>
          <cell r="B252">
            <v>0</v>
          </cell>
          <cell r="C252" t="str">
            <v>PANGBURN SCHOOL DISTRICT</v>
          </cell>
          <cell r="D252">
            <v>804</v>
          </cell>
          <cell r="E252">
            <v>150</v>
          </cell>
          <cell r="F252">
            <v>91</v>
          </cell>
          <cell r="G252">
            <v>268</v>
          </cell>
          <cell r="H252">
            <v>509</v>
          </cell>
          <cell r="I252">
            <v>0.63308457711442789</v>
          </cell>
          <cell r="J252">
            <v>295</v>
          </cell>
        </row>
        <row r="253">
          <cell r="A253">
            <v>7310</v>
          </cell>
          <cell r="B253">
            <v>0</v>
          </cell>
          <cell r="C253" t="str">
            <v>ROSE BUD SCHOOL DISTRICT</v>
          </cell>
          <cell r="D253">
            <v>745</v>
          </cell>
          <cell r="E253">
            <v>129</v>
          </cell>
          <cell r="F253">
            <v>110</v>
          </cell>
          <cell r="G253">
            <v>193</v>
          </cell>
          <cell r="H253">
            <v>432</v>
          </cell>
          <cell r="I253">
            <v>0.57986577181208054</v>
          </cell>
          <cell r="J253">
            <v>313</v>
          </cell>
        </row>
        <row r="254">
          <cell r="A254">
            <v>7311</v>
          </cell>
          <cell r="B254">
            <v>0</v>
          </cell>
          <cell r="C254" t="str">
            <v>SEARCY SCHOOL DISTRICT</v>
          </cell>
          <cell r="D254">
            <v>4017</v>
          </cell>
          <cell r="E254">
            <v>586</v>
          </cell>
          <cell r="F254">
            <v>379</v>
          </cell>
          <cell r="G254">
            <v>1101</v>
          </cell>
          <cell r="H254">
            <v>2066</v>
          </cell>
          <cell r="I254">
            <v>0.51431416479960168</v>
          </cell>
          <cell r="J254">
            <v>1951</v>
          </cell>
        </row>
        <row r="255">
          <cell r="A255">
            <v>7401</v>
          </cell>
          <cell r="B255">
            <v>0</v>
          </cell>
          <cell r="C255" t="str">
            <v>AUGUSTA SCHOOL DISTRICT</v>
          </cell>
          <cell r="D255">
            <v>330</v>
          </cell>
          <cell r="E255">
            <v>50</v>
          </cell>
          <cell r="F255">
            <v>29</v>
          </cell>
          <cell r="G255">
            <v>207</v>
          </cell>
          <cell r="H255">
            <v>286</v>
          </cell>
          <cell r="I255">
            <v>0.8666666666666667</v>
          </cell>
          <cell r="J255">
            <v>44</v>
          </cell>
        </row>
        <row r="256">
          <cell r="A256">
            <v>7403</v>
          </cell>
          <cell r="B256">
            <v>0</v>
          </cell>
          <cell r="C256" t="str">
            <v>MCCRORY SCHOOL DISTRICT</v>
          </cell>
          <cell r="D256">
            <v>600</v>
          </cell>
          <cell r="E256">
            <v>118</v>
          </cell>
          <cell r="F256">
            <v>75</v>
          </cell>
          <cell r="G256">
            <v>172</v>
          </cell>
          <cell r="H256">
            <v>365</v>
          </cell>
          <cell r="I256">
            <v>0.60833333333333328</v>
          </cell>
          <cell r="J256">
            <v>235</v>
          </cell>
        </row>
        <row r="257">
          <cell r="A257">
            <v>7503</v>
          </cell>
          <cell r="B257">
            <v>0</v>
          </cell>
          <cell r="C257" t="str">
            <v>DANVILLE SCHOOL DISTRICT</v>
          </cell>
          <cell r="D257">
            <v>820</v>
          </cell>
          <cell r="E257">
            <v>264</v>
          </cell>
          <cell r="F257">
            <v>90</v>
          </cell>
          <cell r="G257">
            <v>229</v>
          </cell>
          <cell r="H257">
            <v>583</v>
          </cell>
          <cell r="I257">
            <v>0.71097560975609753</v>
          </cell>
          <cell r="J257">
            <v>237</v>
          </cell>
        </row>
        <row r="258">
          <cell r="A258">
            <v>7504</v>
          </cell>
          <cell r="B258">
            <v>0</v>
          </cell>
          <cell r="C258" t="str">
            <v>DARDANELLE SCHOOL DISTRICT</v>
          </cell>
          <cell r="D258">
            <v>2098</v>
          </cell>
          <cell r="E258">
            <v>671</v>
          </cell>
          <cell r="F258">
            <v>284</v>
          </cell>
          <cell r="G258">
            <v>518</v>
          </cell>
          <cell r="H258">
            <v>1473</v>
          </cell>
          <cell r="I258">
            <v>0.70209723546234504</v>
          </cell>
          <cell r="J258">
            <v>625</v>
          </cell>
        </row>
        <row r="259">
          <cell r="A259">
            <v>7509</v>
          </cell>
          <cell r="B259">
            <v>0</v>
          </cell>
          <cell r="C259" t="str">
            <v>WESTERN YELL CO. SCHOOL DIST.</v>
          </cell>
          <cell r="D259">
            <v>340</v>
          </cell>
          <cell r="E259">
            <v>121</v>
          </cell>
          <cell r="F259">
            <v>69</v>
          </cell>
          <cell r="G259">
            <v>95</v>
          </cell>
          <cell r="H259">
            <v>285</v>
          </cell>
          <cell r="I259">
            <v>0.83823529411764708</v>
          </cell>
          <cell r="J259">
            <v>55</v>
          </cell>
        </row>
        <row r="260">
          <cell r="A260">
            <v>7510</v>
          </cell>
          <cell r="B260">
            <v>0</v>
          </cell>
          <cell r="C260" t="str">
            <v>TWO RIVERS SCHOOL DISTRICT</v>
          </cell>
          <cell r="D260">
            <v>794</v>
          </cell>
          <cell r="E260">
            <v>231</v>
          </cell>
          <cell r="F260">
            <v>74</v>
          </cell>
          <cell r="G260">
            <v>338</v>
          </cell>
          <cell r="H260">
            <v>643</v>
          </cell>
          <cell r="I260">
            <v>0.80982367758186402</v>
          </cell>
          <cell r="J260">
            <v>151</v>
          </cell>
        </row>
      </sheetData>
      <sheetData sheetId="17" refreshError="1"/>
      <sheetData sheetId="18" refreshError="1"/>
      <sheetData sheetId="19">
        <row r="14">
          <cell r="D14" t="str">
            <v>County</v>
          </cell>
          <cell r="E14" t="str">
            <v>School District</v>
          </cell>
          <cell r="F14" t="str">
            <v>M&amp;O Mills</v>
          </cell>
          <cell r="G14" t="str">
            <v xml:space="preserve"> DM&amp;O Mills</v>
          </cell>
          <cell r="H14" t="str">
            <v>Debt Serv Mills</v>
          </cell>
          <cell r="I14" t="str">
            <v xml:space="preserve"> Voted Mills</v>
          </cell>
        </row>
        <row r="15">
          <cell r="C15">
            <v>101</v>
          </cell>
          <cell r="D15" t="str">
            <v xml:space="preserve"> ARKANSAS        </v>
          </cell>
          <cell r="E15" t="str">
            <v>DEWITT</v>
          </cell>
          <cell r="F15">
            <v>25</v>
          </cell>
          <cell r="G15">
            <v>0</v>
          </cell>
          <cell r="H15">
            <v>13</v>
          </cell>
          <cell r="I15">
            <v>38</v>
          </cell>
        </row>
        <row r="16">
          <cell r="C16">
            <v>104</v>
          </cell>
          <cell r="D16" t="str">
            <v xml:space="preserve"> ARKANSAS        </v>
          </cell>
          <cell r="E16" t="str">
            <v xml:space="preserve">STUTTGART           </v>
          </cell>
          <cell r="F16">
            <v>27.5</v>
          </cell>
          <cell r="G16">
            <v>0</v>
          </cell>
          <cell r="H16">
            <v>9.4</v>
          </cell>
          <cell r="I16">
            <v>36.9</v>
          </cell>
        </row>
        <row r="17">
          <cell r="C17">
            <v>201</v>
          </cell>
          <cell r="D17" t="str">
            <v xml:space="preserve"> ASHLEY          </v>
          </cell>
          <cell r="E17" t="str">
            <v xml:space="preserve">CROSSETT            </v>
          </cell>
          <cell r="F17">
            <v>25</v>
          </cell>
          <cell r="G17">
            <v>1</v>
          </cell>
          <cell r="H17">
            <v>13.97</v>
          </cell>
          <cell r="I17">
            <v>39.97</v>
          </cell>
        </row>
        <row r="18">
          <cell r="C18">
            <v>203</v>
          </cell>
          <cell r="D18" t="str">
            <v xml:space="preserve"> ASHLEY          </v>
          </cell>
          <cell r="E18" t="str">
            <v>HAMBURG</v>
          </cell>
          <cell r="F18">
            <v>25</v>
          </cell>
          <cell r="G18">
            <v>0</v>
          </cell>
          <cell r="H18">
            <v>14.5</v>
          </cell>
          <cell r="I18">
            <v>39.5</v>
          </cell>
        </row>
        <row r="19">
          <cell r="C19">
            <v>302</v>
          </cell>
          <cell r="D19" t="str">
            <v xml:space="preserve"> BAXTER          </v>
          </cell>
          <cell r="E19" t="str">
            <v xml:space="preserve">COTTER              </v>
          </cell>
          <cell r="F19">
            <v>25</v>
          </cell>
          <cell r="H19">
            <v>7.67</v>
          </cell>
          <cell r="I19">
            <v>32.67</v>
          </cell>
        </row>
        <row r="20">
          <cell r="C20">
            <v>303</v>
          </cell>
          <cell r="D20" t="str">
            <v xml:space="preserve"> BAXTER          </v>
          </cell>
          <cell r="E20" t="str">
            <v xml:space="preserve">MOUNTAIN HOME       </v>
          </cell>
          <cell r="F20">
            <v>25.29</v>
          </cell>
          <cell r="G20">
            <v>0</v>
          </cell>
          <cell r="H20">
            <v>6.87</v>
          </cell>
          <cell r="I20">
            <v>32.159999999999997</v>
          </cell>
        </row>
        <row r="21">
          <cell r="C21">
            <v>304</v>
          </cell>
          <cell r="D21" t="str">
            <v xml:space="preserve"> BAXTER          </v>
          </cell>
          <cell r="E21" t="str">
            <v xml:space="preserve">NORFORK             </v>
          </cell>
          <cell r="F21">
            <v>30</v>
          </cell>
          <cell r="G21">
            <v>0</v>
          </cell>
          <cell r="H21">
            <v>7.39</v>
          </cell>
          <cell r="I21">
            <v>37.39</v>
          </cell>
        </row>
        <row r="22">
          <cell r="C22">
            <v>401</v>
          </cell>
          <cell r="D22" t="str">
            <v xml:space="preserve"> BENTON          </v>
          </cell>
          <cell r="E22" t="str">
            <v xml:space="preserve">BENTONVILLE         </v>
          </cell>
          <cell r="F22">
            <v>25</v>
          </cell>
          <cell r="G22">
            <v>2</v>
          </cell>
          <cell r="H22">
            <v>21.5</v>
          </cell>
          <cell r="I22">
            <v>48.5</v>
          </cell>
        </row>
        <row r="23">
          <cell r="C23">
            <v>402</v>
          </cell>
          <cell r="D23" t="str">
            <v xml:space="preserve"> BENTON          </v>
          </cell>
          <cell r="E23" t="str">
            <v xml:space="preserve">DECATUR             </v>
          </cell>
          <cell r="F23">
            <v>25</v>
          </cell>
          <cell r="G23">
            <v>0</v>
          </cell>
          <cell r="H23">
            <v>17.5</v>
          </cell>
          <cell r="I23">
            <v>42.5</v>
          </cell>
        </row>
        <row r="24">
          <cell r="C24">
            <v>403</v>
          </cell>
          <cell r="D24" t="str">
            <v xml:space="preserve"> BENTON          </v>
          </cell>
          <cell r="E24" t="str">
            <v xml:space="preserve">GENTRY              </v>
          </cell>
          <cell r="F24">
            <v>28</v>
          </cell>
          <cell r="G24">
            <v>0</v>
          </cell>
          <cell r="H24">
            <v>18</v>
          </cell>
          <cell r="I24">
            <v>46</v>
          </cell>
        </row>
        <row r="25">
          <cell r="C25">
            <v>404</v>
          </cell>
          <cell r="D25" t="str">
            <v xml:space="preserve"> BENTON          </v>
          </cell>
          <cell r="E25" t="str">
            <v xml:space="preserve">GRAVETTE            </v>
          </cell>
          <cell r="F25">
            <v>25.8</v>
          </cell>
          <cell r="G25">
            <v>0</v>
          </cell>
          <cell r="H25">
            <v>13.9</v>
          </cell>
          <cell r="I25">
            <v>39.700000000000003</v>
          </cell>
        </row>
        <row r="26">
          <cell r="C26">
            <v>405</v>
          </cell>
          <cell r="D26" t="str">
            <v xml:space="preserve"> BENTON          </v>
          </cell>
          <cell r="E26" t="str">
            <v xml:space="preserve">ROGERS              </v>
          </cell>
          <cell r="F26">
            <v>26.4</v>
          </cell>
          <cell r="G26">
            <v>3</v>
          </cell>
          <cell r="H26">
            <v>12.5</v>
          </cell>
          <cell r="I26">
            <v>41.9</v>
          </cell>
        </row>
        <row r="27">
          <cell r="C27">
            <v>406</v>
          </cell>
          <cell r="D27" t="str">
            <v xml:space="preserve"> BENTON          </v>
          </cell>
          <cell r="E27" t="str">
            <v xml:space="preserve">SILOAM SPRINGS      </v>
          </cell>
          <cell r="F27">
            <v>25</v>
          </cell>
          <cell r="G27">
            <v>0</v>
          </cell>
          <cell r="H27">
            <v>20</v>
          </cell>
          <cell r="I27">
            <v>45</v>
          </cell>
        </row>
        <row r="28">
          <cell r="C28">
            <v>407</v>
          </cell>
          <cell r="D28" t="str">
            <v xml:space="preserve"> BENTON          </v>
          </cell>
          <cell r="E28" t="str">
            <v xml:space="preserve">PEA RIDGE           </v>
          </cell>
          <cell r="F28">
            <v>25</v>
          </cell>
          <cell r="G28">
            <v>0</v>
          </cell>
          <cell r="H28">
            <v>23.7</v>
          </cell>
          <cell r="I28">
            <v>48.7</v>
          </cell>
        </row>
        <row r="29">
          <cell r="C29">
            <v>501</v>
          </cell>
          <cell r="D29" t="str">
            <v xml:space="preserve"> BOONE           </v>
          </cell>
          <cell r="E29" t="str">
            <v xml:space="preserve">ALPENA              </v>
          </cell>
          <cell r="F29">
            <v>25.6</v>
          </cell>
          <cell r="G29">
            <v>0</v>
          </cell>
          <cell r="H29">
            <v>8</v>
          </cell>
          <cell r="I29">
            <v>33.6</v>
          </cell>
        </row>
        <row r="30">
          <cell r="C30">
            <v>502</v>
          </cell>
          <cell r="D30" t="str">
            <v xml:space="preserve"> BOONE           </v>
          </cell>
          <cell r="E30" t="str">
            <v xml:space="preserve">BERGMAN             </v>
          </cell>
          <cell r="F30">
            <v>25</v>
          </cell>
          <cell r="G30">
            <v>0</v>
          </cell>
          <cell r="H30">
            <v>7</v>
          </cell>
          <cell r="I30">
            <v>32</v>
          </cell>
        </row>
        <row r="31">
          <cell r="C31">
            <v>503</v>
          </cell>
          <cell r="D31" t="str">
            <v xml:space="preserve"> BOONE           </v>
          </cell>
          <cell r="E31" t="str">
            <v xml:space="preserve">HARRISON            </v>
          </cell>
          <cell r="F31">
            <v>25</v>
          </cell>
          <cell r="G31">
            <v>0</v>
          </cell>
          <cell r="H31">
            <v>14.2</v>
          </cell>
          <cell r="I31">
            <v>39.200000000000003</v>
          </cell>
        </row>
        <row r="32">
          <cell r="C32">
            <v>504</v>
          </cell>
          <cell r="D32" t="str">
            <v xml:space="preserve">  BOONE           </v>
          </cell>
          <cell r="E32" t="str">
            <v xml:space="preserve">OMAHA               </v>
          </cell>
          <cell r="F32">
            <v>25</v>
          </cell>
          <cell r="G32">
            <v>0</v>
          </cell>
          <cell r="H32">
            <v>13.1</v>
          </cell>
          <cell r="I32">
            <v>38.1</v>
          </cell>
        </row>
        <row r="33">
          <cell r="C33">
            <v>505</v>
          </cell>
          <cell r="D33" t="str">
            <v xml:space="preserve"> BOONE           </v>
          </cell>
          <cell r="E33" t="str">
            <v xml:space="preserve">VALLEY SPRINGS      </v>
          </cell>
          <cell r="F33">
            <v>25</v>
          </cell>
          <cell r="G33">
            <v>0</v>
          </cell>
          <cell r="H33">
            <v>14.7</v>
          </cell>
          <cell r="I33">
            <v>39.700000000000003</v>
          </cell>
        </row>
        <row r="34">
          <cell r="C34">
            <v>506</v>
          </cell>
          <cell r="D34" t="str">
            <v xml:space="preserve"> BOONE           </v>
          </cell>
          <cell r="E34" t="str">
            <v xml:space="preserve">LEAD HILL           </v>
          </cell>
          <cell r="F34">
            <v>25.9</v>
          </cell>
          <cell r="G34">
            <v>0</v>
          </cell>
          <cell r="H34">
            <v>13.1</v>
          </cell>
          <cell r="I34">
            <v>39</v>
          </cell>
        </row>
        <row r="35">
          <cell r="C35">
            <v>601</v>
          </cell>
          <cell r="D35" t="str">
            <v xml:space="preserve"> BRADLEY         </v>
          </cell>
          <cell r="E35" t="str">
            <v xml:space="preserve">HERMITAGE           </v>
          </cell>
          <cell r="F35">
            <v>25</v>
          </cell>
          <cell r="G35">
            <v>0</v>
          </cell>
          <cell r="H35">
            <v>16.5</v>
          </cell>
          <cell r="I35">
            <v>41.5</v>
          </cell>
        </row>
        <row r="36">
          <cell r="C36">
            <v>602</v>
          </cell>
          <cell r="D36" t="str">
            <v xml:space="preserve"> BRADLEY         </v>
          </cell>
          <cell r="E36" t="str">
            <v xml:space="preserve">WARREN              </v>
          </cell>
          <cell r="F36">
            <v>25</v>
          </cell>
          <cell r="G36">
            <v>0</v>
          </cell>
          <cell r="H36">
            <v>11.5</v>
          </cell>
          <cell r="I36">
            <v>36.5</v>
          </cell>
        </row>
        <row r="37">
          <cell r="C37">
            <v>701</v>
          </cell>
          <cell r="D37" t="str">
            <v xml:space="preserve"> CALHOUN         </v>
          </cell>
          <cell r="E37" t="str">
            <v xml:space="preserve">HAMPTON             </v>
          </cell>
          <cell r="F37">
            <v>30</v>
          </cell>
          <cell r="G37">
            <v>0</v>
          </cell>
          <cell r="H37">
            <v>6.7</v>
          </cell>
          <cell r="I37">
            <v>36.700000000000003</v>
          </cell>
        </row>
        <row r="38">
          <cell r="C38">
            <v>801</v>
          </cell>
          <cell r="D38" t="str">
            <v xml:space="preserve"> CARROLL         </v>
          </cell>
          <cell r="E38" t="str">
            <v xml:space="preserve">BERRYVILLE          </v>
          </cell>
          <cell r="F38">
            <v>25</v>
          </cell>
          <cell r="G38">
            <v>0</v>
          </cell>
          <cell r="H38">
            <v>17.5</v>
          </cell>
          <cell r="I38">
            <v>42.5</v>
          </cell>
        </row>
        <row r="39">
          <cell r="C39">
            <v>802</v>
          </cell>
          <cell r="D39" t="str">
            <v xml:space="preserve"> CARROLL         </v>
          </cell>
          <cell r="E39" t="str">
            <v xml:space="preserve">EUREKA SPRINGS      </v>
          </cell>
          <cell r="F39">
            <v>25</v>
          </cell>
          <cell r="G39">
            <v>0</v>
          </cell>
          <cell r="H39">
            <v>11.13</v>
          </cell>
          <cell r="I39">
            <v>36.130000000000003</v>
          </cell>
        </row>
        <row r="40">
          <cell r="C40">
            <v>803</v>
          </cell>
          <cell r="D40" t="str">
            <v xml:space="preserve"> CARROLL         </v>
          </cell>
          <cell r="E40" t="str">
            <v xml:space="preserve">GREEN FOREST        </v>
          </cell>
          <cell r="F40">
            <v>25</v>
          </cell>
          <cell r="G40">
            <v>0</v>
          </cell>
          <cell r="H40">
            <v>11</v>
          </cell>
          <cell r="I40">
            <v>36</v>
          </cell>
        </row>
        <row r="41">
          <cell r="C41">
            <v>901</v>
          </cell>
          <cell r="D41" t="str">
            <v xml:space="preserve"> CHICOT          </v>
          </cell>
          <cell r="E41" t="str">
            <v xml:space="preserve">DERMOTT             </v>
          </cell>
          <cell r="F41">
            <v>25</v>
          </cell>
          <cell r="G41">
            <v>0</v>
          </cell>
          <cell r="H41">
            <v>16.809999999999999</v>
          </cell>
          <cell r="I41">
            <v>41.81</v>
          </cell>
        </row>
        <row r="42">
          <cell r="C42">
            <v>903</v>
          </cell>
          <cell r="D42" t="str">
            <v xml:space="preserve"> CHICOT          </v>
          </cell>
          <cell r="E42" t="str">
            <v xml:space="preserve">LAKESIDE </v>
          </cell>
          <cell r="F42">
            <v>29</v>
          </cell>
          <cell r="G42">
            <v>0</v>
          </cell>
          <cell r="H42">
            <v>7</v>
          </cell>
          <cell r="I42">
            <v>36</v>
          </cell>
        </row>
        <row r="43">
          <cell r="C43">
            <v>1002</v>
          </cell>
          <cell r="D43" t="str">
            <v xml:space="preserve"> CLARK           </v>
          </cell>
          <cell r="E43" t="str">
            <v xml:space="preserve">ARKADELPHIA         </v>
          </cell>
          <cell r="F43">
            <v>27</v>
          </cell>
          <cell r="G43">
            <v>0</v>
          </cell>
          <cell r="H43">
            <v>17.649999999999999</v>
          </cell>
          <cell r="I43">
            <v>44.65</v>
          </cell>
        </row>
        <row r="44">
          <cell r="C44">
            <v>1003</v>
          </cell>
          <cell r="D44" t="str">
            <v xml:space="preserve"> CLARK           </v>
          </cell>
          <cell r="E44" t="str">
            <v xml:space="preserve">GURDON              </v>
          </cell>
          <cell r="F44">
            <v>25</v>
          </cell>
          <cell r="G44">
            <v>0</v>
          </cell>
          <cell r="H44">
            <v>11</v>
          </cell>
          <cell r="I44">
            <v>36</v>
          </cell>
        </row>
        <row r="45">
          <cell r="C45">
            <v>1101</v>
          </cell>
          <cell r="D45" t="str">
            <v xml:space="preserve"> CLAY            </v>
          </cell>
          <cell r="E45" t="str">
            <v>CORNING</v>
          </cell>
          <cell r="F45">
            <v>25</v>
          </cell>
          <cell r="G45">
            <v>0</v>
          </cell>
          <cell r="H45">
            <v>6.5</v>
          </cell>
          <cell r="I45">
            <v>31.5</v>
          </cell>
        </row>
        <row r="46">
          <cell r="C46">
            <v>1104</v>
          </cell>
          <cell r="D46" t="str">
            <v xml:space="preserve">  CLAY            </v>
          </cell>
          <cell r="E46" t="str">
            <v xml:space="preserve">PIGGOTT             </v>
          </cell>
          <cell r="F46">
            <v>25</v>
          </cell>
          <cell r="G46">
            <v>0</v>
          </cell>
          <cell r="H46">
            <v>10.44</v>
          </cell>
          <cell r="I46">
            <v>35.44</v>
          </cell>
        </row>
        <row r="47">
          <cell r="C47">
            <v>1106</v>
          </cell>
          <cell r="D47" t="str">
            <v xml:space="preserve"> CLAY            </v>
          </cell>
          <cell r="E47" t="str">
            <v xml:space="preserve">RECTOR         </v>
          </cell>
          <cell r="F47">
            <v>25</v>
          </cell>
          <cell r="G47">
            <v>0</v>
          </cell>
          <cell r="H47">
            <v>13.49</v>
          </cell>
          <cell r="I47">
            <v>38.49</v>
          </cell>
        </row>
        <row r="48">
          <cell r="C48">
            <v>1201</v>
          </cell>
          <cell r="D48" t="str">
            <v xml:space="preserve"> CLEBURNE</v>
          </cell>
          <cell r="E48" t="str">
            <v>CONCORD</v>
          </cell>
          <cell r="F48">
            <v>25</v>
          </cell>
          <cell r="G48">
            <v>0</v>
          </cell>
          <cell r="H48">
            <v>11.6</v>
          </cell>
          <cell r="I48">
            <v>36.6</v>
          </cell>
        </row>
        <row r="49">
          <cell r="C49">
            <v>1202</v>
          </cell>
          <cell r="D49" t="str">
            <v xml:space="preserve"> CLEBURNE        </v>
          </cell>
          <cell r="E49" t="str">
            <v xml:space="preserve">HEBER SPRINGS       </v>
          </cell>
          <cell r="F49">
            <v>25</v>
          </cell>
          <cell r="G49">
            <v>0</v>
          </cell>
          <cell r="H49">
            <v>7.8</v>
          </cell>
          <cell r="I49">
            <v>32.799999999999997</v>
          </cell>
        </row>
        <row r="50">
          <cell r="C50">
            <v>1203</v>
          </cell>
          <cell r="D50" t="str">
            <v xml:space="preserve"> CLEBURNE        </v>
          </cell>
          <cell r="E50" t="str">
            <v xml:space="preserve">QUITMAN             </v>
          </cell>
          <cell r="F50">
            <v>26.24</v>
          </cell>
          <cell r="G50">
            <v>0</v>
          </cell>
          <cell r="H50">
            <v>7.26</v>
          </cell>
          <cell r="I50">
            <v>33.5</v>
          </cell>
        </row>
        <row r="51">
          <cell r="C51">
            <v>1204</v>
          </cell>
          <cell r="D51" t="str">
            <v xml:space="preserve">  CLEBURNE        </v>
          </cell>
          <cell r="E51" t="str">
            <v xml:space="preserve">WEST SIDE     </v>
          </cell>
          <cell r="F51">
            <v>29.94</v>
          </cell>
          <cell r="G51">
            <v>0</v>
          </cell>
          <cell r="H51">
            <v>3.66</v>
          </cell>
          <cell r="I51">
            <v>33.6</v>
          </cell>
        </row>
        <row r="52">
          <cell r="C52">
            <v>1304</v>
          </cell>
          <cell r="D52" t="str">
            <v xml:space="preserve">  CLEVELAND       </v>
          </cell>
          <cell r="E52" t="str">
            <v xml:space="preserve">WOODLAWN            </v>
          </cell>
          <cell r="F52">
            <v>25</v>
          </cell>
          <cell r="G52">
            <v>0</v>
          </cell>
          <cell r="H52">
            <v>12</v>
          </cell>
          <cell r="I52">
            <v>37</v>
          </cell>
        </row>
        <row r="53">
          <cell r="C53">
            <v>1305</v>
          </cell>
          <cell r="D53" t="str">
            <v xml:space="preserve">  CLEVELAND</v>
          </cell>
          <cell r="E53" t="str">
            <v>CLEVELAND COUNTY</v>
          </cell>
          <cell r="F53">
            <v>28</v>
          </cell>
          <cell r="G53">
            <v>0</v>
          </cell>
          <cell r="H53">
            <v>10.1</v>
          </cell>
          <cell r="I53">
            <v>38.1</v>
          </cell>
        </row>
        <row r="54">
          <cell r="C54">
            <v>1402</v>
          </cell>
          <cell r="D54" t="str">
            <v xml:space="preserve"> COLUMBIA</v>
          </cell>
          <cell r="E54" t="str">
            <v>MAGNOLIA</v>
          </cell>
          <cell r="F54">
            <v>25</v>
          </cell>
          <cell r="G54">
            <v>0</v>
          </cell>
          <cell r="H54">
            <v>8</v>
          </cell>
          <cell r="I54">
            <v>33</v>
          </cell>
        </row>
        <row r="55">
          <cell r="C55">
            <v>1408</v>
          </cell>
          <cell r="D55" t="str">
            <v xml:space="preserve"> COLUMBIA</v>
          </cell>
          <cell r="E55" t="str">
            <v>EMERSON-TAYLOR-BRADLEY</v>
          </cell>
          <cell r="F55">
            <v>29.9</v>
          </cell>
          <cell r="G55">
            <v>0</v>
          </cell>
          <cell r="H55">
            <v>7.5</v>
          </cell>
          <cell r="I55">
            <v>37.4</v>
          </cell>
        </row>
        <row r="56">
          <cell r="C56">
            <v>1503</v>
          </cell>
          <cell r="D56" t="str">
            <v xml:space="preserve"> CONWAY          </v>
          </cell>
          <cell r="E56" t="str">
            <v xml:space="preserve">NEMO VISTA          </v>
          </cell>
          <cell r="F56">
            <v>26.6</v>
          </cell>
          <cell r="G56">
            <v>0</v>
          </cell>
          <cell r="H56">
            <v>11.7</v>
          </cell>
          <cell r="I56">
            <v>38.299999999999997</v>
          </cell>
        </row>
        <row r="57">
          <cell r="C57">
            <v>1505</v>
          </cell>
          <cell r="D57" t="str">
            <v xml:space="preserve"> CONWAY          </v>
          </cell>
          <cell r="E57" t="str">
            <v xml:space="preserve">WONDERVIEW          </v>
          </cell>
          <cell r="F57">
            <v>25</v>
          </cell>
          <cell r="G57">
            <v>0</v>
          </cell>
          <cell r="H57">
            <v>11.2</v>
          </cell>
          <cell r="I57">
            <v>36.200000000000003</v>
          </cell>
        </row>
        <row r="58">
          <cell r="C58">
            <v>1507</v>
          </cell>
          <cell r="D58" t="str">
            <v xml:space="preserve"> CONWAY          </v>
          </cell>
          <cell r="E58" t="str">
            <v>SO CONWAY COUNTY</v>
          </cell>
          <cell r="F58">
            <v>25</v>
          </cell>
          <cell r="G58">
            <v>0</v>
          </cell>
          <cell r="H58">
            <v>14.3</v>
          </cell>
          <cell r="I58">
            <v>39.299999999999997</v>
          </cell>
        </row>
        <row r="59">
          <cell r="C59">
            <v>1601</v>
          </cell>
          <cell r="D59" t="str">
            <v xml:space="preserve"> CRAIGHEAD       </v>
          </cell>
          <cell r="E59" t="str">
            <v xml:space="preserve">BAY                 </v>
          </cell>
          <cell r="F59">
            <v>25</v>
          </cell>
          <cell r="G59">
            <v>0</v>
          </cell>
          <cell r="H59">
            <v>16.7</v>
          </cell>
          <cell r="I59">
            <v>41.7</v>
          </cell>
        </row>
        <row r="60">
          <cell r="C60">
            <v>1602</v>
          </cell>
          <cell r="D60" t="str">
            <v xml:space="preserve"> CRAIGHEAD       </v>
          </cell>
          <cell r="E60" t="str">
            <v xml:space="preserve">WESTSIDE CONSOLIDATED      </v>
          </cell>
          <cell r="F60">
            <v>26</v>
          </cell>
          <cell r="G60">
            <v>0</v>
          </cell>
          <cell r="H60">
            <v>9.42</v>
          </cell>
          <cell r="I60">
            <v>35.42</v>
          </cell>
        </row>
        <row r="61">
          <cell r="C61">
            <v>1603</v>
          </cell>
          <cell r="D61" t="str">
            <v xml:space="preserve"> CRAIGHEAD       </v>
          </cell>
          <cell r="E61" t="str">
            <v xml:space="preserve">BROOKLAND           </v>
          </cell>
          <cell r="F61">
            <v>25</v>
          </cell>
          <cell r="G61">
            <v>0</v>
          </cell>
          <cell r="H61">
            <v>14</v>
          </cell>
          <cell r="I61">
            <v>39</v>
          </cell>
        </row>
        <row r="62">
          <cell r="C62">
            <v>1605</v>
          </cell>
          <cell r="D62" t="str">
            <v xml:space="preserve"> CRAIGHEAD       </v>
          </cell>
          <cell r="E62" t="str">
            <v>BUFFALO ISLAND CENTRAL</v>
          </cell>
          <cell r="F62">
            <v>25</v>
          </cell>
          <cell r="G62">
            <v>0</v>
          </cell>
          <cell r="H62">
            <v>15</v>
          </cell>
          <cell r="I62">
            <v>40</v>
          </cell>
        </row>
        <row r="63">
          <cell r="C63">
            <v>1608</v>
          </cell>
          <cell r="D63" t="str">
            <v xml:space="preserve"> CRAIGHEAD       </v>
          </cell>
          <cell r="E63" t="str">
            <v xml:space="preserve">JONESBORO           </v>
          </cell>
          <cell r="F63">
            <v>25.4</v>
          </cell>
          <cell r="G63">
            <v>0</v>
          </cell>
          <cell r="H63">
            <v>7.7</v>
          </cell>
          <cell r="I63">
            <v>33.1</v>
          </cell>
        </row>
        <row r="64">
          <cell r="C64">
            <v>1611</v>
          </cell>
          <cell r="D64" t="str">
            <v xml:space="preserve"> CRAIGHEAD       </v>
          </cell>
          <cell r="E64" t="str">
            <v xml:space="preserve">NETTLETON           </v>
          </cell>
          <cell r="F64">
            <v>26</v>
          </cell>
          <cell r="G64">
            <v>0</v>
          </cell>
          <cell r="H64">
            <v>12.95</v>
          </cell>
          <cell r="I64">
            <v>38.950000000000003</v>
          </cell>
        </row>
        <row r="65">
          <cell r="C65">
            <v>1612</v>
          </cell>
          <cell r="D65" t="str">
            <v xml:space="preserve"> CRAIGHEAD       </v>
          </cell>
          <cell r="E65" t="str">
            <v xml:space="preserve">VALLEY VIEW         </v>
          </cell>
          <cell r="F65">
            <v>25</v>
          </cell>
          <cell r="G65">
            <v>0</v>
          </cell>
          <cell r="H65">
            <v>17.5</v>
          </cell>
          <cell r="I65">
            <v>42.5</v>
          </cell>
        </row>
        <row r="66">
          <cell r="C66">
            <v>1613</v>
          </cell>
          <cell r="D66" t="str">
            <v xml:space="preserve"> CRAIGHEAD       </v>
          </cell>
          <cell r="E66" t="str">
            <v xml:space="preserve">RIVERSIDE           </v>
          </cell>
          <cell r="F66">
            <v>25</v>
          </cell>
          <cell r="G66">
            <v>0</v>
          </cell>
          <cell r="H66">
            <v>16.059999999999999</v>
          </cell>
          <cell r="I66">
            <v>41.06</v>
          </cell>
        </row>
        <row r="67">
          <cell r="C67">
            <v>1701</v>
          </cell>
          <cell r="D67" t="str">
            <v xml:space="preserve"> CRAWFORD        </v>
          </cell>
          <cell r="E67" t="str">
            <v xml:space="preserve">ALMA                </v>
          </cell>
          <cell r="F67">
            <v>25</v>
          </cell>
          <cell r="G67">
            <v>0</v>
          </cell>
          <cell r="H67">
            <v>18.399999999999999</v>
          </cell>
          <cell r="I67">
            <v>43.4</v>
          </cell>
        </row>
        <row r="68">
          <cell r="C68">
            <v>1702</v>
          </cell>
          <cell r="D68" t="str">
            <v xml:space="preserve">  CRAWFORD        </v>
          </cell>
          <cell r="E68" t="str">
            <v xml:space="preserve">CEDARVILLE          </v>
          </cell>
          <cell r="F68">
            <v>25</v>
          </cell>
          <cell r="G68">
            <v>0</v>
          </cell>
          <cell r="H68">
            <v>11</v>
          </cell>
          <cell r="I68">
            <v>36</v>
          </cell>
        </row>
        <row r="69">
          <cell r="C69">
            <v>1703</v>
          </cell>
          <cell r="D69" t="str">
            <v xml:space="preserve"> CRAWFORD        </v>
          </cell>
          <cell r="E69" t="str">
            <v xml:space="preserve">MOUNTAINBURG        </v>
          </cell>
          <cell r="F69">
            <v>25</v>
          </cell>
          <cell r="G69">
            <v>0</v>
          </cell>
          <cell r="H69">
            <v>14.1</v>
          </cell>
          <cell r="I69">
            <v>39.1</v>
          </cell>
        </row>
        <row r="70">
          <cell r="C70">
            <v>1704</v>
          </cell>
          <cell r="D70" t="str">
            <v xml:space="preserve"> CRAWFORD</v>
          </cell>
          <cell r="E70" t="str">
            <v>MULBERRY/PLEASANT VIEW BI-COUNTY</v>
          </cell>
          <cell r="F70">
            <v>25</v>
          </cell>
          <cell r="G70">
            <v>0</v>
          </cell>
          <cell r="H70">
            <v>11.4</v>
          </cell>
          <cell r="I70">
            <v>36.4</v>
          </cell>
        </row>
        <row r="71">
          <cell r="C71">
            <v>1705</v>
          </cell>
          <cell r="D71" t="str">
            <v xml:space="preserve"> CRAWFORD        </v>
          </cell>
          <cell r="E71" t="str">
            <v xml:space="preserve">VAN BUREN           </v>
          </cell>
          <cell r="F71">
            <v>28</v>
          </cell>
          <cell r="G71">
            <v>0</v>
          </cell>
          <cell r="H71">
            <v>14.6</v>
          </cell>
          <cell r="I71">
            <v>42.6</v>
          </cell>
        </row>
        <row r="72">
          <cell r="C72">
            <v>1802</v>
          </cell>
          <cell r="D72" t="str">
            <v xml:space="preserve"> CRITTENDEN      </v>
          </cell>
          <cell r="E72" t="str">
            <v xml:space="preserve">EARLE               </v>
          </cell>
          <cell r="F72">
            <v>25</v>
          </cell>
          <cell r="G72">
            <v>0</v>
          </cell>
          <cell r="H72">
            <v>29.8</v>
          </cell>
          <cell r="I72">
            <v>54.8</v>
          </cell>
        </row>
        <row r="73">
          <cell r="C73">
            <v>1803</v>
          </cell>
          <cell r="D73" t="str">
            <v xml:space="preserve"> CRITTENDEN      </v>
          </cell>
          <cell r="E73" t="str">
            <v xml:space="preserve">WEST MEMPHIS        </v>
          </cell>
          <cell r="F73">
            <v>27</v>
          </cell>
          <cell r="G73">
            <v>0</v>
          </cell>
          <cell r="H73">
            <v>9.5</v>
          </cell>
          <cell r="I73">
            <v>36.5</v>
          </cell>
        </row>
        <row r="74">
          <cell r="C74">
            <v>1804</v>
          </cell>
          <cell r="D74" t="str">
            <v xml:space="preserve"> CRITTENDEN      </v>
          </cell>
          <cell r="E74" t="str">
            <v xml:space="preserve">MARION </v>
          </cell>
          <cell r="F74">
            <v>25</v>
          </cell>
          <cell r="G74">
            <v>0</v>
          </cell>
          <cell r="H74">
            <v>20.7</v>
          </cell>
          <cell r="I74">
            <v>45.7</v>
          </cell>
        </row>
        <row r="75">
          <cell r="C75">
            <v>1901</v>
          </cell>
          <cell r="D75" t="str">
            <v xml:space="preserve"> CROSS           </v>
          </cell>
          <cell r="E75" t="str">
            <v xml:space="preserve">CROSS COUNTY        </v>
          </cell>
          <cell r="F75">
            <v>26.3</v>
          </cell>
          <cell r="G75">
            <v>0</v>
          </cell>
          <cell r="H75">
            <v>13.6</v>
          </cell>
          <cell r="I75">
            <v>39.9</v>
          </cell>
        </row>
        <row r="76">
          <cell r="C76">
            <v>1905</v>
          </cell>
          <cell r="D76" t="str">
            <v xml:space="preserve">  CROSS           </v>
          </cell>
          <cell r="E76" t="str">
            <v xml:space="preserve">WYNNE               </v>
          </cell>
          <cell r="F76">
            <v>25</v>
          </cell>
          <cell r="G76">
            <v>0</v>
          </cell>
          <cell r="H76">
            <v>10</v>
          </cell>
          <cell r="I76">
            <v>35</v>
          </cell>
        </row>
        <row r="77">
          <cell r="C77">
            <v>2002</v>
          </cell>
          <cell r="D77" t="str">
            <v xml:space="preserve">  DALLAS          </v>
          </cell>
          <cell r="E77" t="str">
            <v xml:space="preserve">FORDYCE             </v>
          </cell>
          <cell r="F77">
            <v>25</v>
          </cell>
          <cell r="G77">
            <v>0</v>
          </cell>
          <cell r="H77">
            <v>8.5</v>
          </cell>
          <cell r="I77">
            <v>33.5</v>
          </cell>
        </row>
        <row r="78">
          <cell r="C78">
            <v>2104</v>
          </cell>
          <cell r="D78" t="str">
            <v xml:space="preserve"> DESHA</v>
          </cell>
          <cell r="E78" t="str">
            <v>DUMAS</v>
          </cell>
          <cell r="F78">
            <v>28</v>
          </cell>
          <cell r="G78">
            <v>0</v>
          </cell>
          <cell r="H78">
            <v>14</v>
          </cell>
          <cell r="I78">
            <v>42</v>
          </cell>
        </row>
        <row r="79">
          <cell r="C79">
            <v>2105</v>
          </cell>
          <cell r="D79" t="str">
            <v xml:space="preserve"> DESHA</v>
          </cell>
          <cell r="E79" t="str">
            <v>MCGEHEE</v>
          </cell>
          <cell r="F79">
            <v>31</v>
          </cell>
          <cell r="G79">
            <v>0</v>
          </cell>
          <cell r="H79">
            <v>9.4600000000000009</v>
          </cell>
          <cell r="I79">
            <v>40.46</v>
          </cell>
        </row>
        <row r="80">
          <cell r="C80">
            <v>2202</v>
          </cell>
          <cell r="D80" t="str">
            <v xml:space="preserve"> DREW            </v>
          </cell>
          <cell r="E80" t="str">
            <v xml:space="preserve">DREW CENTRAL        </v>
          </cell>
          <cell r="F80">
            <v>25</v>
          </cell>
          <cell r="G80">
            <v>0</v>
          </cell>
          <cell r="H80">
            <v>14.9</v>
          </cell>
          <cell r="I80">
            <v>39.9</v>
          </cell>
        </row>
        <row r="81">
          <cell r="C81">
            <v>2203</v>
          </cell>
          <cell r="D81" t="str">
            <v xml:space="preserve"> DREW            </v>
          </cell>
          <cell r="E81" t="str">
            <v xml:space="preserve">MONTICELLO          </v>
          </cell>
          <cell r="F81">
            <v>25</v>
          </cell>
          <cell r="G81">
            <v>0</v>
          </cell>
          <cell r="H81">
            <v>14.9</v>
          </cell>
          <cell r="I81">
            <v>39.9</v>
          </cell>
        </row>
        <row r="82">
          <cell r="C82">
            <v>2301</v>
          </cell>
          <cell r="D82" t="str">
            <v xml:space="preserve"> FAULKNER        </v>
          </cell>
          <cell r="E82" t="str">
            <v xml:space="preserve">CONWAY              </v>
          </cell>
          <cell r="F82">
            <v>25</v>
          </cell>
          <cell r="G82">
            <v>0</v>
          </cell>
          <cell r="H82">
            <v>13.1</v>
          </cell>
          <cell r="I82">
            <v>38.1</v>
          </cell>
        </row>
        <row r="83">
          <cell r="C83">
            <v>2303</v>
          </cell>
          <cell r="D83" t="str">
            <v xml:space="preserve"> FAULKNER        </v>
          </cell>
          <cell r="E83" t="str">
            <v xml:space="preserve">GREENBRIER          </v>
          </cell>
          <cell r="F83">
            <v>25</v>
          </cell>
          <cell r="G83">
            <v>0</v>
          </cell>
          <cell r="H83">
            <v>15.9</v>
          </cell>
          <cell r="I83">
            <v>40.9</v>
          </cell>
        </row>
        <row r="84">
          <cell r="C84">
            <v>2304</v>
          </cell>
          <cell r="D84" t="str">
            <v xml:space="preserve"> FAULKNER        </v>
          </cell>
          <cell r="E84" t="str">
            <v xml:space="preserve">GUY-PERKINS         </v>
          </cell>
          <cell r="F84">
            <v>27.5</v>
          </cell>
          <cell r="G84">
            <v>0</v>
          </cell>
          <cell r="H84">
            <v>14.5</v>
          </cell>
          <cell r="I84">
            <v>42</v>
          </cell>
        </row>
        <row r="85">
          <cell r="C85">
            <v>2305</v>
          </cell>
          <cell r="D85" t="str">
            <v xml:space="preserve"> FAULKNER        </v>
          </cell>
          <cell r="E85" t="str">
            <v xml:space="preserve">MAYFLOWER           </v>
          </cell>
          <cell r="F85">
            <v>25</v>
          </cell>
          <cell r="G85">
            <v>0</v>
          </cell>
          <cell r="H85">
            <v>15.5</v>
          </cell>
          <cell r="I85">
            <v>40.5</v>
          </cell>
        </row>
        <row r="86">
          <cell r="C86">
            <v>2306</v>
          </cell>
          <cell r="D86" t="str">
            <v xml:space="preserve"> FAULKNER        </v>
          </cell>
          <cell r="E86" t="str">
            <v xml:space="preserve">MOUNT VERNON/ENOLA     </v>
          </cell>
          <cell r="F86">
            <v>25.49</v>
          </cell>
          <cell r="G86">
            <v>0</v>
          </cell>
          <cell r="H86">
            <v>16.010000000000002</v>
          </cell>
          <cell r="I86">
            <v>41.5</v>
          </cell>
        </row>
        <row r="87">
          <cell r="C87">
            <v>2307</v>
          </cell>
          <cell r="D87" t="str">
            <v xml:space="preserve"> FAULKNER        </v>
          </cell>
          <cell r="E87" t="str">
            <v xml:space="preserve">VILONIA             </v>
          </cell>
          <cell r="F87">
            <v>25</v>
          </cell>
          <cell r="G87">
            <v>0</v>
          </cell>
          <cell r="H87">
            <v>14.9</v>
          </cell>
          <cell r="I87">
            <v>39.9</v>
          </cell>
        </row>
        <row r="88">
          <cell r="C88">
            <v>2402</v>
          </cell>
          <cell r="D88" t="str">
            <v xml:space="preserve">  FRANKLIN        </v>
          </cell>
          <cell r="E88" t="str">
            <v xml:space="preserve">CHARLESTON          </v>
          </cell>
          <cell r="F88">
            <v>25</v>
          </cell>
          <cell r="G88">
            <v>0</v>
          </cell>
          <cell r="H88">
            <v>12.5</v>
          </cell>
          <cell r="I88">
            <v>37.5</v>
          </cell>
        </row>
        <row r="89">
          <cell r="C89">
            <v>2403</v>
          </cell>
          <cell r="D89" t="str">
            <v xml:space="preserve"> FRANKLIN        </v>
          </cell>
          <cell r="E89" t="str">
            <v xml:space="preserve">COUNTY LINE         </v>
          </cell>
          <cell r="F89">
            <v>25</v>
          </cell>
          <cell r="G89">
            <v>0</v>
          </cell>
          <cell r="H89">
            <v>11.1</v>
          </cell>
          <cell r="I89">
            <v>36.1</v>
          </cell>
        </row>
        <row r="90">
          <cell r="C90">
            <v>2404</v>
          </cell>
          <cell r="D90" t="str">
            <v xml:space="preserve"> FRANKLIN</v>
          </cell>
          <cell r="E90" t="str">
            <v>OZARK</v>
          </cell>
          <cell r="F90">
            <v>25</v>
          </cell>
          <cell r="G90">
            <v>0</v>
          </cell>
          <cell r="H90">
            <v>13.5</v>
          </cell>
          <cell r="I90">
            <v>38.5</v>
          </cell>
        </row>
        <row r="91">
          <cell r="C91">
            <v>2501</v>
          </cell>
          <cell r="D91" t="str">
            <v xml:space="preserve"> FULTON          </v>
          </cell>
          <cell r="E91" t="str">
            <v xml:space="preserve">MAMMOTH SPRING      </v>
          </cell>
          <cell r="F91">
            <v>30</v>
          </cell>
          <cell r="G91">
            <v>0</v>
          </cell>
          <cell r="H91">
            <v>5</v>
          </cell>
          <cell r="I91">
            <v>35</v>
          </cell>
        </row>
        <row r="92">
          <cell r="C92">
            <v>2502</v>
          </cell>
          <cell r="D92" t="str">
            <v xml:space="preserve"> FULTON          </v>
          </cell>
          <cell r="E92" t="str">
            <v xml:space="preserve">SALEM               </v>
          </cell>
          <cell r="F92">
            <v>31.5</v>
          </cell>
          <cell r="G92">
            <v>0</v>
          </cell>
          <cell r="H92">
            <v>0</v>
          </cell>
          <cell r="I92">
            <v>31.5</v>
          </cell>
        </row>
        <row r="93">
          <cell r="C93">
            <v>2503</v>
          </cell>
          <cell r="D93" t="str">
            <v xml:space="preserve"> FULTON          </v>
          </cell>
          <cell r="E93" t="str">
            <v xml:space="preserve">VIOLA               </v>
          </cell>
          <cell r="F93">
            <v>25</v>
          </cell>
          <cell r="G93">
            <v>0</v>
          </cell>
          <cell r="H93">
            <v>15.62</v>
          </cell>
          <cell r="I93">
            <v>40.619999999999997</v>
          </cell>
        </row>
        <row r="94">
          <cell r="C94">
            <v>2601</v>
          </cell>
          <cell r="D94" t="str">
            <v xml:space="preserve"> GARLAND         </v>
          </cell>
          <cell r="E94" t="str">
            <v xml:space="preserve">CUTTER-MORNING STAR </v>
          </cell>
          <cell r="F94">
            <v>25</v>
          </cell>
          <cell r="G94">
            <v>0</v>
          </cell>
          <cell r="H94">
            <v>23.9</v>
          </cell>
          <cell r="I94">
            <v>48.9</v>
          </cell>
        </row>
        <row r="95">
          <cell r="C95">
            <v>2602</v>
          </cell>
          <cell r="D95" t="str">
            <v xml:space="preserve"> GARLAND         </v>
          </cell>
          <cell r="E95" t="str">
            <v xml:space="preserve">FOUNTAIN LAKE       </v>
          </cell>
          <cell r="F95">
            <v>27.05</v>
          </cell>
          <cell r="G95">
            <v>0</v>
          </cell>
          <cell r="H95">
            <v>7.75</v>
          </cell>
          <cell r="I95">
            <v>34.799999999999997</v>
          </cell>
        </row>
        <row r="96">
          <cell r="C96">
            <v>2603</v>
          </cell>
          <cell r="D96" t="str">
            <v xml:space="preserve"> GARLAND         </v>
          </cell>
          <cell r="E96" t="str">
            <v xml:space="preserve">HOT SPRINGS         </v>
          </cell>
          <cell r="F96">
            <v>25</v>
          </cell>
          <cell r="G96">
            <v>1.9</v>
          </cell>
          <cell r="H96">
            <v>15.2</v>
          </cell>
          <cell r="I96">
            <v>42.099999999999994</v>
          </cell>
        </row>
        <row r="97">
          <cell r="C97">
            <v>2604</v>
          </cell>
          <cell r="D97" t="str">
            <v xml:space="preserve"> GARLAND         </v>
          </cell>
          <cell r="E97" t="str">
            <v xml:space="preserve">JESSIEVILLE         </v>
          </cell>
          <cell r="F97">
            <v>29.7</v>
          </cell>
          <cell r="G97">
            <v>0</v>
          </cell>
          <cell r="H97">
            <v>9</v>
          </cell>
          <cell r="I97">
            <v>38.700000000000003</v>
          </cell>
        </row>
        <row r="98">
          <cell r="C98">
            <v>2605</v>
          </cell>
          <cell r="D98" t="str">
            <v xml:space="preserve"> GARLAND         </v>
          </cell>
          <cell r="E98" t="str">
            <v xml:space="preserve">LAKE HAMILTON       </v>
          </cell>
          <cell r="F98">
            <v>25</v>
          </cell>
          <cell r="G98">
            <v>0</v>
          </cell>
          <cell r="H98">
            <v>15.6</v>
          </cell>
          <cell r="I98">
            <v>40.6</v>
          </cell>
        </row>
        <row r="99">
          <cell r="C99">
            <v>2606</v>
          </cell>
          <cell r="D99" t="str">
            <v xml:space="preserve"> GARLAND         </v>
          </cell>
          <cell r="E99" t="str">
            <v xml:space="preserve">LAKESIDE       </v>
          </cell>
          <cell r="F99">
            <v>25</v>
          </cell>
          <cell r="G99">
            <v>0</v>
          </cell>
          <cell r="H99">
            <v>16.7</v>
          </cell>
          <cell r="I99">
            <v>41.7</v>
          </cell>
        </row>
        <row r="100">
          <cell r="C100">
            <v>2607</v>
          </cell>
          <cell r="D100" t="str">
            <v xml:space="preserve"> GARLAND         </v>
          </cell>
          <cell r="E100" t="str">
            <v xml:space="preserve">MOUNTAIN PINE       </v>
          </cell>
          <cell r="F100">
            <v>25</v>
          </cell>
          <cell r="G100">
            <v>0</v>
          </cell>
          <cell r="H100">
            <v>14.9</v>
          </cell>
          <cell r="I100">
            <v>39.9</v>
          </cell>
        </row>
        <row r="101">
          <cell r="C101">
            <v>2703</v>
          </cell>
          <cell r="D101" t="str">
            <v xml:space="preserve">GRANT           </v>
          </cell>
          <cell r="E101" t="str">
            <v xml:space="preserve">POYEN               </v>
          </cell>
          <cell r="F101">
            <v>25</v>
          </cell>
          <cell r="G101">
            <v>0</v>
          </cell>
          <cell r="H101">
            <v>21.7</v>
          </cell>
          <cell r="I101">
            <v>46.7</v>
          </cell>
        </row>
        <row r="102">
          <cell r="C102">
            <v>2705</v>
          </cell>
          <cell r="D102" t="str">
            <v xml:space="preserve">GRANT           </v>
          </cell>
          <cell r="E102" t="str">
            <v xml:space="preserve">SHERIDAN            </v>
          </cell>
          <cell r="F102">
            <v>25</v>
          </cell>
          <cell r="G102">
            <v>0</v>
          </cell>
          <cell r="H102">
            <v>11</v>
          </cell>
          <cell r="I102">
            <v>36</v>
          </cell>
        </row>
        <row r="103">
          <cell r="C103">
            <v>2803</v>
          </cell>
          <cell r="D103" t="str">
            <v xml:space="preserve"> GREENE          </v>
          </cell>
          <cell r="E103" t="str">
            <v xml:space="preserve">MARMADUKE           </v>
          </cell>
          <cell r="F103">
            <v>30</v>
          </cell>
          <cell r="G103">
            <v>0</v>
          </cell>
          <cell r="H103">
            <v>4.0999999999999996</v>
          </cell>
          <cell r="I103">
            <v>34.1</v>
          </cell>
        </row>
        <row r="104">
          <cell r="C104">
            <v>2807</v>
          </cell>
          <cell r="D104" t="str">
            <v xml:space="preserve">  GREENE</v>
          </cell>
          <cell r="E104" t="str">
            <v>GREENE COUNTY TECH</v>
          </cell>
          <cell r="F104">
            <v>25</v>
          </cell>
          <cell r="G104">
            <v>0</v>
          </cell>
          <cell r="H104">
            <v>12.49</v>
          </cell>
          <cell r="I104">
            <v>37.49</v>
          </cell>
        </row>
        <row r="105">
          <cell r="C105">
            <v>2808</v>
          </cell>
          <cell r="D105" t="str">
            <v xml:space="preserve"> GREENE          </v>
          </cell>
          <cell r="E105" t="str">
            <v xml:space="preserve">PARAGOULD      </v>
          </cell>
          <cell r="F105">
            <v>25</v>
          </cell>
          <cell r="G105">
            <v>0</v>
          </cell>
          <cell r="H105">
            <v>12.62</v>
          </cell>
          <cell r="I105">
            <v>37.619999999999997</v>
          </cell>
        </row>
        <row r="106">
          <cell r="C106">
            <v>2901</v>
          </cell>
          <cell r="D106" t="str">
            <v xml:space="preserve"> HEMPSTEAD</v>
          </cell>
          <cell r="E106" t="str">
            <v>BLEVINS</v>
          </cell>
          <cell r="F106">
            <v>25</v>
          </cell>
          <cell r="G106">
            <v>0</v>
          </cell>
          <cell r="H106">
            <v>6.3</v>
          </cell>
          <cell r="I106">
            <v>31.3</v>
          </cell>
        </row>
        <row r="107">
          <cell r="C107">
            <v>2903</v>
          </cell>
          <cell r="D107" t="str">
            <v xml:space="preserve"> HEMPSTEAD       </v>
          </cell>
          <cell r="E107" t="str">
            <v xml:space="preserve">HOPE                </v>
          </cell>
          <cell r="F107">
            <v>25</v>
          </cell>
          <cell r="G107">
            <v>0</v>
          </cell>
          <cell r="H107">
            <v>9.6999999999999993</v>
          </cell>
          <cell r="I107">
            <v>34.700000000000003</v>
          </cell>
        </row>
        <row r="108">
          <cell r="C108">
            <v>2906</v>
          </cell>
          <cell r="D108" t="str">
            <v xml:space="preserve"> HEMPSTEAD       </v>
          </cell>
          <cell r="E108" t="str">
            <v xml:space="preserve">SPRING HILL         </v>
          </cell>
          <cell r="F108">
            <v>25</v>
          </cell>
          <cell r="G108">
            <v>0</v>
          </cell>
          <cell r="H108">
            <v>16.8</v>
          </cell>
          <cell r="I108">
            <v>41.8</v>
          </cell>
        </row>
        <row r="109">
          <cell r="C109">
            <v>3001</v>
          </cell>
          <cell r="D109" t="str">
            <v xml:space="preserve"> HOT SPRING      </v>
          </cell>
          <cell r="E109" t="str">
            <v xml:space="preserve">BISMARCK            </v>
          </cell>
          <cell r="F109">
            <v>25</v>
          </cell>
          <cell r="G109">
            <v>0</v>
          </cell>
          <cell r="H109">
            <v>16</v>
          </cell>
          <cell r="I109">
            <v>41</v>
          </cell>
        </row>
        <row r="110">
          <cell r="C110">
            <v>3002</v>
          </cell>
          <cell r="D110" t="str">
            <v xml:space="preserve">  HOT SPRING      </v>
          </cell>
          <cell r="E110" t="str">
            <v xml:space="preserve">GLEN ROSE           </v>
          </cell>
          <cell r="F110">
            <v>25</v>
          </cell>
          <cell r="G110">
            <v>0</v>
          </cell>
          <cell r="H110">
            <v>13.2</v>
          </cell>
          <cell r="I110">
            <v>38.200000000000003</v>
          </cell>
        </row>
        <row r="111">
          <cell r="C111">
            <v>3003</v>
          </cell>
          <cell r="D111" t="str">
            <v xml:space="preserve"> HOT SPRING      </v>
          </cell>
          <cell r="E111" t="str">
            <v xml:space="preserve">MAGNET COVE         </v>
          </cell>
          <cell r="F111">
            <v>25</v>
          </cell>
          <cell r="G111">
            <v>0</v>
          </cell>
          <cell r="H111">
            <v>22.78</v>
          </cell>
          <cell r="I111">
            <v>47.78</v>
          </cell>
        </row>
        <row r="112">
          <cell r="C112">
            <v>3004</v>
          </cell>
          <cell r="D112" t="str">
            <v xml:space="preserve"> HOT SPRING</v>
          </cell>
          <cell r="E112" t="str">
            <v>MALVERN</v>
          </cell>
          <cell r="F112">
            <v>26</v>
          </cell>
          <cell r="G112">
            <v>0</v>
          </cell>
          <cell r="H112">
            <v>15.14</v>
          </cell>
          <cell r="I112">
            <v>41.14</v>
          </cell>
        </row>
        <row r="113">
          <cell r="C113">
            <v>3005</v>
          </cell>
          <cell r="D113" t="str">
            <v xml:space="preserve">  HOT SPRING      </v>
          </cell>
          <cell r="E113" t="str">
            <v xml:space="preserve">OUACHITA            </v>
          </cell>
          <cell r="F113">
            <v>25</v>
          </cell>
          <cell r="G113">
            <v>0</v>
          </cell>
          <cell r="H113">
            <v>15.8</v>
          </cell>
          <cell r="I113">
            <v>40.799999999999997</v>
          </cell>
        </row>
        <row r="114">
          <cell r="C114">
            <v>3102</v>
          </cell>
          <cell r="D114" t="str">
            <v xml:space="preserve"> HOWARD          </v>
          </cell>
          <cell r="E114" t="str">
            <v xml:space="preserve">DIERKS              </v>
          </cell>
          <cell r="F114">
            <v>32</v>
          </cell>
          <cell r="G114">
            <v>0</v>
          </cell>
          <cell r="H114">
            <v>11</v>
          </cell>
          <cell r="I114">
            <v>43</v>
          </cell>
        </row>
        <row r="115">
          <cell r="C115">
            <v>3104</v>
          </cell>
          <cell r="D115" t="str">
            <v xml:space="preserve"> HOWARD</v>
          </cell>
          <cell r="E115" t="str">
            <v>MINERAL SPRINGS</v>
          </cell>
          <cell r="F115">
            <v>25</v>
          </cell>
          <cell r="G115">
            <v>0</v>
          </cell>
          <cell r="H115">
            <v>9</v>
          </cell>
          <cell r="I115">
            <v>34</v>
          </cell>
        </row>
        <row r="116">
          <cell r="C116">
            <v>3105</v>
          </cell>
          <cell r="D116" t="str">
            <v xml:space="preserve"> HOWARD          </v>
          </cell>
          <cell r="E116" t="str">
            <v xml:space="preserve">NASHVILLE           </v>
          </cell>
          <cell r="F116">
            <v>25</v>
          </cell>
          <cell r="G116">
            <v>0</v>
          </cell>
          <cell r="H116">
            <v>6.7</v>
          </cell>
          <cell r="I116">
            <v>31.7</v>
          </cell>
        </row>
        <row r="117">
          <cell r="C117">
            <v>3201</v>
          </cell>
          <cell r="D117" t="str">
            <v xml:space="preserve"> INDEPENDENCE    </v>
          </cell>
          <cell r="E117" t="str">
            <v xml:space="preserve">BATESVILLE          </v>
          </cell>
          <cell r="F117">
            <v>28.9</v>
          </cell>
          <cell r="G117">
            <v>0</v>
          </cell>
          <cell r="H117">
            <v>9.85</v>
          </cell>
          <cell r="I117">
            <v>38.75</v>
          </cell>
        </row>
        <row r="118">
          <cell r="C118">
            <v>3209</v>
          </cell>
          <cell r="D118" t="str">
            <v xml:space="preserve">  INDEPENDENCE    </v>
          </cell>
          <cell r="E118" t="str">
            <v>SOUTHSIDE</v>
          </cell>
          <cell r="F118">
            <v>25</v>
          </cell>
          <cell r="G118">
            <v>0</v>
          </cell>
          <cell r="H118">
            <v>15.2</v>
          </cell>
          <cell r="I118">
            <v>40.200000000000003</v>
          </cell>
        </row>
        <row r="119">
          <cell r="C119">
            <v>3211</v>
          </cell>
          <cell r="D119" t="str">
            <v xml:space="preserve"> INDEPENDENCE    </v>
          </cell>
          <cell r="E119" t="str">
            <v xml:space="preserve">MIDLAND             </v>
          </cell>
          <cell r="F119">
            <v>28</v>
          </cell>
          <cell r="G119">
            <v>0</v>
          </cell>
          <cell r="H119">
            <v>10.3</v>
          </cell>
          <cell r="I119">
            <v>38.299999999999997</v>
          </cell>
        </row>
        <row r="120">
          <cell r="C120">
            <v>3212</v>
          </cell>
          <cell r="D120" t="str">
            <v xml:space="preserve">  INDEPENDENCE</v>
          </cell>
          <cell r="E120" t="str">
            <v>CEDAR RIDGE</v>
          </cell>
          <cell r="F120">
            <v>34.9</v>
          </cell>
          <cell r="G120">
            <v>0</v>
          </cell>
          <cell r="H120">
            <v>3.3</v>
          </cell>
          <cell r="I120">
            <v>38.199999999999996</v>
          </cell>
        </row>
        <row r="121">
          <cell r="C121">
            <v>3301</v>
          </cell>
          <cell r="D121" t="str">
            <v xml:space="preserve"> IZARD           </v>
          </cell>
          <cell r="E121" t="str">
            <v xml:space="preserve">CALICO ROCK         </v>
          </cell>
          <cell r="F121">
            <v>25</v>
          </cell>
          <cell r="G121">
            <v>0</v>
          </cell>
          <cell r="H121">
            <v>17.3</v>
          </cell>
          <cell r="I121">
            <v>42.3</v>
          </cell>
        </row>
        <row r="122">
          <cell r="C122">
            <v>3302</v>
          </cell>
          <cell r="D122" t="str">
            <v xml:space="preserve"> IZARD</v>
          </cell>
          <cell r="E122" t="str">
            <v>MELBOURNE</v>
          </cell>
          <cell r="F122">
            <v>25.12</v>
          </cell>
          <cell r="G122">
            <v>0</v>
          </cell>
          <cell r="H122">
            <v>13.1</v>
          </cell>
          <cell r="I122">
            <v>38.22</v>
          </cell>
        </row>
        <row r="123">
          <cell r="C123">
            <v>3306</v>
          </cell>
          <cell r="D123" t="str">
            <v xml:space="preserve">  IZARD           </v>
          </cell>
          <cell r="E123" t="str">
            <v>IZARD COUNTY CONSOLIDATED</v>
          </cell>
          <cell r="F123">
            <v>25</v>
          </cell>
          <cell r="G123">
            <v>0</v>
          </cell>
          <cell r="H123">
            <v>11</v>
          </cell>
          <cell r="I123">
            <v>36</v>
          </cell>
        </row>
        <row r="124">
          <cell r="C124">
            <v>3403</v>
          </cell>
          <cell r="D124" t="str">
            <v xml:space="preserve">  JACKSON         </v>
          </cell>
          <cell r="E124" t="str">
            <v xml:space="preserve">NEWPORT             </v>
          </cell>
          <cell r="F124">
            <v>25</v>
          </cell>
          <cell r="G124">
            <v>0</v>
          </cell>
          <cell r="H124">
            <v>12</v>
          </cell>
          <cell r="I124">
            <v>37</v>
          </cell>
        </row>
        <row r="125">
          <cell r="C125">
            <v>3405</v>
          </cell>
          <cell r="D125" t="str">
            <v xml:space="preserve"> JACKSON</v>
          </cell>
          <cell r="E125" t="str">
            <v>JACKSON COUNTY</v>
          </cell>
          <cell r="F125">
            <v>26.5</v>
          </cell>
          <cell r="G125">
            <v>0</v>
          </cell>
          <cell r="H125">
            <v>9.5</v>
          </cell>
          <cell r="I125">
            <v>36</v>
          </cell>
        </row>
        <row r="126">
          <cell r="C126">
            <v>3502</v>
          </cell>
          <cell r="D126" t="str">
            <v xml:space="preserve"> JEFFERSON       </v>
          </cell>
          <cell r="E126" t="str">
            <v>DOLLARWAY</v>
          </cell>
          <cell r="F126">
            <v>25</v>
          </cell>
          <cell r="G126">
            <v>0</v>
          </cell>
          <cell r="H126">
            <v>15.8</v>
          </cell>
          <cell r="I126">
            <v>40.799999999999997</v>
          </cell>
        </row>
        <row r="127">
          <cell r="C127">
            <v>3505</v>
          </cell>
          <cell r="D127" t="str">
            <v xml:space="preserve"> JEFFERSON       </v>
          </cell>
          <cell r="E127" t="str">
            <v xml:space="preserve">PINE BLUFF          </v>
          </cell>
          <cell r="F127">
            <v>25</v>
          </cell>
          <cell r="G127">
            <v>2</v>
          </cell>
          <cell r="H127">
            <v>14.7</v>
          </cell>
          <cell r="I127">
            <v>41.7</v>
          </cell>
        </row>
        <row r="128">
          <cell r="C128">
            <v>3509</v>
          </cell>
          <cell r="D128" t="str">
            <v xml:space="preserve"> JEFFERSON       </v>
          </cell>
          <cell r="E128" t="str">
            <v xml:space="preserve">WATSON CHAPEL       </v>
          </cell>
          <cell r="F128">
            <v>26.1</v>
          </cell>
          <cell r="G128">
            <v>0</v>
          </cell>
          <cell r="H128">
            <v>8</v>
          </cell>
          <cell r="I128">
            <v>34.1</v>
          </cell>
        </row>
        <row r="129">
          <cell r="C129">
            <v>3510</v>
          </cell>
          <cell r="D129" t="str">
            <v xml:space="preserve"> JEFFERSON       </v>
          </cell>
          <cell r="E129" t="str">
            <v xml:space="preserve">WHITE HALL          </v>
          </cell>
          <cell r="F129">
            <v>25</v>
          </cell>
          <cell r="G129">
            <v>0</v>
          </cell>
          <cell r="H129">
            <v>14.2</v>
          </cell>
          <cell r="I129">
            <v>39.200000000000003</v>
          </cell>
        </row>
        <row r="130">
          <cell r="C130">
            <v>3601</v>
          </cell>
          <cell r="D130" t="str">
            <v xml:space="preserve"> JOHNSON         </v>
          </cell>
          <cell r="E130" t="str">
            <v xml:space="preserve">CLARKSVILLE         </v>
          </cell>
          <cell r="F130">
            <v>25</v>
          </cell>
          <cell r="G130">
            <v>0</v>
          </cell>
          <cell r="H130">
            <v>14.3</v>
          </cell>
          <cell r="I130">
            <v>39.299999999999997</v>
          </cell>
        </row>
        <row r="131">
          <cell r="C131">
            <v>3604</v>
          </cell>
          <cell r="D131" t="str">
            <v xml:space="preserve"> JOHNSON         </v>
          </cell>
          <cell r="E131" t="str">
            <v xml:space="preserve">LAMAR               </v>
          </cell>
          <cell r="F131">
            <v>25</v>
          </cell>
          <cell r="G131">
            <v>0</v>
          </cell>
          <cell r="H131">
            <v>14.98</v>
          </cell>
          <cell r="I131">
            <v>39.980000000000004</v>
          </cell>
        </row>
        <row r="132">
          <cell r="C132">
            <v>3606</v>
          </cell>
          <cell r="D132" t="str">
            <v xml:space="preserve"> JOHNSON         </v>
          </cell>
          <cell r="E132" t="str">
            <v xml:space="preserve">WESTSIDE   </v>
          </cell>
          <cell r="F132">
            <v>25</v>
          </cell>
          <cell r="G132">
            <v>0</v>
          </cell>
          <cell r="H132">
            <v>12</v>
          </cell>
          <cell r="I132">
            <v>37</v>
          </cell>
        </row>
        <row r="133">
          <cell r="C133">
            <v>3704</v>
          </cell>
          <cell r="D133" t="str">
            <v xml:space="preserve">  LAFAYETTE       </v>
          </cell>
          <cell r="E133" t="str">
            <v>LAFAYETTE COUNTY</v>
          </cell>
          <cell r="F133">
            <v>26.7</v>
          </cell>
          <cell r="G133">
            <v>0</v>
          </cell>
          <cell r="H133">
            <v>6.1</v>
          </cell>
          <cell r="I133">
            <v>32.799999999999997</v>
          </cell>
        </row>
        <row r="134">
          <cell r="C134">
            <v>3804</v>
          </cell>
          <cell r="D134" t="str">
            <v xml:space="preserve"> LAWRENCE        </v>
          </cell>
          <cell r="E134" t="str">
            <v xml:space="preserve">HOXIE               </v>
          </cell>
          <cell r="F134">
            <v>25</v>
          </cell>
          <cell r="G134">
            <v>0</v>
          </cell>
          <cell r="H134">
            <v>9</v>
          </cell>
          <cell r="I134">
            <v>34</v>
          </cell>
        </row>
        <row r="135">
          <cell r="C135">
            <v>3806</v>
          </cell>
          <cell r="D135" t="str">
            <v xml:space="preserve"> LAWRENCE        </v>
          </cell>
          <cell r="E135" t="str">
            <v xml:space="preserve">SLOAN-HENDRIX       </v>
          </cell>
          <cell r="F135">
            <v>25</v>
          </cell>
          <cell r="G135">
            <v>0</v>
          </cell>
          <cell r="H135">
            <v>11.93</v>
          </cell>
          <cell r="I135">
            <v>36.93</v>
          </cell>
        </row>
        <row r="136">
          <cell r="C136">
            <v>3809</v>
          </cell>
          <cell r="D136" t="str">
            <v xml:space="preserve">  LAWRENCE</v>
          </cell>
          <cell r="E136" t="str">
            <v>HILLCREST</v>
          </cell>
          <cell r="F136">
            <v>25</v>
          </cell>
          <cell r="G136">
            <v>0</v>
          </cell>
          <cell r="H136">
            <v>10.9</v>
          </cell>
          <cell r="I136">
            <v>35.9</v>
          </cell>
        </row>
        <row r="137">
          <cell r="C137">
            <v>3810</v>
          </cell>
          <cell r="D137" t="str">
            <v xml:space="preserve"> LAWRENCE        </v>
          </cell>
          <cell r="E137" t="str">
            <v>LAWRENCE COUNTY</v>
          </cell>
          <cell r="F137">
            <v>27.5</v>
          </cell>
          <cell r="G137">
            <v>0</v>
          </cell>
          <cell r="H137">
            <v>7.8</v>
          </cell>
          <cell r="I137">
            <v>35.299999999999997</v>
          </cell>
        </row>
        <row r="138">
          <cell r="C138">
            <v>3904</v>
          </cell>
          <cell r="D138" t="str">
            <v xml:space="preserve"> LEE             </v>
          </cell>
          <cell r="E138" t="str">
            <v xml:space="preserve">LEE COUNTY          </v>
          </cell>
          <cell r="F138">
            <v>27</v>
          </cell>
          <cell r="G138">
            <v>0</v>
          </cell>
          <cell r="H138">
            <v>1.3</v>
          </cell>
          <cell r="I138">
            <v>28.3</v>
          </cell>
        </row>
        <row r="139">
          <cell r="C139">
            <v>4003</v>
          </cell>
          <cell r="D139" t="str">
            <v xml:space="preserve"> LINCOLN</v>
          </cell>
          <cell r="E139" t="str">
            <v>STAR CITY</v>
          </cell>
          <cell r="F139">
            <v>25</v>
          </cell>
          <cell r="G139">
            <v>0</v>
          </cell>
          <cell r="H139">
            <v>12</v>
          </cell>
          <cell r="I139">
            <v>37</v>
          </cell>
        </row>
        <row r="140">
          <cell r="C140">
            <v>4101</v>
          </cell>
          <cell r="D140" t="str">
            <v xml:space="preserve"> LITTLE RIVER    </v>
          </cell>
          <cell r="E140" t="str">
            <v xml:space="preserve">ASHDOWN             </v>
          </cell>
          <cell r="F140">
            <v>25</v>
          </cell>
          <cell r="G140">
            <v>0</v>
          </cell>
          <cell r="H140">
            <v>10.7</v>
          </cell>
          <cell r="I140">
            <v>35.700000000000003</v>
          </cell>
        </row>
        <row r="141">
          <cell r="C141">
            <v>4102</v>
          </cell>
          <cell r="D141" t="str">
            <v xml:space="preserve"> LITTLE RIVER    </v>
          </cell>
          <cell r="E141" t="str">
            <v xml:space="preserve">FOREMAN             </v>
          </cell>
          <cell r="F141">
            <v>28</v>
          </cell>
          <cell r="G141">
            <v>0</v>
          </cell>
          <cell r="H141">
            <v>16</v>
          </cell>
          <cell r="I141">
            <v>44</v>
          </cell>
        </row>
        <row r="142">
          <cell r="C142">
            <v>4201</v>
          </cell>
          <cell r="D142" t="str">
            <v xml:space="preserve"> LOGAN           </v>
          </cell>
          <cell r="E142" t="str">
            <v xml:space="preserve">BOONEVILLE          </v>
          </cell>
          <cell r="F142">
            <v>25</v>
          </cell>
          <cell r="G142">
            <v>0</v>
          </cell>
          <cell r="H142">
            <v>15.2</v>
          </cell>
          <cell r="I142">
            <v>40.200000000000003</v>
          </cell>
        </row>
        <row r="143">
          <cell r="C143">
            <v>4202</v>
          </cell>
          <cell r="D143" t="str">
            <v xml:space="preserve"> LOGAN           </v>
          </cell>
          <cell r="E143" t="str">
            <v xml:space="preserve">MAGAZINE            </v>
          </cell>
          <cell r="F143">
            <v>25</v>
          </cell>
          <cell r="G143">
            <v>0</v>
          </cell>
          <cell r="H143">
            <v>14</v>
          </cell>
          <cell r="I143">
            <v>39</v>
          </cell>
        </row>
        <row r="144">
          <cell r="C144">
            <v>4203</v>
          </cell>
          <cell r="D144" t="str">
            <v xml:space="preserve"> LOGAN           </v>
          </cell>
          <cell r="E144" t="str">
            <v xml:space="preserve">PARIS               </v>
          </cell>
          <cell r="F144">
            <v>25</v>
          </cell>
          <cell r="G144">
            <v>0</v>
          </cell>
          <cell r="H144">
            <v>13</v>
          </cell>
          <cell r="I144">
            <v>38</v>
          </cell>
        </row>
        <row r="145">
          <cell r="C145">
            <v>4204</v>
          </cell>
          <cell r="D145" t="str">
            <v xml:space="preserve"> LOGAN           </v>
          </cell>
          <cell r="E145" t="str">
            <v xml:space="preserve">SCRANTON            </v>
          </cell>
          <cell r="F145">
            <v>25</v>
          </cell>
          <cell r="G145">
            <v>0</v>
          </cell>
          <cell r="H145">
            <v>13</v>
          </cell>
          <cell r="I145">
            <v>38</v>
          </cell>
        </row>
        <row r="146">
          <cell r="C146">
            <v>4301</v>
          </cell>
          <cell r="D146" t="str">
            <v xml:space="preserve"> LONOKE          </v>
          </cell>
          <cell r="E146" t="str">
            <v xml:space="preserve">LONOKE              </v>
          </cell>
          <cell r="F146">
            <v>25.16</v>
          </cell>
          <cell r="G146">
            <v>0</v>
          </cell>
          <cell r="H146">
            <v>18.190000000000001</v>
          </cell>
          <cell r="I146">
            <v>43.35</v>
          </cell>
        </row>
        <row r="147">
          <cell r="C147">
            <v>4302</v>
          </cell>
          <cell r="D147" t="str">
            <v xml:space="preserve"> LONOKE          </v>
          </cell>
          <cell r="E147" t="str">
            <v xml:space="preserve">ENGLAND             </v>
          </cell>
          <cell r="F147">
            <v>27</v>
          </cell>
          <cell r="G147">
            <v>0</v>
          </cell>
          <cell r="H147">
            <v>19</v>
          </cell>
          <cell r="I147">
            <v>46</v>
          </cell>
        </row>
        <row r="148">
          <cell r="C148">
            <v>4303</v>
          </cell>
          <cell r="D148" t="str">
            <v xml:space="preserve"> LONOKE          </v>
          </cell>
          <cell r="E148" t="str">
            <v xml:space="preserve">CARLISLE            </v>
          </cell>
          <cell r="F148">
            <v>25</v>
          </cell>
          <cell r="G148">
            <v>0</v>
          </cell>
          <cell r="H148">
            <v>17</v>
          </cell>
          <cell r="I148">
            <v>42</v>
          </cell>
        </row>
        <row r="149">
          <cell r="C149">
            <v>4304</v>
          </cell>
          <cell r="D149" t="str">
            <v xml:space="preserve"> LONOKE          </v>
          </cell>
          <cell r="E149" t="str">
            <v xml:space="preserve">CABOT               </v>
          </cell>
          <cell r="F149">
            <v>25</v>
          </cell>
          <cell r="G149">
            <v>0</v>
          </cell>
          <cell r="H149">
            <v>14.5</v>
          </cell>
          <cell r="I149">
            <v>39.5</v>
          </cell>
        </row>
        <row r="150">
          <cell r="C150">
            <v>4401</v>
          </cell>
          <cell r="D150" t="str">
            <v xml:space="preserve"> MADISON</v>
          </cell>
          <cell r="E150" t="str">
            <v>HUNTSVILLE</v>
          </cell>
          <cell r="F150">
            <v>25</v>
          </cell>
          <cell r="G150">
            <v>0</v>
          </cell>
          <cell r="H150">
            <v>11</v>
          </cell>
          <cell r="I150">
            <v>36</v>
          </cell>
        </row>
        <row r="151">
          <cell r="C151">
            <v>4501</v>
          </cell>
          <cell r="D151" t="str">
            <v xml:space="preserve"> MARION          </v>
          </cell>
          <cell r="E151" t="str">
            <v xml:space="preserve">FLIPPIN             </v>
          </cell>
          <cell r="F151">
            <v>30.8</v>
          </cell>
          <cell r="G151">
            <v>0</v>
          </cell>
          <cell r="H151">
            <v>5.6</v>
          </cell>
          <cell r="I151">
            <v>36.4</v>
          </cell>
        </row>
        <row r="152">
          <cell r="C152">
            <v>4502</v>
          </cell>
          <cell r="D152" t="str">
            <v xml:space="preserve"> MARION          </v>
          </cell>
          <cell r="E152" t="str">
            <v>YELLVILLE-SUMMIT</v>
          </cell>
          <cell r="F152">
            <v>25</v>
          </cell>
          <cell r="G152">
            <v>0</v>
          </cell>
          <cell r="H152">
            <v>11.98</v>
          </cell>
          <cell r="I152">
            <v>36.980000000000004</v>
          </cell>
        </row>
        <row r="153">
          <cell r="C153">
            <v>4602</v>
          </cell>
          <cell r="D153" t="str">
            <v xml:space="preserve"> MILLER          </v>
          </cell>
          <cell r="E153" t="str">
            <v xml:space="preserve">GENOA CENTRAL       </v>
          </cell>
          <cell r="F153">
            <v>25</v>
          </cell>
          <cell r="G153">
            <v>0</v>
          </cell>
          <cell r="H153">
            <v>22</v>
          </cell>
          <cell r="I153">
            <v>47</v>
          </cell>
        </row>
        <row r="154">
          <cell r="C154">
            <v>4603</v>
          </cell>
          <cell r="D154" t="str">
            <v xml:space="preserve"> MILLER</v>
          </cell>
          <cell r="E154" t="str">
            <v>FOUKE</v>
          </cell>
          <cell r="F154">
            <v>25.1</v>
          </cell>
          <cell r="G154">
            <v>0</v>
          </cell>
          <cell r="H154">
            <v>23.9</v>
          </cell>
          <cell r="I154">
            <v>49</v>
          </cell>
        </row>
        <row r="155">
          <cell r="C155">
            <v>4605</v>
          </cell>
          <cell r="D155" t="str">
            <v xml:space="preserve"> MILLER          </v>
          </cell>
          <cell r="E155" t="str">
            <v xml:space="preserve">TEXARKANA           </v>
          </cell>
          <cell r="F155">
            <v>25</v>
          </cell>
          <cell r="G155">
            <v>0</v>
          </cell>
          <cell r="H155">
            <v>13.9</v>
          </cell>
          <cell r="I155">
            <v>38.9</v>
          </cell>
        </row>
        <row r="156">
          <cell r="C156">
            <v>4701</v>
          </cell>
          <cell r="D156" t="str">
            <v xml:space="preserve"> MISSISSIPPI     </v>
          </cell>
          <cell r="E156" t="str">
            <v xml:space="preserve">ARMOREL             </v>
          </cell>
          <cell r="F156">
            <v>27</v>
          </cell>
          <cell r="G156">
            <v>0</v>
          </cell>
          <cell r="H156">
            <v>12</v>
          </cell>
          <cell r="I156">
            <v>39</v>
          </cell>
        </row>
        <row r="157">
          <cell r="C157">
            <v>4702</v>
          </cell>
          <cell r="D157" t="str">
            <v xml:space="preserve"> MISSISSIPPI     </v>
          </cell>
          <cell r="E157" t="str">
            <v xml:space="preserve">BLYTHEVILLE         </v>
          </cell>
          <cell r="F157">
            <v>27.5</v>
          </cell>
          <cell r="G157">
            <v>0</v>
          </cell>
          <cell r="H157">
            <v>13</v>
          </cell>
          <cell r="I157">
            <v>40.5</v>
          </cell>
        </row>
        <row r="158">
          <cell r="C158">
            <v>4706</v>
          </cell>
          <cell r="D158" t="str">
            <v xml:space="preserve"> MISSISSIPPI     </v>
          </cell>
          <cell r="E158" t="str">
            <v>RIVERCREST</v>
          </cell>
          <cell r="F158">
            <v>26.6</v>
          </cell>
          <cell r="G158">
            <v>0</v>
          </cell>
          <cell r="H158">
            <v>14.2</v>
          </cell>
          <cell r="I158">
            <v>40.799999999999997</v>
          </cell>
        </row>
        <row r="159">
          <cell r="C159">
            <v>4708</v>
          </cell>
          <cell r="D159" t="str">
            <v xml:space="preserve"> MISSISSIPPI     </v>
          </cell>
          <cell r="E159" t="str">
            <v xml:space="preserve">GOSNELL             </v>
          </cell>
          <cell r="F159">
            <v>30</v>
          </cell>
          <cell r="G159">
            <v>0</v>
          </cell>
          <cell r="H159">
            <v>0</v>
          </cell>
          <cell r="I159">
            <v>30</v>
          </cell>
        </row>
        <row r="160">
          <cell r="C160">
            <v>4712</v>
          </cell>
          <cell r="D160" t="str">
            <v xml:space="preserve"> MISSISSIPPI     </v>
          </cell>
          <cell r="E160" t="str">
            <v xml:space="preserve">MANILA              </v>
          </cell>
          <cell r="F160">
            <v>25</v>
          </cell>
          <cell r="G160">
            <v>0</v>
          </cell>
          <cell r="H160">
            <v>16.399999999999999</v>
          </cell>
          <cell r="I160">
            <v>41.4</v>
          </cell>
        </row>
        <row r="161">
          <cell r="C161">
            <v>4713</v>
          </cell>
          <cell r="D161" t="str">
            <v xml:space="preserve"> MISSISSIPPI     </v>
          </cell>
          <cell r="E161" t="str">
            <v xml:space="preserve">OSCEOLA             </v>
          </cell>
          <cell r="F161">
            <v>25</v>
          </cell>
          <cell r="G161">
            <v>0</v>
          </cell>
          <cell r="H161">
            <v>14.7</v>
          </cell>
          <cell r="I161">
            <v>39.700000000000003</v>
          </cell>
        </row>
        <row r="162">
          <cell r="C162">
            <v>4801</v>
          </cell>
          <cell r="D162" t="str">
            <v xml:space="preserve"> MONROE          </v>
          </cell>
          <cell r="E162" t="str">
            <v xml:space="preserve">BRINKLEY            </v>
          </cell>
          <cell r="F162">
            <v>25</v>
          </cell>
          <cell r="G162">
            <v>0</v>
          </cell>
          <cell r="H162">
            <v>10.9</v>
          </cell>
          <cell r="I162">
            <v>35.9</v>
          </cell>
        </row>
        <row r="163">
          <cell r="C163">
            <v>4802</v>
          </cell>
          <cell r="D163" t="str">
            <v xml:space="preserve">  MONROE</v>
          </cell>
          <cell r="E163" t="str">
            <v>CLARENDON</v>
          </cell>
          <cell r="F163">
            <v>25</v>
          </cell>
          <cell r="G163">
            <v>0</v>
          </cell>
          <cell r="H163">
            <v>14.4</v>
          </cell>
          <cell r="I163">
            <v>39.4</v>
          </cell>
        </row>
        <row r="164">
          <cell r="C164">
            <v>4901</v>
          </cell>
          <cell r="D164" t="str">
            <v xml:space="preserve"> MONTGOMERY      </v>
          </cell>
          <cell r="E164" t="str">
            <v xml:space="preserve">CADDO HILLS         </v>
          </cell>
          <cell r="F164">
            <v>25</v>
          </cell>
          <cell r="G164">
            <v>0</v>
          </cell>
          <cell r="H164">
            <v>8.6999999999999993</v>
          </cell>
          <cell r="I164">
            <v>33.700000000000003</v>
          </cell>
        </row>
        <row r="165">
          <cell r="C165">
            <v>4902</v>
          </cell>
          <cell r="D165" t="str">
            <v xml:space="preserve"> MONTGOMERY      </v>
          </cell>
          <cell r="E165" t="str">
            <v xml:space="preserve">MOUNT IDA           </v>
          </cell>
          <cell r="F165">
            <v>25</v>
          </cell>
          <cell r="G165">
            <v>0</v>
          </cell>
          <cell r="H165">
            <v>9</v>
          </cell>
          <cell r="I165">
            <v>34</v>
          </cell>
        </row>
        <row r="166">
          <cell r="C166">
            <v>5006</v>
          </cell>
          <cell r="D166" t="str">
            <v xml:space="preserve"> NEVADA          </v>
          </cell>
          <cell r="E166" t="str">
            <v xml:space="preserve">PRESCOTT            </v>
          </cell>
          <cell r="F166">
            <v>25</v>
          </cell>
          <cell r="G166">
            <v>0</v>
          </cell>
          <cell r="H166">
            <v>16</v>
          </cell>
          <cell r="I166">
            <v>41</v>
          </cell>
        </row>
        <row r="167">
          <cell r="C167">
            <v>5008</v>
          </cell>
          <cell r="D167" t="str">
            <v xml:space="preserve"> NEVADA          </v>
          </cell>
          <cell r="E167" t="str">
            <v>NEVADA</v>
          </cell>
          <cell r="F167">
            <v>25</v>
          </cell>
          <cell r="G167">
            <v>0</v>
          </cell>
          <cell r="H167">
            <v>9.8000000000000007</v>
          </cell>
          <cell r="I167">
            <v>34.799999999999997</v>
          </cell>
        </row>
        <row r="168">
          <cell r="C168">
            <v>5102</v>
          </cell>
          <cell r="D168" t="str">
            <v xml:space="preserve"> NEWTON</v>
          </cell>
          <cell r="E168" t="str">
            <v>JASPER</v>
          </cell>
          <cell r="F168">
            <v>25</v>
          </cell>
          <cell r="G168">
            <v>0</v>
          </cell>
          <cell r="H168">
            <v>11.8</v>
          </cell>
          <cell r="I168">
            <v>36.799999999999997</v>
          </cell>
        </row>
        <row r="169">
          <cell r="C169">
            <v>5106</v>
          </cell>
          <cell r="D169" t="str">
            <v xml:space="preserve"> NEWTON</v>
          </cell>
          <cell r="E169" t="str">
            <v>DEER/MT. JUDEA</v>
          </cell>
          <cell r="F169">
            <v>25</v>
          </cell>
          <cell r="G169">
            <v>0</v>
          </cell>
          <cell r="H169">
            <v>8</v>
          </cell>
          <cell r="I169">
            <v>33</v>
          </cell>
        </row>
        <row r="170">
          <cell r="C170">
            <v>5201</v>
          </cell>
          <cell r="D170" t="str">
            <v xml:space="preserve"> OUACHITA        </v>
          </cell>
          <cell r="E170" t="str">
            <v xml:space="preserve">BEARDEN             </v>
          </cell>
          <cell r="F170">
            <v>25</v>
          </cell>
          <cell r="G170">
            <v>0</v>
          </cell>
          <cell r="H170">
            <v>9.9</v>
          </cell>
          <cell r="I170">
            <v>34.9</v>
          </cell>
        </row>
        <row r="171">
          <cell r="C171">
            <v>5204</v>
          </cell>
          <cell r="D171" t="str">
            <v xml:space="preserve"> OUACHITA        </v>
          </cell>
          <cell r="E171" t="str">
            <v xml:space="preserve">CAMDEN-FAIRVIEW         </v>
          </cell>
          <cell r="F171">
            <v>25</v>
          </cell>
          <cell r="G171">
            <v>0</v>
          </cell>
          <cell r="H171">
            <v>9</v>
          </cell>
          <cell r="I171">
            <v>34</v>
          </cell>
        </row>
        <row r="172">
          <cell r="C172">
            <v>5205</v>
          </cell>
          <cell r="D172" t="str">
            <v xml:space="preserve"> OUACHITA        </v>
          </cell>
          <cell r="E172" t="str">
            <v>HARMONY GROVE</v>
          </cell>
          <cell r="F172">
            <v>25</v>
          </cell>
          <cell r="G172">
            <v>0</v>
          </cell>
          <cell r="H172">
            <v>20.8</v>
          </cell>
          <cell r="I172">
            <v>45.8</v>
          </cell>
        </row>
        <row r="173">
          <cell r="C173">
            <v>5301</v>
          </cell>
          <cell r="D173" t="str">
            <v xml:space="preserve"> PERRY           </v>
          </cell>
          <cell r="E173" t="str">
            <v xml:space="preserve">EAST END            </v>
          </cell>
          <cell r="F173">
            <v>25</v>
          </cell>
          <cell r="G173">
            <v>0</v>
          </cell>
          <cell r="H173">
            <v>15.4</v>
          </cell>
          <cell r="I173">
            <v>40.4</v>
          </cell>
        </row>
        <row r="174">
          <cell r="C174">
            <v>5303</v>
          </cell>
          <cell r="D174" t="str">
            <v xml:space="preserve"> PERRY           </v>
          </cell>
          <cell r="E174" t="str">
            <v xml:space="preserve">PERRYVILLE          </v>
          </cell>
          <cell r="F174">
            <v>25</v>
          </cell>
          <cell r="G174">
            <v>0</v>
          </cell>
          <cell r="H174">
            <v>12.68</v>
          </cell>
          <cell r="I174">
            <v>37.68</v>
          </cell>
        </row>
        <row r="175">
          <cell r="C175">
            <v>5401</v>
          </cell>
          <cell r="D175" t="str">
            <v xml:space="preserve"> PHILLIPS        </v>
          </cell>
          <cell r="E175" t="str">
            <v>BARTON-LEXA</v>
          </cell>
          <cell r="F175">
            <v>25</v>
          </cell>
          <cell r="G175">
            <v>0</v>
          </cell>
          <cell r="H175">
            <v>16.5</v>
          </cell>
          <cell r="I175">
            <v>41.5</v>
          </cell>
        </row>
        <row r="176">
          <cell r="C176">
            <v>5403</v>
          </cell>
          <cell r="D176" t="str">
            <v xml:space="preserve"> PHILLIPS        </v>
          </cell>
          <cell r="E176" t="str">
            <v xml:space="preserve">HELENA-W HELENA     </v>
          </cell>
          <cell r="F176">
            <v>25</v>
          </cell>
          <cell r="G176">
            <v>0</v>
          </cell>
          <cell r="H176">
            <v>18.850000000000001</v>
          </cell>
          <cell r="I176">
            <v>43.85</v>
          </cell>
        </row>
        <row r="177">
          <cell r="C177">
            <v>5404</v>
          </cell>
          <cell r="D177" t="str">
            <v xml:space="preserve"> PHILLIPS        </v>
          </cell>
          <cell r="E177" t="str">
            <v xml:space="preserve">MARVELL             </v>
          </cell>
          <cell r="F177">
            <v>25</v>
          </cell>
          <cell r="G177">
            <v>0</v>
          </cell>
          <cell r="H177">
            <v>8</v>
          </cell>
          <cell r="I177">
            <v>33</v>
          </cell>
        </row>
        <row r="178">
          <cell r="C178">
            <v>5502</v>
          </cell>
          <cell r="D178" t="str">
            <v xml:space="preserve"> PIKE            </v>
          </cell>
          <cell r="E178" t="str">
            <v>CENTERPOINT</v>
          </cell>
          <cell r="F178">
            <v>25</v>
          </cell>
          <cell r="G178">
            <v>0</v>
          </cell>
          <cell r="H178">
            <v>16</v>
          </cell>
          <cell r="I178">
            <v>41</v>
          </cell>
        </row>
        <row r="179">
          <cell r="C179">
            <v>5503</v>
          </cell>
          <cell r="D179" t="str">
            <v xml:space="preserve"> PIKE            </v>
          </cell>
          <cell r="E179" t="str">
            <v xml:space="preserve">KIRBY               </v>
          </cell>
          <cell r="F179">
            <v>25</v>
          </cell>
          <cell r="G179">
            <v>1</v>
          </cell>
          <cell r="H179">
            <v>10</v>
          </cell>
          <cell r="I179">
            <v>36</v>
          </cell>
        </row>
        <row r="180">
          <cell r="C180">
            <v>5504</v>
          </cell>
          <cell r="D180" t="str">
            <v xml:space="preserve"> PIKE            </v>
          </cell>
          <cell r="E180" t="str">
            <v>SOUTH PIKE COUNTY</v>
          </cell>
          <cell r="F180">
            <v>31.5</v>
          </cell>
          <cell r="G180">
            <v>0</v>
          </cell>
          <cell r="H180">
            <v>9.5</v>
          </cell>
          <cell r="I180">
            <v>41</v>
          </cell>
        </row>
        <row r="181">
          <cell r="C181">
            <v>5602</v>
          </cell>
          <cell r="D181" t="str">
            <v xml:space="preserve"> POINSETT</v>
          </cell>
          <cell r="E181" t="str">
            <v>HARRISBURG</v>
          </cell>
          <cell r="F181">
            <v>25</v>
          </cell>
          <cell r="G181">
            <v>0</v>
          </cell>
          <cell r="H181">
            <v>16</v>
          </cell>
          <cell r="I181">
            <v>41</v>
          </cell>
        </row>
        <row r="182">
          <cell r="C182">
            <v>5604</v>
          </cell>
          <cell r="D182" t="str">
            <v xml:space="preserve"> POINSETT        </v>
          </cell>
          <cell r="E182" t="str">
            <v xml:space="preserve">MARKED TREE         </v>
          </cell>
          <cell r="F182">
            <v>25</v>
          </cell>
          <cell r="G182">
            <v>0</v>
          </cell>
          <cell r="H182">
            <v>14.5</v>
          </cell>
          <cell r="I182">
            <v>39.5</v>
          </cell>
        </row>
        <row r="183">
          <cell r="C183">
            <v>5605</v>
          </cell>
          <cell r="D183" t="str">
            <v xml:space="preserve"> POINSETT        </v>
          </cell>
          <cell r="E183" t="str">
            <v xml:space="preserve">TRUMANN             </v>
          </cell>
          <cell r="F183">
            <v>25</v>
          </cell>
          <cell r="G183">
            <v>0</v>
          </cell>
          <cell r="H183">
            <v>13.6</v>
          </cell>
          <cell r="I183">
            <v>38.6</v>
          </cell>
        </row>
        <row r="184">
          <cell r="C184">
            <v>5608</v>
          </cell>
          <cell r="D184" t="str">
            <v xml:space="preserve"> POINSETT        </v>
          </cell>
          <cell r="E184" t="str">
            <v xml:space="preserve">EAST POINSETT COUNTY     </v>
          </cell>
          <cell r="F184">
            <v>25</v>
          </cell>
          <cell r="G184">
            <v>0</v>
          </cell>
          <cell r="H184">
            <v>10.199999999999999</v>
          </cell>
          <cell r="I184">
            <v>35.200000000000003</v>
          </cell>
        </row>
        <row r="185">
          <cell r="C185">
            <v>5703</v>
          </cell>
          <cell r="D185" t="str">
            <v xml:space="preserve"> POLK            </v>
          </cell>
          <cell r="E185" t="str">
            <v>MENA</v>
          </cell>
          <cell r="F185">
            <v>25</v>
          </cell>
          <cell r="G185">
            <v>0</v>
          </cell>
          <cell r="H185">
            <v>10.9</v>
          </cell>
          <cell r="I185">
            <v>35.9</v>
          </cell>
        </row>
        <row r="186">
          <cell r="C186">
            <v>5706</v>
          </cell>
          <cell r="D186" t="str">
            <v xml:space="preserve"> POLK</v>
          </cell>
          <cell r="E186" t="str">
            <v>OUACHITA RIVER</v>
          </cell>
          <cell r="F186">
            <v>25</v>
          </cell>
          <cell r="G186">
            <v>0</v>
          </cell>
          <cell r="H186">
            <v>6.3</v>
          </cell>
          <cell r="I186">
            <v>31.3</v>
          </cell>
        </row>
        <row r="187">
          <cell r="C187">
            <v>5707</v>
          </cell>
          <cell r="D187" t="str">
            <v xml:space="preserve"> POLK            </v>
          </cell>
          <cell r="E187" t="str">
            <v>COSSATOT RIVER</v>
          </cell>
          <cell r="F187">
            <v>25</v>
          </cell>
          <cell r="G187">
            <v>0</v>
          </cell>
          <cell r="H187">
            <v>19</v>
          </cell>
          <cell r="I187">
            <v>44</v>
          </cell>
        </row>
        <row r="188">
          <cell r="C188">
            <v>5801</v>
          </cell>
          <cell r="D188" t="str">
            <v xml:space="preserve"> POPE            </v>
          </cell>
          <cell r="E188" t="str">
            <v xml:space="preserve">ATKINS              </v>
          </cell>
          <cell r="F188">
            <v>25</v>
          </cell>
          <cell r="G188">
            <v>0</v>
          </cell>
          <cell r="H188">
            <v>18.399999999999999</v>
          </cell>
          <cell r="I188">
            <v>43.4</v>
          </cell>
        </row>
        <row r="189">
          <cell r="C189">
            <v>5802</v>
          </cell>
          <cell r="D189" t="str">
            <v xml:space="preserve"> POPE            </v>
          </cell>
          <cell r="E189" t="str">
            <v xml:space="preserve">DOVER               </v>
          </cell>
          <cell r="F189">
            <v>25</v>
          </cell>
          <cell r="G189">
            <v>0</v>
          </cell>
          <cell r="H189">
            <v>18.5</v>
          </cell>
          <cell r="I189">
            <v>43.5</v>
          </cell>
        </row>
        <row r="190">
          <cell r="C190">
            <v>5803</v>
          </cell>
          <cell r="D190" t="str">
            <v xml:space="preserve"> POPE            </v>
          </cell>
          <cell r="E190" t="str">
            <v xml:space="preserve">HECTOR              </v>
          </cell>
          <cell r="F190">
            <v>25</v>
          </cell>
          <cell r="G190">
            <v>0</v>
          </cell>
          <cell r="H190">
            <v>19.5</v>
          </cell>
          <cell r="I190">
            <v>44.5</v>
          </cell>
        </row>
        <row r="191">
          <cell r="C191">
            <v>5804</v>
          </cell>
          <cell r="D191" t="str">
            <v xml:space="preserve"> POPE            </v>
          </cell>
          <cell r="E191" t="str">
            <v xml:space="preserve">POTTSVILLE          </v>
          </cell>
          <cell r="F191">
            <v>25</v>
          </cell>
          <cell r="G191">
            <v>0</v>
          </cell>
          <cell r="H191">
            <v>20.2</v>
          </cell>
          <cell r="I191">
            <v>45.2</v>
          </cell>
        </row>
        <row r="192">
          <cell r="C192">
            <v>5805</v>
          </cell>
          <cell r="D192" t="str">
            <v xml:space="preserve"> POPE            </v>
          </cell>
          <cell r="E192" t="str">
            <v xml:space="preserve">RUSSELLVILLE        </v>
          </cell>
          <cell r="F192">
            <v>26.8</v>
          </cell>
          <cell r="G192">
            <v>1.4</v>
          </cell>
          <cell r="H192">
            <v>12.6</v>
          </cell>
          <cell r="I192">
            <v>40.799999999999997</v>
          </cell>
        </row>
        <row r="193">
          <cell r="C193">
            <v>5901</v>
          </cell>
          <cell r="D193" t="str">
            <v xml:space="preserve"> PRAIRIE         </v>
          </cell>
          <cell r="E193" t="str">
            <v xml:space="preserve">DES ARC             </v>
          </cell>
          <cell r="F193">
            <v>25</v>
          </cell>
          <cell r="G193">
            <v>0</v>
          </cell>
          <cell r="H193">
            <v>10.8</v>
          </cell>
          <cell r="I193">
            <v>35.799999999999997</v>
          </cell>
        </row>
        <row r="194">
          <cell r="C194">
            <v>5903</v>
          </cell>
          <cell r="D194" t="str">
            <v xml:space="preserve"> PRAIRIE         </v>
          </cell>
          <cell r="E194" t="str">
            <v xml:space="preserve">HAZEN               </v>
          </cell>
          <cell r="F194">
            <v>26.43</v>
          </cell>
          <cell r="G194">
            <v>0</v>
          </cell>
          <cell r="H194">
            <v>7.4</v>
          </cell>
          <cell r="I194">
            <v>33.83</v>
          </cell>
        </row>
        <row r="195">
          <cell r="C195">
            <v>6001</v>
          </cell>
          <cell r="D195" t="str">
            <v xml:space="preserve"> PULASKI         </v>
          </cell>
          <cell r="E195" t="str">
            <v xml:space="preserve">LITTLE ROCK         </v>
          </cell>
          <cell r="F195">
            <v>32</v>
          </cell>
          <cell r="G195">
            <v>2</v>
          </cell>
          <cell r="H195">
            <v>12.4</v>
          </cell>
          <cell r="I195">
            <v>46.4</v>
          </cell>
        </row>
        <row r="196">
          <cell r="C196">
            <v>6002</v>
          </cell>
          <cell r="D196" t="str">
            <v xml:space="preserve"> PULASKI         </v>
          </cell>
          <cell r="E196" t="str">
            <v xml:space="preserve">NORTH LITTLE ROCK       </v>
          </cell>
          <cell r="F196">
            <v>25</v>
          </cell>
          <cell r="G196">
            <v>0</v>
          </cell>
          <cell r="H196">
            <v>23.3</v>
          </cell>
          <cell r="I196">
            <v>48.3</v>
          </cell>
        </row>
        <row r="197">
          <cell r="C197">
            <v>6003</v>
          </cell>
          <cell r="D197" t="str">
            <v xml:space="preserve"> PULASKI         </v>
          </cell>
          <cell r="E197" t="str">
            <v xml:space="preserve">PULASKI COUNTY      </v>
          </cell>
          <cell r="F197">
            <v>25</v>
          </cell>
          <cell r="G197">
            <v>0.9</v>
          </cell>
          <cell r="H197">
            <v>14.8</v>
          </cell>
          <cell r="I197">
            <v>40.700000000000003</v>
          </cell>
        </row>
        <row r="198">
          <cell r="C198">
            <v>6004</v>
          </cell>
          <cell r="D198" t="str">
            <v>PULASKI</v>
          </cell>
          <cell r="E198" t="str">
            <v>JACKSONVILLE/NORTH PULASKI</v>
          </cell>
          <cell r="F198">
            <v>25</v>
          </cell>
          <cell r="G198">
            <v>0.9</v>
          </cell>
          <cell r="H198">
            <v>22.4</v>
          </cell>
          <cell r="I198">
            <v>48.3</v>
          </cell>
        </row>
        <row r="199">
          <cell r="C199">
            <v>6102</v>
          </cell>
          <cell r="D199" t="str">
            <v xml:space="preserve"> RANDOLPH        </v>
          </cell>
          <cell r="E199" t="str">
            <v xml:space="preserve">MAYNARD             </v>
          </cell>
          <cell r="F199">
            <v>25</v>
          </cell>
          <cell r="G199">
            <v>0</v>
          </cell>
          <cell r="H199">
            <v>9.6999999999999993</v>
          </cell>
          <cell r="I199">
            <v>34.700000000000003</v>
          </cell>
        </row>
        <row r="200">
          <cell r="C200">
            <v>6103</v>
          </cell>
          <cell r="D200" t="str">
            <v xml:space="preserve"> RANDOLPH        </v>
          </cell>
          <cell r="E200" t="str">
            <v xml:space="preserve">POCAHONTAS          </v>
          </cell>
          <cell r="F200">
            <v>25</v>
          </cell>
          <cell r="G200">
            <v>0</v>
          </cell>
          <cell r="H200">
            <v>7.81</v>
          </cell>
          <cell r="I200">
            <v>32.81</v>
          </cell>
        </row>
        <row r="201">
          <cell r="C201">
            <v>6201</v>
          </cell>
          <cell r="D201" t="str">
            <v xml:space="preserve"> ST FRANCIS      </v>
          </cell>
          <cell r="E201" t="str">
            <v xml:space="preserve">FORREST CITY        </v>
          </cell>
          <cell r="F201">
            <v>25</v>
          </cell>
          <cell r="G201">
            <v>0</v>
          </cell>
          <cell r="H201">
            <v>7.6</v>
          </cell>
          <cell r="I201">
            <v>32.6</v>
          </cell>
        </row>
        <row r="202">
          <cell r="C202">
            <v>6205</v>
          </cell>
          <cell r="D202" t="str">
            <v xml:space="preserve">ST FRANCIS      </v>
          </cell>
          <cell r="E202" t="str">
            <v xml:space="preserve">PALESTINE-WHEATLEY     </v>
          </cell>
          <cell r="F202">
            <v>25</v>
          </cell>
          <cell r="G202">
            <v>0</v>
          </cell>
          <cell r="H202">
            <v>11.8</v>
          </cell>
          <cell r="I202">
            <v>36.799999999999997</v>
          </cell>
        </row>
        <row r="203">
          <cell r="C203">
            <v>6301</v>
          </cell>
          <cell r="D203" t="str">
            <v xml:space="preserve">  SALINE          </v>
          </cell>
          <cell r="E203" t="str">
            <v xml:space="preserve">BAUXITE             </v>
          </cell>
          <cell r="F203">
            <v>25</v>
          </cell>
          <cell r="G203">
            <v>0</v>
          </cell>
          <cell r="H203">
            <v>13.6</v>
          </cell>
          <cell r="I203">
            <v>38.6</v>
          </cell>
        </row>
        <row r="204">
          <cell r="C204">
            <v>6302</v>
          </cell>
          <cell r="D204" t="str">
            <v xml:space="preserve"> SALINE          </v>
          </cell>
          <cell r="E204" t="str">
            <v xml:space="preserve">BENTON              </v>
          </cell>
          <cell r="F204">
            <v>25</v>
          </cell>
          <cell r="G204">
            <v>0</v>
          </cell>
          <cell r="H204">
            <v>16.899999999999999</v>
          </cell>
          <cell r="I204">
            <v>41.9</v>
          </cell>
        </row>
        <row r="205">
          <cell r="C205">
            <v>6303</v>
          </cell>
          <cell r="D205" t="str">
            <v xml:space="preserve"> SALINE          </v>
          </cell>
          <cell r="E205" t="str">
            <v>BRYANT</v>
          </cell>
          <cell r="F205">
            <v>25</v>
          </cell>
          <cell r="G205">
            <v>0</v>
          </cell>
          <cell r="H205">
            <v>15.8</v>
          </cell>
          <cell r="I205">
            <v>40.799999999999997</v>
          </cell>
        </row>
        <row r="206">
          <cell r="C206">
            <v>6304</v>
          </cell>
          <cell r="D206" t="str">
            <v xml:space="preserve"> SALINE          </v>
          </cell>
          <cell r="E206" t="str">
            <v xml:space="preserve">HARMONY GROVE   </v>
          </cell>
          <cell r="F206">
            <v>25</v>
          </cell>
          <cell r="G206">
            <v>0</v>
          </cell>
          <cell r="H206">
            <v>16.8</v>
          </cell>
          <cell r="I206">
            <v>41.8</v>
          </cell>
        </row>
        <row r="207">
          <cell r="C207">
            <v>6401</v>
          </cell>
          <cell r="D207" t="str">
            <v xml:space="preserve"> SCOTT           </v>
          </cell>
          <cell r="E207" t="str">
            <v xml:space="preserve">WALDRON             </v>
          </cell>
          <cell r="F207">
            <v>25</v>
          </cell>
          <cell r="G207">
            <v>0</v>
          </cell>
          <cell r="H207">
            <v>10.6</v>
          </cell>
          <cell r="I207">
            <v>35.6</v>
          </cell>
        </row>
        <row r="208">
          <cell r="C208">
            <v>6502</v>
          </cell>
          <cell r="D208" t="str">
            <v xml:space="preserve"> SEARCY</v>
          </cell>
          <cell r="E208" t="str">
            <v>SEARCY COUNTY</v>
          </cell>
          <cell r="F208">
            <v>25</v>
          </cell>
          <cell r="G208">
            <v>0</v>
          </cell>
          <cell r="H208">
            <v>11.55</v>
          </cell>
          <cell r="I208">
            <v>36.549999999999997</v>
          </cell>
        </row>
        <row r="209">
          <cell r="C209">
            <v>6505</v>
          </cell>
          <cell r="D209" t="str">
            <v xml:space="preserve"> SEARCY</v>
          </cell>
          <cell r="E209" t="str">
            <v>OZARK MOUNTAIN</v>
          </cell>
          <cell r="F209">
            <v>25</v>
          </cell>
          <cell r="G209">
            <v>0</v>
          </cell>
          <cell r="H209">
            <v>11.5</v>
          </cell>
          <cell r="I209">
            <v>36.5</v>
          </cell>
        </row>
        <row r="210">
          <cell r="C210">
            <v>6601</v>
          </cell>
          <cell r="D210" t="str">
            <v xml:space="preserve"> SEBASTIAN       </v>
          </cell>
          <cell r="E210" t="str">
            <v xml:space="preserve">FORT SMITH          </v>
          </cell>
          <cell r="F210">
            <v>25</v>
          </cell>
          <cell r="G210">
            <v>0</v>
          </cell>
          <cell r="H210">
            <v>17.058</v>
          </cell>
          <cell r="I210">
            <v>42.058</v>
          </cell>
        </row>
        <row r="211">
          <cell r="C211">
            <v>6602</v>
          </cell>
          <cell r="D211" t="str">
            <v xml:space="preserve"> SEBASTIAN       </v>
          </cell>
          <cell r="E211" t="str">
            <v xml:space="preserve">GREENWOOD           </v>
          </cell>
          <cell r="F211">
            <v>25</v>
          </cell>
          <cell r="G211">
            <v>0</v>
          </cell>
          <cell r="H211">
            <v>15.6</v>
          </cell>
          <cell r="I211">
            <v>40.6</v>
          </cell>
        </row>
        <row r="212">
          <cell r="C212">
            <v>6603</v>
          </cell>
          <cell r="D212" t="str">
            <v xml:space="preserve">  SEBASTIAN       </v>
          </cell>
          <cell r="E212" t="str">
            <v xml:space="preserve">HACKETT             </v>
          </cell>
          <cell r="F212">
            <v>25</v>
          </cell>
          <cell r="G212">
            <v>0</v>
          </cell>
          <cell r="H212">
            <v>13</v>
          </cell>
          <cell r="I212">
            <v>38</v>
          </cell>
        </row>
        <row r="213">
          <cell r="C213">
            <v>6605</v>
          </cell>
          <cell r="D213" t="str">
            <v xml:space="preserve">  SEBASTIAN       </v>
          </cell>
          <cell r="E213" t="str">
            <v xml:space="preserve">LAVACA              </v>
          </cell>
          <cell r="F213">
            <v>25</v>
          </cell>
          <cell r="G213">
            <v>0</v>
          </cell>
          <cell r="H213">
            <v>16.899999999999999</v>
          </cell>
          <cell r="I213">
            <v>41.9</v>
          </cell>
        </row>
        <row r="214">
          <cell r="C214">
            <v>6606</v>
          </cell>
          <cell r="D214" t="str">
            <v xml:space="preserve">  SEBASTIAN       </v>
          </cell>
          <cell r="E214" t="str">
            <v xml:space="preserve">MANSFIELD           </v>
          </cell>
          <cell r="F214">
            <v>25</v>
          </cell>
          <cell r="G214">
            <v>0</v>
          </cell>
          <cell r="H214">
            <v>15.01</v>
          </cell>
          <cell r="I214">
            <v>40.01</v>
          </cell>
        </row>
        <row r="215">
          <cell r="C215">
            <v>6701</v>
          </cell>
          <cell r="D215" t="str">
            <v xml:space="preserve"> SEVIER          </v>
          </cell>
          <cell r="E215" t="str">
            <v xml:space="preserve">DEQUEEN             </v>
          </cell>
          <cell r="F215">
            <v>25</v>
          </cell>
          <cell r="G215">
            <v>0</v>
          </cell>
          <cell r="H215">
            <v>7.2</v>
          </cell>
          <cell r="I215">
            <v>32.200000000000003</v>
          </cell>
        </row>
        <row r="216">
          <cell r="C216">
            <v>6703</v>
          </cell>
          <cell r="D216" t="str">
            <v xml:space="preserve"> SEVIER          </v>
          </cell>
          <cell r="E216" t="str">
            <v xml:space="preserve">HORATIO             </v>
          </cell>
          <cell r="F216">
            <v>25</v>
          </cell>
          <cell r="G216">
            <v>0</v>
          </cell>
          <cell r="H216">
            <v>19</v>
          </cell>
          <cell r="I216">
            <v>44</v>
          </cell>
        </row>
        <row r="217">
          <cell r="C217">
            <v>6802</v>
          </cell>
          <cell r="D217" t="str">
            <v xml:space="preserve"> SHARP</v>
          </cell>
          <cell r="E217" t="str">
            <v>CAVE CITY</v>
          </cell>
          <cell r="F217">
            <v>25</v>
          </cell>
          <cell r="G217">
            <v>0</v>
          </cell>
          <cell r="H217">
            <v>14</v>
          </cell>
          <cell r="I217">
            <v>39</v>
          </cell>
        </row>
        <row r="218">
          <cell r="C218">
            <v>6804</v>
          </cell>
          <cell r="D218" t="str">
            <v xml:space="preserve"> SHARP           </v>
          </cell>
          <cell r="E218" t="str">
            <v xml:space="preserve">HIGHLAND            </v>
          </cell>
          <cell r="F218">
            <v>25</v>
          </cell>
          <cell r="G218">
            <v>0</v>
          </cell>
          <cell r="H218">
            <v>5</v>
          </cell>
          <cell r="I218">
            <v>30</v>
          </cell>
        </row>
        <row r="219">
          <cell r="C219">
            <v>6901</v>
          </cell>
          <cell r="D219" t="str">
            <v xml:space="preserve"> STONE</v>
          </cell>
          <cell r="E219" t="str">
            <v xml:space="preserve">MOUNTAIN VIEW </v>
          </cell>
          <cell r="F219">
            <v>28.91</v>
          </cell>
          <cell r="G219">
            <v>0</v>
          </cell>
          <cell r="H219">
            <v>0</v>
          </cell>
          <cell r="I219">
            <v>28.91</v>
          </cell>
        </row>
        <row r="220">
          <cell r="C220">
            <v>7001</v>
          </cell>
          <cell r="D220" t="str">
            <v xml:space="preserve"> UNION           </v>
          </cell>
          <cell r="E220" t="str">
            <v>EL DORADO</v>
          </cell>
          <cell r="F220">
            <v>26.9</v>
          </cell>
          <cell r="G220">
            <v>0</v>
          </cell>
          <cell r="H220">
            <v>6.6</v>
          </cell>
          <cell r="I220">
            <v>33.5</v>
          </cell>
        </row>
        <row r="221">
          <cell r="C221">
            <v>7003</v>
          </cell>
          <cell r="D221" t="str">
            <v xml:space="preserve"> UNION           </v>
          </cell>
          <cell r="E221" t="str">
            <v xml:space="preserve">JUNCTION CITY       </v>
          </cell>
          <cell r="F221">
            <v>25</v>
          </cell>
          <cell r="G221">
            <v>0</v>
          </cell>
          <cell r="H221">
            <v>15.9</v>
          </cell>
          <cell r="I221">
            <v>40.9</v>
          </cell>
        </row>
        <row r="222">
          <cell r="C222">
            <v>7007</v>
          </cell>
          <cell r="D222" t="str">
            <v xml:space="preserve"> UNION           </v>
          </cell>
          <cell r="E222" t="str">
            <v xml:space="preserve">PARKERS CHAPEL      </v>
          </cell>
          <cell r="F222">
            <v>25</v>
          </cell>
          <cell r="G222">
            <v>0</v>
          </cell>
          <cell r="H222">
            <v>14.8</v>
          </cell>
          <cell r="I222">
            <v>39.799999999999997</v>
          </cell>
        </row>
        <row r="223">
          <cell r="C223">
            <v>7008</v>
          </cell>
          <cell r="D223" t="str">
            <v xml:space="preserve"> UNION           </v>
          </cell>
          <cell r="E223" t="str">
            <v>SMACKOVER-NORPHLET</v>
          </cell>
          <cell r="F223">
            <v>25</v>
          </cell>
          <cell r="G223">
            <v>0</v>
          </cell>
          <cell r="H223">
            <v>16</v>
          </cell>
          <cell r="I223">
            <v>41</v>
          </cell>
        </row>
        <row r="224">
          <cell r="C224">
            <v>7009</v>
          </cell>
          <cell r="D224" t="str">
            <v xml:space="preserve"> UNION           </v>
          </cell>
          <cell r="E224" t="str">
            <v>STRONG-HUTTIG</v>
          </cell>
          <cell r="F224">
            <v>25.7</v>
          </cell>
          <cell r="G224">
            <v>0</v>
          </cell>
          <cell r="H224">
            <v>13.3</v>
          </cell>
          <cell r="I224">
            <v>39</v>
          </cell>
        </row>
        <row r="225">
          <cell r="C225">
            <v>7102</v>
          </cell>
          <cell r="D225" t="str">
            <v xml:space="preserve"> VAN BUREN       </v>
          </cell>
          <cell r="E225" t="str">
            <v>CLINTON</v>
          </cell>
          <cell r="F225">
            <v>25</v>
          </cell>
          <cell r="G225">
            <v>0</v>
          </cell>
          <cell r="H225">
            <v>11.8</v>
          </cell>
          <cell r="I225">
            <v>36.799999999999997</v>
          </cell>
        </row>
        <row r="226">
          <cell r="C226">
            <v>7104</v>
          </cell>
          <cell r="D226" t="str">
            <v xml:space="preserve"> VAN BUREN       </v>
          </cell>
          <cell r="E226" t="str">
            <v xml:space="preserve">SHIRLEY             </v>
          </cell>
          <cell r="F226">
            <v>25</v>
          </cell>
          <cell r="G226">
            <v>0</v>
          </cell>
          <cell r="H226">
            <v>10.5</v>
          </cell>
          <cell r="I226">
            <v>35.5</v>
          </cell>
        </row>
        <row r="227">
          <cell r="C227">
            <v>7105</v>
          </cell>
          <cell r="D227" t="str">
            <v xml:space="preserve"> VAN BUREN       </v>
          </cell>
          <cell r="E227" t="str">
            <v xml:space="preserve">SOUTH SIDE </v>
          </cell>
          <cell r="F227">
            <v>26.7</v>
          </cell>
          <cell r="G227">
            <v>0</v>
          </cell>
          <cell r="H227">
            <v>11.9</v>
          </cell>
          <cell r="I227">
            <v>38.6</v>
          </cell>
        </row>
        <row r="228">
          <cell r="C228">
            <v>7201</v>
          </cell>
          <cell r="D228" t="str">
            <v xml:space="preserve"> WASHINGTON      </v>
          </cell>
          <cell r="E228" t="str">
            <v xml:space="preserve">ELKINS              </v>
          </cell>
          <cell r="F228">
            <v>25</v>
          </cell>
          <cell r="G228">
            <v>0</v>
          </cell>
          <cell r="H228">
            <v>19.2</v>
          </cell>
          <cell r="I228">
            <v>44.2</v>
          </cell>
        </row>
        <row r="229">
          <cell r="C229">
            <v>7202</v>
          </cell>
          <cell r="D229" t="str">
            <v xml:space="preserve"> WASHINGTON      </v>
          </cell>
          <cell r="E229" t="str">
            <v xml:space="preserve">FARMINGTON          </v>
          </cell>
          <cell r="F229">
            <v>25</v>
          </cell>
          <cell r="G229">
            <v>0</v>
          </cell>
          <cell r="H229">
            <v>17.600000000000001</v>
          </cell>
          <cell r="I229">
            <v>42.6</v>
          </cell>
        </row>
        <row r="230">
          <cell r="C230">
            <v>7203</v>
          </cell>
          <cell r="D230" t="str">
            <v xml:space="preserve"> WASHINGTON      </v>
          </cell>
          <cell r="E230" t="str">
            <v xml:space="preserve">FAYETTEVILLE        </v>
          </cell>
          <cell r="F230">
            <v>25</v>
          </cell>
          <cell r="G230">
            <v>0</v>
          </cell>
          <cell r="H230">
            <v>20.65</v>
          </cell>
          <cell r="I230">
            <v>45.65</v>
          </cell>
        </row>
        <row r="231">
          <cell r="C231">
            <v>7204</v>
          </cell>
          <cell r="D231" t="str">
            <v xml:space="preserve"> WASHINGTON      </v>
          </cell>
          <cell r="E231" t="str">
            <v>GREENLAND</v>
          </cell>
          <cell r="F231">
            <v>25</v>
          </cell>
          <cell r="G231">
            <v>0</v>
          </cell>
          <cell r="H231">
            <v>14.5</v>
          </cell>
          <cell r="I231">
            <v>39.5</v>
          </cell>
        </row>
        <row r="232">
          <cell r="C232">
            <v>7205</v>
          </cell>
          <cell r="D232" t="str">
            <v xml:space="preserve"> WASHINGTON      </v>
          </cell>
          <cell r="E232" t="str">
            <v xml:space="preserve">LINCOLN CONSOLIDATED          </v>
          </cell>
          <cell r="F232">
            <v>25</v>
          </cell>
          <cell r="G232">
            <v>0</v>
          </cell>
          <cell r="H232">
            <v>17.7</v>
          </cell>
          <cell r="I232">
            <v>42.7</v>
          </cell>
        </row>
        <row r="233">
          <cell r="C233">
            <v>7206</v>
          </cell>
          <cell r="D233" t="str">
            <v xml:space="preserve"> WASHINGTON      </v>
          </cell>
          <cell r="E233" t="str">
            <v xml:space="preserve">PRAIRIE GROVE       </v>
          </cell>
          <cell r="F233">
            <v>25</v>
          </cell>
          <cell r="G233">
            <v>0</v>
          </cell>
          <cell r="H233">
            <v>17.899999999999999</v>
          </cell>
          <cell r="I233">
            <v>42.9</v>
          </cell>
        </row>
        <row r="234">
          <cell r="C234">
            <v>7207</v>
          </cell>
          <cell r="D234" t="str">
            <v xml:space="preserve"> WASHINGTON      </v>
          </cell>
          <cell r="E234" t="str">
            <v xml:space="preserve">SPRINGDALE          </v>
          </cell>
          <cell r="F234">
            <v>25</v>
          </cell>
          <cell r="G234">
            <v>0</v>
          </cell>
          <cell r="H234">
            <v>15.5</v>
          </cell>
          <cell r="I234">
            <v>40.5</v>
          </cell>
        </row>
        <row r="235">
          <cell r="C235">
            <v>7208</v>
          </cell>
          <cell r="D235" t="str">
            <v xml:space="preserve"> WASHINGTON      </v>
          </cell>
          <cell r="E235" t="str">
            <v xml:space="preserve">WEST FORK           </v>
          </cell>
          <cell r="F235">
            <v>25</v>
          </cell>
          <cell r="G235">
            <v>0</v>
          </cell>
          <cell r="H235">
            <v>16.600000000000001</v>
          </cell>
          <cell r="I235">
            <v>41.6</v>
          </cell>
        </row>
        <row r="236">
          <cell r="C236">
            <v>7301</v>
          </cell>
          <cell r="D236" t="str">
            <v xml:space="preserve"> WHITE           </v>
          </cell>
          <cell r="E236" t="str">
            <v xml:space="preserve">BALD KNOB           </v>
          </cell>
          <cell r="F236">
            <v>25</v>
          </cell>
          <cell r="G236">
            <v>0</v>
          </cell>
          <cell r="H236">
            <v>13.5</v>
          </cell>
          <cell r="I236">
            <v>38.5</v>
          </cell>
        </row>
        <row r="237">
          <cell r="C237">
            <v>7302</v>
          </cell>
          <cell r="D237" t="str">
            <v xml:space="preserve"> WHITE           </v>
          </cell>
          <cell r="E237" t="str">
            <v>BEEBE</v>
          </cell>
          <cell r="F237">
            <v>25</v>
          </cell>
          <cell r="G237">
            <v>0</v>
          </cell>
          <cell r="H237">
            <v>11.6</v>
          </cell>
          <cell r="I237">
            <v>36.6</v>
          </cell>
        </row>
        <row r="238">
          <cell r="C238">
            <v>7303</v>
          </cell>
          <cell r="D238" t="str">
            <v xml:space="preserve"> WHITE           </v>
          </cell>
          <cell r="E238" t="str">
            <v xml:space="preserve">BRADFORD            </v>
          </cell>
          <cell r="F238">
            <v>25</v>
          </cell>
          <cell r="G238">
            <v>0</v>
          </cell>
          <cell r="H238">
            <v>12</v>
          </cell>
          <cell r="I238">
            <v>37</v>
          </cell>
        </row>
        <row r="239">
          <cell r="C239">
            <v>7304</v>
          </cell>
          <cell r="D239" t="str">
            <v xml:space="preserve"> WHITE           </v>
          </cell>
          <cell r="E239" t="str">
            <v xml:space="preserve">WHITE COUNTY CENTRAL       </v>
          </cell>
          <cell r="F239">
            <v>25</v>
          </cell>
          <cell r="G239">
            <v>0</v>
          </cell>
          <cell r="H239">
            <v>13.1</v>
          </cell>
          <cell r="I239">
            <v>38.1</v>
          </cell>
        </row>
        <row r="240">
          <cell r="C240">
            <v>7307</v>
          </cell>
          <cell r="D240" t="str">
            <v xml:space="preserve"> WHITE           </v>
          </cell>
          <cell r="E240" t="str">
            <v xml:space="preserve">RIVERVIEW           </v>
          </cell>
          <cell r="F240">
            <v>27.22</v>
          </cell>
          <cell r="G240">
            <v>0</v>
          </cell>
          <cell r="H240">
            <v>8.7799999999999994</v>
          </cell>
          <cell r="I240">
            <v>36</v>
          </cell>
        </row>
        <row r="241">
          <cell r="C241">
            <v>7309</v>
          </cell>
          <cell r="D241" t="str">
            <v xml:space="preserve"> WHITE           </v>
          </cell>
          <cell r="E241" t="str">
            <v xml:space="preserve">PANGBURN            </v>
          </cell>
          <cell r="F241">
            <v>25</v>
          </cell>
          <cell r="G241">
            <v>0</v>
          </cell>
          <cell r="H241">
            <v>16.399999999999999</v>
          </cell>
          <cell r="I241">
            <v>41.4</v>
          </cell>
        </row>
        <row r="242">
          <cell r="C242">
            <v>7310</v>
          </cell>
          <cell r="D242" t="str">
            <v xml:space="preserve"> WHITE           </v>
          </cell>
          <cell r="E242" t="str">
            <v xml:space="preserve">ROSE BUD            </v>
          </cell>
          <cell r="F242">
            <v>25</v>
          </cell>
          <cell r="G242">
            <v>0</v>
          </cell>
          <cell r="H242">
            <v>14.3</v>
          </cell>
          <cell r="I242">
            <v>39.299999999999997</v>
          </cell>
        </row>
        <row r="243">
          <cell r="C243">
            <v>7311</v>
          </cell>
          <cell r="D243" t="str">
            <v xml:space="preserve"> WHITE           </v>
          </cell>
          <cell r="E243" t="str">
            <v xml:space="preserve">SEARCY SPECIAL    </v>
          </cell>
          <cell r="F243">
            <v>25</v>
          </cell>
          <cell r="G243">
            <v>0</v>
          </cell>
          <cell r="H243">
            <v>10.7</v>
          </cell>
          <cell r="I243">
            <v>35.700000000000003</v>
          </cell>
        </row>
        <row r="244">
          <cell r="C244">
            <v>7401</v>
          </cell>
          <cell r="D244" t="str">
            <v xml:space="preserve"> WOODRUFF        </v>
          </cell>
          <cell r="E244" t="str">
            <v>AUGUSTA</v>
          </cell>
          <cell r="F244">
            <v>25</v>
          </cell>
          <cell r="G244">
            <v>0</v>
          </cell>
          <cell r="H244">
            <v>10.7</v>
          </cell>
          <cell r="I244">
            <v>35.700000000000003</v>
          </cell>
        </row>
        <row r="245">
          <cell r="C245">
            <v>7403</v>
          </cell>
          <cell r="D245" t="str">
            <v xml:space="preserve"> WOODRUFF        </v>
          </cell>
          <cell r="E245" t="str">
            <v xml:space="preserve">MCCRORY             </v>
          </cell>
          <cell r="F245">
            <v>25</v>
          </cell>
          <cell r="G245">
            <v>0</v>
          </cell>
          <cell r="H245">
            <v>10.7</v>
          </cell>
          <cell r="I245">
            <v>35.700000000000003</v>
          </cell>
        </row>
        <row r="246">
          <cell r="C246">
            <v>7503</v>
          </cell>
          <cell r="D246" t="str">
            <v xml:space="preserve"> YELL</v>
          </cell>
          <cell r="E246" t="str">
            <v xml:space="preserve">DANVILLE            </v>
          </cell>
          <cell r="F246">
            <v>25</v>
          </cell>
          <cell r="G246">
            <v>0</v>
          </cell>
          <cell r="H246">
            <v>9.5</v>
          </cell>
          <cell r="I246">
            <v>34.5</v>
          </cell>
        </row>
        <row r="247">
          <cell r="C247">
            <v>7504</v>
          </cell>
          <cell r="D247" t="str">
            <v xml:space="preserve"> YELL</v>
          </cell>
          <cell r="E247" t="str">
            <v xml:space="preserve">DARDANELLE          </v>
          </cell>
          <cell r="F247">
            <v>25</v>
          </cell>
          <cell r="G247">
            <v>0</v>
          </cell>
          <cell r="H247">
            <v>15.2</v>
          </cell>
          <cell r="I247">
            <v>40.200000000000003</v>
          </cell>
        </row>
        <row r="248">
          <cell r="C248">
            <v>7509</v>
          </cell>
          <cell r="D248" t="str">
            <v xml:space="preserve"> YELL</v>
          </cell>
          <cell r="E248" t="str">
            <v xml:space="preserve">WESTERN YELL COUNTY    </v>
          </cell>
          <cell r="F248">
            <v>25</v>
          </cell>
          <cell r="G248">
            <v>0</v>
          </cell>
          <cell r="H248">
            <v>13.8</v>
          </cell>
          <cell r="I248">
            <v>38.799999999999997</v>
          </cell>
        </row>
        <row r="249">
          <cell r="C249">
            <v>7510</v>
          </cell>
          <cell r="D249" t="str">
            <v xml:space="preserve"> YELL</v>
          </cell>
          <cell r="E249" t="str">
            <v>TWO RIVERS</v>
          </cell>
          <cell r="F249">
            <v>25</v>
          </cell>
          <cell r="G249">
            <v>0</v>
          </cell>
          <cell r="H249">
            <v>10.6</v>
          </cell>
          <cell r="I249">
            <v>35.6</v>
          </cell>
        </row>
      </sheetData>
      <sheetData sheetId="20">
        <row r="7">
          <cell r="A7" t="str">
            <v>LEA</v>
          </cell>
          <cell r="B7" t="str">
            <v>County</v>
          </cell>
          <cell r="C7" t="str">
            <v>School District</v>
          </cell>
          <cell r="D7" t="str">
            <v>M&amp;O</v>
          </cell>
          <cell r="E7" t="str">
            <v>DM&amp;O</v>
          </cell>
          <cell r="F7" t="str">
            <v>Debt Serv</v>
          </cell>
          <cell r="G7" t="str">
            <v>Total Mills</v>
          </cell>
        </row>
        <row r="8">
          <cell r="A8">
            <v>101000</v>
          </cell>
          <cell r="B8" t="str">
            <v>ARKANSAS</v>
          </cell>
          <cell r="C8" t="str">
            <v>DEWITT</v>
          </cell>
          <cell r="D8">
            <v>25</v>
          </cell>
          <cell r="E8">
            <v>0</v>
          </cell>
          <cell r="F8">
            <v>13</v>
          </cell>
          <cell r="G8">
            <v>38</v>
          </cell>
        </row>
        <row r="9">
          <cell r="A9">
            <v>104000</v>
          </cell>
          <cell r="B9" t="str">
            <v>ARKANSAS</v>
          </cell>
          <cell r="C9" t="str">
            <v>STUTTGART</v>
          </cell>
          <cell r="D9">
            <v>27.5</v>
          </cell>
          <cell r="E9">
            <v>0</v>
          </cell>
          <cell r="F9">
            <v>9.4</v>
          </cell>
          <cell r="G9">
            <v>36.9</v>
          </cell>
        </row>
        <row r="10">
          <cell r="A10">
            <v>201000</v>
          </cell>
          <cell r="B10" t="str">
            <v>ASHLEY</v>
          </cell>
          <cell r="C10" t="str">
            <v>CROSSETT</v>
          </cell>
          <cell r="D10">
            <v>25</v>
          </cell>
          <cell r="E10">
            <v>1</v>
          </cell>
          <cell r="F10">
            <v>13.97</v>
          </cell>
          <cell r="G10">
            <v>39.97</v>
          </cell>
        </row>
        <row r="11">
          <cell r="A11">
            <v>203000</v>
          </cell>
          <cell r="B11" t="str">
            <v>ASHLEY</v>
          </cell>
          <cell r="C11" t="str">
            <v>HAMBURG</v>
          </cell>
          <cell r="D11">
            <v>25</v>
          </cell>
          <cell r="E11">
            <v>0</v>
          </cell>
          <cell r="F11">
            <v>10.5</v>
          </cell>
          <cell r="G11">
            <v>35.5</v>
          </cell>
        </row>
        <row r="12">
          <cell r="A12">
            <v>302000</v>
          </cell>
          <cell r="B12" t="str">
            <v>BAXTER</v>
          </cell>
          <cell r="C12" t="str">
            <v>COTTER</v>
          </cell>
          <cell r="D12">
            <v>25</v>
          </cell>
          <cell r="E12">
            <v>0</v>
          </cell>
          <cell r="F12">
            <v>7.67</v>
          </cell>
          <cell r="G12">
            <v>32.67</v>
          </cell>
        </row>
        <row r="13">
          <cell r="A13">
            <v>303000</v>
          </cell>
          <cell r="B13" t="str">
            <v>BAXTER</v>
          </cell>
          <cell r="C13" t="str">
            <v>MOUNTAIN HOME</v>
          </cell>
          <cell r="D13">
            <v>25.29</v>
          </cell>
          <cell r="E13">
            <v>0</v>
          </cell>
          <cell r="F13">
            <v>6.87</v>
          </cell>
          <cell r="G13">
            <v>32.159999999999997</v>
          </cell>
        </row>
        <row r="14">
          <cell r="A14">
            <v>304000</v>
          </cell>
          <cell r="B14" t="str">
            <v>BAXTER</v>
          </cell>
          <cell r="C14" t="str">
            <v>NORFORK</v>
          </cell>
          <cell r="D14">
            <v>27</v>
          </cell>
          <cell r="E14">
            <v>0</v>
          </cell>
          <cell r="F14">
            <v>7.39</v>
          </cell>
          <cell r="G14">
            <v>34.39</v>
          </cell>
        </row>
        <row r="15">
          <cell r="A15">
            <v>401000</v>
          </cell>
          <cell r="B15" t="str">
            <v>BENTON</v>
          </cell>
          <cell r="C15" t="str">
            <v>BENTONVILLE</v>
          </cell>
          <cell r="D15">
            <v>25</v>
          </cell>
          <cell r="E15">
            <v>2</v>
          </cell>
          <cell r="F15">
            <v>21.5</v>
          </cell>
          <cell r="G15">
            <v>48.5</v>
          </cell>
        </row>
        <row r="16">
          <cell r="A16">
            <v>402000</v>
          </cell>
          <cell r="B16" t="str">
            <v>BENTON</v>
          </cell>
          <cell r="C16" t="str">
            <v>DECATUR</v>
          </cell>
          <cell r="D16">
            <v>25</v>
          </cell>
          <cell r="E16">
            <v>0</v>
          </cell>
          <cell r="F16">
            <v>14.9</v>
          </cell>
          <cell r="G16">
            <v>39.9</v>
          </cell>
        </row>
        <row r="17">
          <cell r="A17">
            <v>403000</v>
          </cell>
          <cell r="B17" t="str">
            <v>BENTON</v>
          </cell>
          <cell r="C17" t="str">
            <v>GENTRY</v>
          </cell>
          <cell r="D17">
            <v>28</v>
          </cell>
          <cell r="E17">
            <v>0</v>
          </cell>
          <cell r="F17">
            <v>18</v>
          </cell>
          <cell r="G17">
            <v>46</v>
          </cell>
        </row>
        <row r="18">
          <cell r="A18">
            <v>404000</v>
          </cell>
          <cell r="B18" t="str">
            <v>BENTON</v>
          </cell>
          <cell r="C18" t="str">
            <v>GRAVETTE</v>
          </cell>
          <cell r="D18">
            <v>25.8</v>
          </cell>
          <cell r="E18">
            <v>0</v>
          </cell>
          <cell r="F18">
            <v>13.9</v>
          </cell>
          <cell r="G18">
            <v>39.700000000000003</v>
          </cell>
        </row>
        <row r="19">
          <cell r="A19">
            <v>405000</v>
          </cell>
          <cell r="B19" t="str">
            <v>BENTON</v>
          </cell>
          <cell r="C19" t="str">
            <v>ROGERS</v>
          </cell>
          <cell r="D19">
            <v>26.4</v>
          </cell>
          <cell r="E19">
            <v>3</v>
          </cell>
          <cell r="F19">
            <v>12.5</v>
          </cell>
          <cell r="G19">
            <v>41.9</v>
          </cell>
        </row>
        <row r="20">
          <cell r="A20">
            <v>406000</v>
          </cell>
          <cell r="B20" t="str">
            <v>BENTON</v>
          </cell>
          <cell r="C20" t="str">
            <v>SILOAM SPRINGS</v>
          </cell>
          <cell r="D20">
            <v>25</v>
          </cell>
          <cell r="E20">
            <v>0</v>
          </cell>
          <cell r="F20">
            <v>20</v>
          </cell>
          <cell r="G20">
            <v>45</v>
          </cell>
        </row>
        <row r="21">
          <cell r="A21">
            <v>407000</v>
          </cell>
          <cell r="B21" t="str">
            <v>BENTON</v>
          </cell>
          <cell r="C21" t="str">
            <v>PEA RIDGE</v>
          </cell>
          <cell r="D21">
            <v>25</v>
          </cell>
          <cell r="E21">
            <v>0</v>
          </cell>
          <cell r="F21">
            <v>23.7</v>
          </cell>
          <cell r="G21">
            <v>48.7</v>
          </cell>
        </row>
        <row r="22">
          <cell r="A22">
            <v>501000</v>
          </cell>
          <cell r="B22" t="str">
            <v>BOONE</v>
          </cell>
          <cell r="C22" t="str">
            <v>ALPENA</v>
          </cell>
          <cell r="D22">
            <v>25.6</v>
          </cell>
          <cell r="E22">
            <v>0</v>
          </cell>
          <cell r="F22">
            <v>8</v>
          </cell>
          <cell r="G22">
            <v>33.6</v>
          </cell>
        </row>
        <row r="23">
          <cell r="A23">
            <v>502000</v>
          </cell>
          <cell r="B23" t="str">
            <v>BOONE</v>
          </cell>
          <cell r="C23" t="str">
            <v>BERGMAN</v>
          </cell>
          <cell r="D23">
            <v>25</v>
          </cell>
          <cell r="E23">
            <v>0</v>
          </cell>
          <cell r="F23">
            <v>7</v>
          </cell>
          <cell r="G23">
            <v>32</v>
          </cell>
        </row>
        <row r="24">
          <cell r="A24">
            <v>503000</v>
          </cell>
          <cell r="B24" t="str">
            <v>BOONE</v>
          </cell>
          <cell r="C24" t="str">
            <v>HARRISON</v>
          </cell>
          <cell r="D24">
            <v>25</v>
          </cell>
          <cell r="E24">
            <v>0</v>
          </cell>
          <cell r="F24">
            <v>14.2</v>
          </cell>
          <cell r="G24">
            <v>39.200000000000003</v>
          </cell>
        </row>
        <row r="25">
          <cell r="A25">
            <v>504000</v>
          </cell>
          <cell r="B25" t="str">
            <v>BOONE</v>
          </cell>
          <cell r="C25" t="str">
            <v>OMAHA</v>
          </cell>
          <cell r="D25">
            <v>25</v>
          </cell>
          <cell r="E25">
            <v>0</v>
          </cell>
          <cell r="F25">
            <v>13.1</v>
          </cell>
          <cell r="G25">
            <v>38.1</v>
          </cell>
        </row>
        <row r="26">
          <cell r="A26">
            <v>505000</v>
          </cell>
          <cell r="B26" t="str">
            <v>BOONE</v>
          </cell>
          <cell r="C26" t="str">
            <v>VALLEY SPRINGS</v>
          </cell>
          <cell r="D26">
            <v>25</v>
          </cell>
          <cell r="E26">
            <v>0</v>
          </cell>
          <cell r="F26">
            <v>14.7</v>
          </cell>
          <cell r="G26">
            <v>39.700000000000003</v>
          </cell>
        </row>
        <row r="27">
          <cell r="A27">
            <v>506000</v>
          </cell>
          <cell r="B27" t="str">
            <v>BOONE</v>
          </cell>
          <cell r="C27" t="str">
            <v>LEAD HILL</v>
          </cell>
          <cell r="D27">
            <v>25.9</v>
          </cell>
          <cell r="E27">
            <v>0</v>
          </cell>
          <cell r="F27">
            <v>13.1</v>
          </cell>
          <cell r="G27">
            <v>39</v>
          </cell>
        </row>
        <row r="28">
          <cell r="A28">
            <v>601000</v>
          </cell>
          <cell r="B28" t="str">
            <v>BRADLEY</v>
          </cell>
          <cell r="C28" t="str">
            <v>HERMITAGE</v>
          </cell>
          <cell r="D28">
            <v>25</v>
          </cell>
          <cell r="E28">
            <v>0</v>
          </cell>
          <cell r="F28">
            <v>16.5</v>
          </cell>
          <cell r="G28">
            <v>41.5</v>
          </cell>
        </row>
        <row r="29">
          <cell r="A29">
            <v>602000</v>
          </cell>
          <cell r="B29" t="str">
            <v>BRADLEY</v>
          </cell>
          <cell r="C29" t="str">
            <v>WARREN</v>
          </cell>
          <cell r="D29">
            <v>25</v>
          </cell>
          <cell r="E29">
            <v>0</v>
          </cell>
          <cell r="F29">
            <v>11.5</v>
          </cell>
          <cell r="G29">
            <v>36.5</v>
          </cell>
        </row>
        <row r="30">
          <cell r="A30">
            <v>701000</v>
          </cell>
          <cell r="B30" t="str">
            <v>CALHOUN</v>
          </cell>
          <cell r="C30" t="str">
            <v>HAMPTON</v>
          </cell>
          <cell r="D30">
            <v>30</v>
          </cell>
          <cell r="E30">
            <v>0</v>
          </cell>
          <cell r="F30">
            <v>6.7</v>
          </cell>
          <cell r="G30">
            <v>36.700000000000003</v>
          </cell>
        </row>
        <row r="31">
          <cell r="A31">
            <v>801000</v>
          </cell>
          <cell r="B31" t="str">
            <v>CARROLL</v>
          </cell>
          <cell r="C31" t="str">
            <v>BERRYVILLE</v>
          </cell>
          <cell r="D31">
            <v>25</v>
          </cell>
          <cell r="E31">
            <v>0</v>
          </cell>
          <cell r="F31">
            <v>17.5</v>
          </cell>
          <cell r="G31">
            <v>42.5</v>
          </cell>
        </row>
        <row r="32">
          <cell r="A32">
            <v>802000</v>
          </cell>
          <cell r="B32" t="str">
            <v>CARROLL</v>
          </cell>
          <cell r="C32" t="str">
            <v>EUREKA SPRINGS</v>
          </cell>
          <cell r="D32">
            <v>25</v>
          </cell>
          <cell r="E32">
            <v>0</v>
          </cell>
          <cell r="F32">
            <v>11.13</v>
          </cell>
          <cell r="G32">
            <v>36.130000000000003</v>
          </cell>
        </row>
        <row r="33">
          <cell r="A33">
            <v>803000</v>
          </cell>
          <cell r="B33" t="str">
            <v>CARROLL</v>
          </cell>
          <cell r="C33" t="str">
            <v>GREEN FOREST</v>
          </cell>
          <cell r="D33">
            <v>25</v>
          </cell>
          <cell r="E33">
            <v>0</v>
          </cell>
          <cell r="F33">
            <v>11</v>
          </cell>
          <cell r="G33">
            <v>36</v>
          </cell>
        </row>
        <row r="34">
          <cell r="A34">
            <v>901000</v>
          </cell>
          <cell r="B34" t="str">
            <v>CHICOT</v>
          </cell>
          <cell r="C34" t="str">
            <v>DERMOTT</v>
          </cell>
          <cell r="D34">
            <v>25</v>
          </cell>
          <cell r="E34">
            <v>0</v>
          </cell>
          <cell r="F34">
            <v>16.809999999999999</v>
          </cell>
          <cell r="G34">
            <v>41.81</v>
          </cell>
        </row>
        <row r="35">
          <cell r="A35">
            <v>903000</v>
          </cell>
          <cell r="B35" t="str">
            <v>CHICOT</v>
          </cell>
          <cell r="C35" t="str">
            <v>LAKESIDE</v>
          </cell>
          <cell r="D35">
            <v>29</v>
          </cell>
          <cell r="E35">
            <v>0</v>
          </cell>
          <cell r="F35">
            <v>7</v>
          </cell>
          <cell r="G35">
            <v>36</v>
          </cell>
        </row>
        <row r="36">
          <cell r="A36">
            <v>1002000</v>
          </cell>
          <cell r="B36" t="str">
            <v>CLARK</v>
          </cell>
          <cell r="C36" t="str">
            <v>ARKADELPHIA</v>
          </cell>
          <cell r="D36">
            <v>27</v>
          </cell>
          <cell r="E36">
            <v>0</v>
          </cell>
          <cell r="F36">
            <v>17.649999999999999</v>
          </cell>
          <cell r="G36">
            <v>44.65</v>
          </cell>
        </row>
        <row r="37">
          <cell r="A37">
            <v>1003000</v>
          </cell>
          <cell r="B37" t="str">
            <v>CLARK</v>
          </cell>
          <cell r="C37" t="str">
            <v>GURDON</v>
          </cell>
          <cell r="D37">
            <v>25</v>
          </cell>
          <cell r="E37">
            <v>0</v>
          </cell>
          <cell r="F37">
            <v>11</v>
          </cell>
          <cell r="G37">
            <v>36</v>
          </cell>
        </row>
        <row r="38">
          <cell r="A38">
            <v>1101000</v>
          </cell>
          <cell r="B38" t="str">
            <v>CLAY</v>
          </cell>
          <cell r="C38" t="str">
            <v>CORNING</v>
          </cell>
          <cell r="D38">
            <v>25</v>
          </cell>
          <cell r="E38">
            <v>0</v>
          </cell>
          <cell r="F38">
            <v>6.5</v>
          </cell>
          <cell r="G38">
            <v>31.5</v>
          </cell>
        </row>
        <row r="39">
          <cell r="A39">
            <v>1104000</v>
          </cell>
          <cell r="B39" t="str">
            <v>CLAY</v>
          </cell>
          <cell r="C39" t="str">
            <v>PIGGOTT</v>
          </cell>
          <cell r="D39">
            <v>25</v>
          </cell>
          <cell r="E39">
            <v>0</v>
          </cell>
          <cell r="F39">
            <v>10.44</v>
          </cell>
          <cell r="G39">
            <v>35.44</v>
          </cell>
        </row>
        <row r="40">
          <cell r="A40">
            <v>1106000</v>
          </cell>
          <cell r="B40" t="str">
            <v>CLAY</v>
          </cell>
          <cell r="C40" t="str">
            <v>RECTOR</v>
          </cell>
          <cell r="D40">
            <v>25</v>
          </cell>
          <cell r="E40">
            <v>0</v>
          </cell>
          <cell r="F40">
            <v>13.49</v>
          </cell>
          <cell r="G40">
            <v>38.49</v>
          </cell>
        </row>
        <row r="41">
          <cell r="A41">
            <v>1201000</v>
          </cell>
          <cell r="B41" t="str">
            <v>CLEBURNE</v>
          </cell>
          <cell r="C41" t="str">
            <v>CONCORD</v>
          </cell>
          <cell r="D41">
            <v>25</v>
          </cell>
          <cell r="E41">
            <v>0</v>
          </cell>
          <cell r="F41">
            <v>11.6</v>
          </cell>
          <cell r="G41">
            <v>36.6</v>
          </cell>
        </row>
        <row r="42">
          <cell r="A42">
            <v>1202000</v>
          </cell>
          <cell r="B42" t="str">
            <v>CLEBURNE</v>
          </cell>
          <cell r="C42" t="str">
            <v>HEBER SPRINGS</v>
          </cell>
          <cell r="D42">
            <v>25</v>
          </cell>
          <cell r="E42">
            <v>0</v>
          </cell>
          <cell r="F42">
            <v>7.8</v>
          </cell>
          <cell r="G42">
            <v>32.799999999999997</v>
          </cell>
        </row>
        <row r="43">
          <cell r="A43">
            <v>1203000</v>
          </cell>
          <cell r="B43" t="str">
            <v>CLEBURNE</v>
          </cell>
          <cell r="C43" t="str">
            <v>QUITMAN</v>
          </cell>
          <cell r="D43">
            <v>26.24</v>
          </cell>
          <cell r="E43">
            <v>0</v>
          </cell>
          <cell r="F43">
            <v>7.26</v>
          </cell>
          <cell r="G43">
            <v>33.5</v>
          </cell>
        </row>
        <row r="44">
          <cell r="A44">
            <v>1204000</v>
          </cell>
          <cell r="B44" t="str">
            <v>CLEBURNE</v>
          </cell>
          <cell r="C44" t="str">
            <v>WEST SIDE</v>
          </cell>
          <cell r="D44">
            <v>29.94</v>
          </cell>
          <cell r="E44">
            <v>0</v>
          </cell>
          <cell r="F44">
            <v>3.66</v>
          </cell>
          <cell r="G44">
            <v>33.6</v>
          </cell>
        </row>
        <row r="45">
          <cell r="A45">
            <v>1304000</v>
          </cell>
          <cell r="B45" t="str">
            <v>CLEVELAND</v>
          </cell>
          <cell r="C45" t="str">
            <v>WOODLAWN</v>
          </cell>
          <cell r="D45">
            <v>25</v>
          </cell>
          <cell r="E45">
            <v>0</v>
          </cell>
          <cell r="F45">
            <v>12</v>
          </cell>
          <cell r="G45">
            <v>37</v>
          </cell>
        </row>
        <row r="46">
          <cell r="A46">
            <v>1305000</v>
          </cell>
          <cell r="B46" t="str">
            <v>CLEVELAND</v>
          </cell>
          <cell r="C46" t="str">
            <v>CLEVELAND COUNTY</v>
          </cell>
          <cell r="D46">
            <v>28</v>
          </cell>
          <cell r="E46">
            <v>0</v>
          </cell>
          <cell r="F46">
            <v>10.1</v>
          </cell>
          <cell r="G46">
            <v>38.1</v>
          </cell>
        </row>
        <row r="47">
          <cell r="A47">
            <v>1402000</v>
          </cell>
          <cell r="B47" t="str">
            <v>COLUMBIA</v>
          </cell>
          <cell r="C47" t="str">
            <v>MAGNOLIA</v>
          </cell>
          <cell r="D47">
            <v>25</v>
          </cell>
          <cell r="E47">
            <v>0</v>
          </cell>
          <cell r="F47">
            <v>8</v>
          </cell>
          <cell r="G47">
            <v>33</v>
          </cell>
        </row>
        <row r="48">
          <cell r="A48">
            <v>1408000</v>
          </cell>
          <cell r="B48" t="str">
            <v>COLUMBIA</v>
          </cell>
          <cell r="C48" t="str">
            <v>EMERSON-TAYLOR-BRADLEY</v>
          </cell>
          <cell r="D48">
            <v>29.9</v>
          </cell>
          <cell r="E48">
            <v>0</v>
          </cell>
          <cell r="F48">
            <v>7.5</v>
          </cell>
          <cell r="G48">
            <v>37.4</v>
          </cell>
        </row>
        <row r="49">
          <cell r="A49">
            <v>1503000</v>
          </cell>
          <cell r="B49" t="str">
            <v>CONWAY</v>
          </cell>
          <cell r="C49" t="str">
            <v>NEMO VISTA</v>
          </cell>
          <cell r="D49">
            <v>26.6</v>
          </cell>
          <cell r="E49">
            <v>0</v>
          </cell>
          <cell r="F49">
            <v>11.7</v>
          </cell>
          <cell r="G49">
            <v>38.299999999999997</v>
          </cell>
        </row>
        <row r="50">
          <cell r="A50">
            <v>1505000</v>
          </cell>
          <cell r="B50" t="str">
            <v>CONWAY</v>
          </cell>
          <cell r="C50" t="str">
            <v>WONDERVIEW</v>
          </cell>
          <cell r="D50">
            <v>25</v>
          </cell>
          <cell r="E50">
            <v>0</v>
          </cell>
          <cell r="F50">
            <v>11.2</v>
          </cell>
          <cell r="G50">
            <v>36.200000000000003</v>
          </cell>
        </row>
        <row r="51">
          <cell r="A51">
            <v>1507000</v>
          </cell>
          <cell r="B51" t="str">
            <v>CONWAY</v>
          </cell>
          <cell r="C51" t="str">
            <v>SO CONWAY COUNTY</v>
          </cell>
          <cell r="D51">
            <v>25</v>
          </cell>
          <cell r="E51">
            <v>0</v>
          </cell>
          <cell r="F51">
            <v>14.3</v>
          </cell>
          <cell r="G51">
            <v>39.299999999999997</v>
          </cell>
        </row>
        <row r="52">
          <cell r="A52">
            <v>1601000</v>
          </cell>
          <cell r="B52" t="str">
            <v>CRAIGHEAD</v>
          </cell>
          <cell r="C52" t="str">
            <v>BAY</v>
          </cell>
          <cell r="D52">
            <v>25</v>
          </cell>
          <cell r="E52">
            <v>0</v>
          </cell>
          <cell r="F52">
            <v>16.7</v>
          </cell>
          <cell r="G52">
            <v>41.7</v>
          </cell>
        </row>
        <row r="53">
          <cell r="A53">
            <v>1602000</v>
          </cell>
          <cell r="B53" t="str">
            <v>CRAIGHEAD</v>
          </cell>
          <cell r="C53" t="str">
            <v>WESTSIDE CONSOLIDATED</v>
          </cell>
          <cell r="D53">
            <v>26</v>
          </cell>
          <cell r="E53">
            <v>0</v>
          </cell>
          <cell r="F53">
            <v>9.42</v>
          </cell>
          <cell r="G53">
            <v>35.42</v>
          </cell>
        </row>
        <row r="54">
          <cell r="A54">
            <v>1603000</v>
          </cell>
          <cell r="B54" t="str">
            <v>CRAIGHEAD</v>
          </cell>
          <cell r="C54" t="str">
            <v>BROOKLAND</v>
          </cell>
          <cell r="D54">
            <v>25</v>
          </cell>
          <cell r="E54">
            <v>0</v>
          </cell>
          <cell r="F54">
            <v>14</v>
          </cell>
          <cell r="G54">
            <v>39</v>
          </cell>
        </row>
        <row r="55">
          <cell r="A55">
            <v>1605000</v>
          </cell>
          <cell r="B55" t="str">
            <v>CRAIGHEAD</v>
          </cell>
          <cell r="C55" t="str">
            <v>BUFFALO ISLAND CENTRAL</v>
          </cell>
          <cell r="D55">
            <v>25</v>
          </cell>
          <cell r="E55">
            <v>0</v>
          </cell>
          <cell r="F55">
            <v>15</v>
          </cell>
          <cell r="G55">
            <v>40</v>
          </cell>
        </row>
        <row r="56">
          <cell r="A56">
            <v>1608000</v>
          </cell>
          <cell r="B56" t="str">
            <v>CRAIGHEAD</v>
          </cell>
          <cell r="C56" t="str">
            <v>JONESBORO</v>
          </cell>
          <cell r="D56">
            <v>25.4</v>
          </cell>
          <cell r="E56">
            <v>0</v>
          </cell>
          <cell r="F56">
            <v>7.7</v>
          </cell>
          <cell r="G56">
            <v>33.1</v>
          </cell>
        </row>
        <row r="57">
          <cell r="A57">
            <v>1611000</v>
          </cell>
          <cell r="B57" t="str">
            <v>CRAIGHEAD</v>
          </cell>
          <cell r="C57" t="str">
            <v>NETTLETON</v>
          </cell>
          <cell r="D57">
            <v>26</v>
          </cell>
          <cell r="E57">
            <v>0</v>
          </cell>
          <cell r="F57">
            <v>12.95</v>
          </cell>
          <cell r="G57">
            <v>38.950000000000003</v>
          </cell>
        </row>
        <row r="58">
          <cell r="A58">
            <v>1612000</v>
          </cell>
          <cell r="B58" t="str">
            <v>CRAIGHEAD</v>
          </cell>
          <cell r="C58" t="str">
            <v>VALLEY VIEW</v>
          </cell>
          <cell r="D58">
            <v>25</v>
          </cell>
          <cell r="E58">
            <v>0</v>
          </cell>
          <cell r="F58">
            <v>17.5</v>
          </cell>
          <cell r="G58">
            <v>42.5</v>
          </cell>
        </row>
        <row r="59">
          <cell r="A59">
            <v>1613000</v>
          </cell>
          <cell r="B59" t="str">
            <v>CRAIGHEAD</v>
          </cell>
          <cell r="C59" t="str">
            <v>RIVERSIDE</v>
          </cell>
          <cell r="D59">
            <v>25</v>
          </cell>
          <cell r="E59">
            <v>0</v>
          </cell>
          <cell r="F59">
            <v>16.059999999999999</v>
          </cell>
          <cell r="G59">
            <v>41.06</v>
          </cell>
        </row>
        <row r="60">
          <cell r="A60">
            <v>1701000</v>
          </cell>
          <cell r="B60" t="str">
            <v>CRAWFORD</v>
          </cell>
          <cell r="C60" t="str">
            <v>ALMA</v>
          </cell>
          <cell r="D60">
            <v>25</v>
          </cell>
          <cell r="E60">
            <v>0</v>
          </cell>
          <cell r="F60">
            <v>18.399999999999999</v>
          </cell>
          <cell r="G60">
            <v>43.4</v>
          </cell>
        </row>
        <row r="61">
          <cell r="A61">
            <v>1702000</v>
          </cell>
          <cell r="B61" t="str">
            <v>CRAWFORD</v>
          </cell>
          <cell r="C61" t="str">
            <v>CEDARVILLE</v>
          </cell>
          <cell r="D61">
            <v>25</v>
          </cell>
          <cell r="E61">
            <v>0</v>
          </cell>
          <cell r="F61">
            <v>11</v>
          </cell>
          <cell r="G61">
            <v>36</v>
          </cell>
        </row>
        <row r="62">
          <cell r="A62">
            <v>1703000</v>
          </cell>
          <cell r="B62" t="str">
            <v>CRAWFORD</v>
          </cell>
          <cell r="C62" t="str">
            <v>MOUNTAINBURG</v>
          </cell>
          <cell r="D62">
            <v>25</v>
          </cell>
          <cell r="E62">
            <v>0</v>
          </cell>
          <cell r="F62">
            <v>14.1</v>
          </cell>
          <cell r="G62">
            <v>39.1</v>
          </cell>
        </row>
        <row r="63">
          <cell r="A63">
            <v>1704000</v>
          </cell>
          <cell r="B63" t="str">
            <v>CRAWFORD</v>
          </cell>
          <cell r="C63" t="str">
            <v>MULBERRY/PLEASANT VIEW BI-CO</v>
          </cell>
          <cell r="D63">
            <v>25</v>
          </cell>
          <cell r="E63">
            <v>0</v>
          </cell>
          <cell r="F63">
            <v>11.4</v>
          </cell>
          <cell r="G63">
            <v>36.4</v>
          </cell>
        </row>
        <row r="64">
          <cell r="A64">
            <v>1705000</v>
          </cell>
          <cell r="B64" t="str">
            <v>CRAWFORD</v>
          </cell>
          <cell r="C64" t="str">
            <v>VAN BUREN</v>
          </cell>
          <cell r="D64">
            <v>28</v>
          </cell>
          <cell r="E64">
            <v>0</v>
          </cell>
          <cell r="F64">
            <v>14.6</v>
          </cell>
          <cell r="G64">
            <v>42.6</v>
          </cell>
        </row>
        <row r="65">
          <cell r="A65">
            <v>1802000</v>
          </cell>
          <cell r="B65" t="str">
            <v>CRITTENDEN</v>
          </cell>
          <cell r="C65" t="str">
            <v>EARLE</v>
          </cell>
          <cell r="D65">
            <v>25</v>
          </cell>
          <cell r="E65">
            <v>0</v>
          </cell>
          <cell r="F65">
            <v>29.8</v>
          </cell>
          <cell r="G65">
            <v>54.8</v>
          </cell>
        </row>
        <row r="66">
          <cell r="A66">
            <v>1803000</v>
          </cell>
          <cell r="B66" t="str">
            <v>CRITTENDEN</v>
          </cell>
          <cell r="C66" t="str">
            <v>WEST MEMPHIS</v>
          </cell>
          <cell r="D66">
            <v>27</v>
          </cell>
          <cell r="E66">
            <v>0</v>
          </cell>
          <cell r="F66">
            <v>2</v>
          </cell>
          <cell r="G66">
            <v>29</v>
          </cell>
        </row>
        <row r="67">
          <cell r="A67">
            <v>1804000</v>
          </cell>
          <cell r="B67" t="str">
            <v>CRITTENDEN</v>
          </cell>
          <cell r="C67" t="str">
            <v>MARION</v>
          </cell>
          <cell r="D67">
            <v>25</v>
          </cell>
          <cell r="E67">
            <v>0</v>
          </cell>
          <cell r="F67">
            <v>15.7</v>
          </cell>
          <cell r="G67">
            <v>40.700000000000003</v>
          </cell>
        </row>
        <row r="68">
          <cell r="A68">
            <v>1901000</v>
          </cell>
          <cell r="B68" t="str">
            <v>CROSS</v>
          </cell>
          <cell r="C68" t="str">
            <v>CROSS COUNTY</v>
          </cell>
          <cell r="D68">
            <v>26.3</v>
          </cell>
          <cell r="E68">
            <v>0</v>
          </cell>
          <cell r="F68">
            <v>13.6</v>
          </cell>
          <cell r="G68">
            <v>39.9</v>
          </cell>
        </row>
        <row r="69">
          <cell r="A69">
            <v>1905000</v>
          </cell>
          <cell r="B69" t="str">
            <v>CROSS</v>
          </cell>
          <cell r="C69" t="str">
            <v>WYNNE</v>
          </cell>
          <cell r="D69">
            <v>25</v>
          </cell>
          <cell r="E69">
            <v>0</v>
          </cell>
          <cell r="F69">
            <v>10</v>
          </cell>
          <cell r="G69">
            <v>35</v>
          </cell>
        </row>
        <row r="70">
          <cell r="A70">
            <v>2002000</v>
          </cell>
          <cell r="B70" t="str">
            <v>DALLAS</v>
          </cell>
          <cell r="C70" t="str">
            <v>FORDYCE</v>
          </cell>
          <cell r="D70">
            <v>25</v>
          </cell>
          <cell r="E70">
            <v>0</v>
          </cell>
          <cell r="F70">
            <v>8.5</v>
          </cell>
          <cell r="G70">
            <v>33.5</v>
          </cell>
        </row>
        <row r="71">
          <cell r="A71">
            <v>2104000</v>
          </cell>
          <cell r="B71" t="str">
            <v>DESHA</v>
          </cell>
          <cell r="C71" t="str">
            <v>DUMAS</v>
          </cell>
          <cell r="D71">
            <v>28</v>
          </cell>
          <cell r="E71">
            <v>0</v>
          </cell>
          <cell r="F71">
            <v>14</v>
          </cell>
          <cell r="G71">
            <v>42</v>
          </cell>
        </row>
        <row r="72">
          <cell r="A72">
            <v>2105000</v>
          </cell>
          <cell r="B72" t="str">
            <v>DESHA</v>
          </cell>
          <cell r="C72" t="str">
            <v>MCGEHEE</v>
          </cell>
          <cell r="D72">
            <v>31</v>
          </cell>
          <cell r="E72">
            <v>0</v>
          </cell>
          <cell r="F72">
            <v>9.4600000000000009</v>
          </cell>
          <cell r="G72">
            <v>40.46</v>
          </cell>
        </row>
        <row r="73">
          <cell r="A73">
            <v>2202000</v>
          </cell>
          <cell r="B73" t="str">
            <v>DREW</v>
          </cell>
          <cell r="C73" t="str">
            <v>DREW CENTRAL</v>
          </cell>
          <cell r="D73">
            <v>25</v>
          </cell>
          <cell r="E73">
            <v>0</v>
          </cell>
          <cell r="F73">
            <v>14.9</v>
          </cell>
          <cell r="G73">
            <v>39.9</v>
          </cell>
        </row>
        <row r="74">
          <cell r="A74">
            <v>2203000</v>
          </cell>
          <cell r="B74" t="str">
            <v>DREW</v>
          </cell>
          <cell r="C74" t="str">
            <v>MONTICELLO</v>
          </cell>
          <cell r="D74">
            <v>25</v>
          </cell>
          <cell r="E74">
            <v>0</v>
          </cell>
          <cell r="F74">
            <v>14.9</v>
          </cell>
          <cell r="G74">
            <v>39.9</v>
          </cell>
        </row>
        <row r="75">
          <cell r="A75">
            <v>2301000</v>
          </cell>
          <cell r="B75" t="str">
            <v>FAULKNER</v>
          </cell>
          <cell r="C75" t="str">
            <v>CONWAY</v>
          </cell>
          <cell r="D75">
            <v>25</v>
          </cell>
          <cell r="E75">
            <v>0</v>
          </cell>
          <cell r="F75">
            <v>13.1</v>
          </cell>
          <cell r="G75">
            <v>38.1</v>
          </cell>
        </row>
        <row r="76">
          <cell r="A76">
            <v>2303000</v>
          </cell>
          <cell r="B76" t="str">
            <v>FAULKNER</v>
          </cell>
          <cell r="C76" t="str">
            <v>GREENBRIER</v>
          </cell>
          <cell r="D76">
            <v>25</v>
          </cell>
          <cell r="E76">
            <v>0</v>
          </cell>
          <cell r="F76">
            <v>15.9</v>
          </cell>
          <cell r="G76">
            <v>40.9</v>
          </cell>
        </row>
        <row r="77">
          <cell r="A77">
            <v>2304000</v>
          </cell>
          <cell r="B77" t="str">
            <v>FAULKNER</v>
          </cell>
          <cell r="C77" t="str">
            <v>GUY-PERKINS</v>
          </cell>
          <cell r="D77">
            <v>27.5</v>
          </cell>
          <cell r="E77">
            <v>0</v>
          </cell>
          <cell r="F77">
            <v>14.5</v>
          </cell>
          <cell r="G77">
            <v>42</v>
          </cell>
        </row>
        <row r="78">
          <cell r="A78">
            <v>2305000</v>
          </cell>
          <cell r="B78" t="str">
            <v>FAULKNER</v>
          </cell>
          <cell r="C78" t="str">
            <v>MAYFLOWER</v>
          </cell>
          <cell r="D78">
            <v>25</v>
          </cell>
          <cell r="E78">
            <v>0</v>
          </cell>
          <cell r="F78">
            <v>15.5</v>
          </cell>
          <cell r="G78">
            <v>40.5</v>
          </cell>
        </row>
        <row r="79">
          <cell r="A79">
            <v>2306000</v>
          </cell>
          <cell r="B79" t="str">
            <v>FAULKNER</v>
          </cell>
          <cell r="C79" t="str">
            <v>MOUNT VERNON/ENOLA</v>
          </cell>
          <cell r="D79">
            <v>25.49</v>
          </cell>
          <cell r="E79">
            <v>0</v>
          </cell>
          <cell r="F79">
            <v>16.010000000000002</v>
          </cell>
          <cell r="G79">
            <v>41.5</v>
          </cell>
        </row>
        <row r="80">
          <cell r="A80">
            <v>2307000</v>
          </cell>
          <cell r="B80" t="str">
            <v>FAULKNER</v>
          </cell>
          <cell r="C80" t="str">
            <v>VILONIA</v>
          </cell>
          <cell r="D80">
            <v>25</v>
          </cell>
          <cell r="E80">
            <v>0</v>
          </cell>
          <cell r="F80">
            <v>14.9</v>
          </cell>
          <cell r="G80">
            <v>39.9</v>
          </cell>
        </row>
        <row r="81">
          <cell r="A81">
            <v>2402000</v>
          </cell>
          <cell r="B81" t="str">
            <v>FRANKLIN</v>
          </cell>
          <cell r="C81" t="str">
            <v>CHARLESTON</v>
          </cell>
          <cell r="D81">
            <v>25</v>
          </cell>
          <cell r="E81">
            <v>0</v>
          </cell>
          <cell r="F81">
            <v>12.5</v>
          </cell>
          <cell r="G81">
            <v>37.5</v>
          </cell>
        </row>
        <row r="82">
          <cell r="A82">
            <v>2403000</v>
          </cell>
          <cell r="B82" t="str">
            <v>FRANKLIN</v>
          </cell>
          <cell r="C82" t="str">
            <v>COUNTY LINE</v>
          </cell>
          <cell r="D82">
            <v>25</v>
          </cell>
          <cell r="E82">
            <v>0</v>
          </cell>
          <cell r="F82">
            <v>11.1</v>
          </cell>
          <cell r="G82">
            <v>36.1</v>
          </cell>
        </row>
        <row r="83">
          <cell r="A83">
            <v>2404000</v>
          </cell>
          <cell r="B83" t="str">
            <v>FRANKLIN</v>
          </cell>
          <cell r="C83" t="str">
            <v>OZARK</v>
          </cell>
          <cell r="D83">
            <v>25</v>
          </cell>
          <cell r="E83">
            <v>0</v>
          </cell>
          <cell r="F83">
            <v>13.5</v>
          </cell>
          <cell r="G83">
            <v>38.5</v>
          </cell>
        </row>
        <row r="84">
          <cell r="A84">
            <v>2501000</v>
          </cell>
          <cell r="B84" t="str">
            <v>FULTON</v>
          </cell>
          <cell r="C84" t="str">
            <v>MAMMOTH SPRING</v>
          </cell>
          <cell r="D84">
            <v>30</v>
          </cell>
          <cell r="E84">
            <v>0</v>
          </cell>
          <cell r="F84">
            <v>5</v>
          </cell>
          <cell r="G84">
            <v>35</v>
          </cell>
        </row>
        <row r="85">
          <cell r="A85">
            <v>2502000</v>
          </cell>
          <cell r="B85" t="str">
            <v>FULTON</v>
          </cell>
          <cell r="C85" t="str">
            <v>SALEM</v>
          </cell>
          <cell r="D85">
            <v>31.5</v>
          </cell>
          <cell r="E85">
            <v>0</v>
          </cell>
          <cell r="F85">
            <v>0</v>
          </cell>
          <cell r="G85">
            <v>31.5</v>
          </cell>
        </row>
        <row r="86">
          <cell r="A86">
            <v>2503000</v>
          </cell>
          <cell r="B86" t="str">
            <v>FULTON</v>
          </cell>
          <cell r="C86" t="str">
            <v>VIOLA</v>
          </cell>
          <cell r="D86">
            <v>25</v>
          </cell>
          <cell r="E86">
            <v>0</v>
          </cell>
          <cell r="F86">
            <v>15.62</v>
          </cell>
          <cell r="G86">
            <v>40.619999999999997</v>
          </cell>
        </row>
        <row r="87">
          <cell r="A87">
            <v>2601000</v>
          </cell>
          <cell r="B87" t="str">
            <v>GARLAND</v>
          </cell>
          <cell r="C87" t="str">
            <v>CUTTER-MORNING STAR</v>
          </cell>
          <cell r="D87">
            <v>25</v>
          </cell>
          <cell r="E87">
            <v>0</v>
          </cell>
          <cell r="F87">
            <v>23.9</v>
          </cell>
          <cell r="G87">
            <v>48.9</v>
          </cell>
        </row>
        <row r="88">
          <cell r="A88">
            <v>2602000</v>
          </cell>
          <cell r="B88" t="str">
            <v>GARLAND</v>
          </cell>
          <cell r="C88" t="str">
            <v>FOUNTAIN LAKE</v>
          </cell>
          <cell r="D88">
            <v>27.05</v>
          </cell>
          <cell r="E88">
            <v>0</v>
          </cell>
          <cell r="F88">
            <v>7.75</v>
          </cell>
          <cell r="G88">
            <v>34.799999999999997</v>
          </cell>
        </row>
        <row r="89">
          <cell r="A89">
            <v>2603000</v>
          </cell>
          <cell r="B89" t="str">
            <v>GARLAND</v>
          </cell>
          <cell r="C89" t="str">
            <v>HOT SPRINGS</v>
          </cell>
          <cell r="D89">
            <v>25</v>
          </cell>
          <cell r="E89">
            <v>1.9</v>
          </cell>
          <cell r="F89">
            <v>15.2</v>
          </cell>
          <cell r="G89">
            <v>42.099999999999994</v>
          </cell>
        </row>
        <row r="90">
          <cell r="A90">
            <v>2604000</v>
          </cell>
          <cell r="B90" t="str">
            <v>GARLAND</v>
          </cell>
          <cell r="C90" t="str">
            <v>JESSIEVILLE</v>
          </cell>
          <cell r="D90">
            <v>29.7</v>
          </cell>
          <cell r="E90">
            <v>0</v>
          </cell>
          <cell r="F90">
            <v>9</v>
          </cell>
          <cell r="G90">
            <v>38.700000000000003</v>
          </cell>
        </row>
        <row r="91">
          <cell r="A91">
            <v>2605000</v>
          </cell>
          <cell r="B91" t="str">
            <v>GARLAND</v>
          </cell>
          <cell r="C91" t="str">
            <v>LAKE HAMILTON</v>
          </cell>
          <cell r="D91">
            <v>25</v>
          </cell>
          <cell r="E91">
            <v>0</v>
          </cell>
          <cell r="F91">
            <v>15.6</v>
          </cell>
          <cell r="G91">
            <v>40.6</v>
          </cell>
        </row>
        <row r="92">
          <cell r="A92">
            <v>2606000</v>
          </cell>
          <cell r="B92" t="str">
            <v>GARLAND</v>
          </cell>
          <cell r="C92" t="str">
            <v>LAKESIDE</v>
          </cell>
          <cell r="D92">
            <v>25</v>
          </cell>
          <cell r="E92">
            <v>0</v>
          </cell>
          <cell r="F92">
            <v>16.7</v>
          </cell>
          <cell r="G92">
            <v>41.7</v>
          </cell>
        </row>
        <row r="93">
          <cell r="A93">
            <v>2607000</v>
          </cell>
          <cell r="B93" t="str">
            <v>GARLAND</v>
          </cell>
          <cell r="C93" t="str">
            <v>MOUNTAIN PINE</v>
          </cell>
          <cell r="D93">
            <v>25</v>
          </cell>
          <cell r="E93">
            <v>0</v>
          </cell>
          <cell r="F93">
            <v>14.9</v>
          </cell>
          <cell r="G93">
            <v>39.9</v>
          </cell>
        </row>
        <row r="94">
          <cell r="A94">
            <v>2703000</v>
          </cell>
          <cell r="B94" t="str">
            <v>GRANT</v>
          </cell>
          <cell r="C94" t="str">
            <v>POYEN</v>
          </cell>
          <cell r="D94">
            <v>25</v>
          </cell>
          <cell r="E94">
            <v>0</v>
          </cell>
          <cell r="F94">
            <v>21.7</v>
          </cell>
          <cell r="G94">
            <v>46.7</v>
          </cell>
        </row>
        <row r="95">
          <cell r="A95">
            <v>2705000</v>
          </cell>
          <cell r="B95" t="str">
            <v>GRANT</v>
          </cell>
          <cell r="C95" t="str">
            <v>SHERIDAN</v>
          </cell>
          <cell r="D95">
            <v>25</v>
          </cell>
          <cell r="E95">
            <v>0</v>
          </cell>
          <cell r="F95">
            <v>11</v>
          </cell>
          <cell r="G95">
            <v>36</v>
          </cell>
        </row>
        <row r="96">
          <cell r="A96">
            <v>2803000</v>
          </cell>
          <cell r="B96" t="str">
            <v>GREENE</v>
          </cell>
          <cell r="C96" t="str">
            <v>MARMADUKE</v>
          </cell>
          <cell r="D96">
            <v>30</v>
          </cell>
          <cell r="E96">
            <v>0</v>
          </cell>
          <cell r="F96">
            <v>4.0999999999999996</v>
          </cell>
          <cell r="G96">
            <v>34.1</v>
          </cell>
        </row>
        <row r="97">
          <cell r="A97">
            <v>2807000</v>
          </cell>
          <cell r="B97" t="str">
            <v>GREENE</v>
          </cell>
          <cell r="C97" t="str">
            <v>GREENE COUNTY TECH</v>
          </cell>
          <cell r="D97">
            <v>25</v>
          </cell>
          <cell r="E97">
            <v>0</v>
          </cell>
          <cell r="F97">
            <v>12.49</v>
          </cell>
          <cell r="G97">
            <v>37.49</v>
          </cell>
        </row>
        <row r="98">
          <cell r="A98">
            <v>2808000</v>
          </cell>
          <cell r="B98" t="str">
            <v>GREENE</v>
          </cell>
          <cell r="C98" t="str">
            <v>PARAGOULD</v>
          </cell>
          <cell r="D98">
            <v>25</v>
          </cell>
          <cell r="E98">
            <v>0</v>
          </cell>
          <cell r="F98">
            <v>12.62</v>
          </cell>
          <cell r="G98">
            <v>37.619999999999997</v>
          </cell>
        </row>
        <row r="99">
          <cell r="A99">
            <v>2901000</v>
          </cell>
          <cell r="B99" t="str">
            <v>HEMPSTEAD</v>
          </cell>
          <cell r="C99" t="str">
            <v>BLEVINS</v>
          </cell>
          <cell r="D99">
            <v>25</v>
          </cell>
          <cell r="E99">
            <v>0</v>
          </cell>
          <cell r="F99">
            <v>6.3</v>
          </cell>
          <cell r="G99">
            <v>31.3</v>
          </cell>
        </row>
        <row r="100">
          <cell r="A100">
            <v>2903000</v>
          </cell>
          <cell r="B100" t="str">
            <v>HEMPSTEAD</v>
          </cell>
          <cell r="C100" t="str">
            <v>HOPE</v>
          </cell>
          <cell r="D100">
            <v>25</v>
          </cell>
          <cell r="E100">
            <v>0</v>
          </cell>
          <cell r="F100">
            <v>9.6999999999999993</v>
          </cell>
          <cell r="G100">
            <v>34.700000000000003</v>
          </cell>
        </row>
        <row r="101">
          <cell r="A101">
            <v>2906000</v>
          </cell>
          <cell r="B101" t="str">
            <v>HEMPSTEAD</v>
          </cell>
          <cell r="C101" t="str">
            <v>SPRING HILL</v>
          </cell>
          <cell r="D101">
            <v>25</v>
          </cell>
          <cell r="E101">
            <v>0</v>
          </cell>
          <cell r="F101">
            <v>16.8</v>
          </cell>
          <cell r="G101">
            <v>41.8</v>
          </cell>
        </row>
        <row r="102">
          <cell r="A102">
            <v>3001000</v>
          </cell>
          <cell r="B102" t="str">
            <v>HOT SPRING</v>
          </cell>
          <cell r="C102" t="str">
            <v>BISMARCK</v>
          </cell>
          <cell r="D102">
            <v>25</v>
          </cell>
          <cell r="E102">
            <v>0</v>
          </cell>
          <cell r="F102">
            <v>16</v>
          </cell>
          <cell r="G102">
            <v>41</v>
          </cell>
        </row>
        <row r="103">
          <cell r="A103">
            <v>3002000</v>
          </cell>
          <cell r="B103" t="str">
            <v>HOT SPRING</v>
          </cell>
          <cell r="C103" t="str">
            <v>GLEN ROSE</v>
          </cell>
          <cell r="D103">
            <v>25</v>
          </cell>
          <cell r="E103">
            <v>0</v>
          </cell>
          <cell r="F103">
            <v>13.2</v>
          </cell>
          <cell r="G103">
            <v>38.200000000000003</v>
          </cell>
        </row>
        <row r="104">
          <cell r="A104">
            <v>3003000</v>
          </cell>
          <cell r="B104" t="str">
            <v>HOT SPRING</v>
          </cell>
          <cell r="C104" t="str">
            <v>MAGNET COVE</v>
          </cell>
          <cell r="D104">
            <v>25</v>
          </cell>
          <cell r="E104">
            <v>0</v>
          </cell>
          <cell r="F104">
            <v>14.18</v>
          </cell>
          <cell r="G104">
            <v>39.18</v>
          </cell>
        </row>
        <row r="105">
          <cell r="A105">
            <v>3004000</v>
          </cell>
          <cell r="B105" t="str">
            <v>HOT SPRING</v>
          </cell>
          <cell r="C105" t="str">
            <v>MALVERN</v>
          </cell>
          <cell r="D105">
            <v>26</v>
          </cell>
          <cell r="E105">
            <v>0</v>
          </cell>
          <cell r="F105">
            <v>15.14</v>
          </cell>
          <cell r="G105">
            <v>41.14</v>
          </cell>
        </row>
        <row r="106">
          <cell r="A106">
            <v>3005000</v>
          </cell>
          <cell r="B106" t="str">
            <v>HOT SPRING</v>
          </cell>
          <cell r="C106" t="str">
            <v>OUACHITA</v>
          </cell>
          <cell r="D106">
            <v>25</v>
          </cell>
          <cell r="E106">
            <v>0</v>
          </cell>
          <cell r="F106">
            <v>15.8</v>
          </cell>
          <cell r="G106">
            <v>40.799999999999997</v>
          </cell>
        </row>
        <row r="107">
          <cell r="A107">
            <v>3102000</v>
          </cell>
          <cell r="B107" t="str">
            <v>HOWARD</v>
          </cell>
          <cell r="C107" t="str">
            <v>DIERKS</v>
          </cell>
          <cell r="D107">
            <v>32</v>
          </cell>
          <cell r="E107">
            <v>0</v>
          </cell>
          <cell r="F107">
            <v>11</v>
          </cell>
          <cell r="G107">
            <v>43</v>
          </cell>
        </row>
        <row r="108">
          <cell r="A108">
            <v>3104000</v>
          </cell>
          <cell r="B108" t="str">
            <v>HOWARD</v>
          </cell>
          <cell r="C108" t="str">
            <v>MINERAL SPRINGS</v>
          </cell>
          <cell r="D108">
            <v>25</v>
          </cell>
          <cell r="E108">
            <v>0</v>
          </cell>
          <cell r="F108">
            <v>9</v>
          </cell>
          <cell r="G108">
            <v>34</v>
          </cell>
        </row>
        <row r="109">
          <cell r="A109">
            <v>3105000</v>
          </cell>
          <cell r="B109" t="str">
            <v>HOWARD</v>
          </cell>
          <cell r="C109" t="str">
            <v>NASHVILLE</v>
          </cell>
          <cell r="D109">
            <v>25</v>
          </cell>
          <cell r="E109">
            <v>0</v>
          </cell>
          <cell r="F109">
            <v>6.7</v>
          </cell>
          <cell r="G109">
            <v>31.7</v>
          </cell>
        </row>
        <row r="110">
          <cell r="A110">
            <v>3201000</v>
          </cell>
          <cell r="B110" t="str">
            <v>INDEPENDENCE</v>
          </cell>
          <cell r="C110" t="str">
            <v>BATESVILLE</v>
          </cell>
          <cell r="D110">
            <v>28.9</v>
          </cell>
          <cell r="E110">
            <v>0</v>
          </cell>
          <cell r="F110">
            <v>9.85</v>
          </cell>
          <cell r="G110">
            <v>38.75</v>
          </cell>
        </row>
        <row r="111">
          <cell r="A111">
            <v>3209000</v>
          </cell>
          <cell r="B111" t="str">
            <v>INDEPENDENCE</v>
          </cell>
          <cell r="C111" t="str">
            <v>SOUTHSIDE</v>
          </cell>
          <cell r="D111">
            <v>25</v>
          </cell>
          <cell r="E111">
            <v>0</v>
          </cell>
          <cell r="F111">
            <v>15.2</v>
          </cell>
          <cell r="G111">
            <v>40.200000000000003</v>
          </cell>
        </row>
        <row r="112">
          <cell r="A112">
            <v>3211000</v>
          </cell>
          <cell r="B112" t="str">
            <v>INDEPENDENCE</v>
          </cell>
          <cell r="C112" t="str">
            <v>MIDLAND</v>
          </cell>
          <cell r="D112">
            <v>28</v>
          </cell>
          <cell r="E112">
            <v>0</v>
          </cell>
          <cell r="F112">
            <v>10.3</v>
          </cell>
          <cell r="G112">
            <v>38.299999999999997</v>
          </cell>
        </row>
        <row r="113">
          <cell r="A113">
            <v>3212000</v>
          </cell>
          <cell r="B113" t="str">
            <v>INDEPENDENCE</v>
          </cell>
          <cell r="C113" t="str">
            <v>CEDAR RIDGE</v>
          </cell>
          <cell r="D113">
            <v>34.9</v>
          </cell>
          <cell r="E113">
            <v>0</v>
          </cell>
          <cell r="F113">
            <v>3.3</v>
          </cell>
          <cell r="G113">
            <v>38.199999999999996</v>
          </cell>
        </row>
        <row r="114">
          <cell r="A114">
            <v>3301000</v>
          </cell>
          <cell r="B114" t="str">
            <v>IZARD</v>
          </cell>
          <cell r="C114" t="str">
            <v>CALICO ROCK</v>
          </cell>
          <cell r="D114">
            <v>25</v>
          </cell>
          <cell r="E114">
            <v>0</v>
          </cell>
          <cell r="F114">
            <v>17.3</v>
          </cell>
          <cell r="G114">
            <v>42.3</v>
          </cell>
        </row>
        <row r="115">
          <cell r="A115">
            <v>3302000</v>
          </cell>
          <cell r="B115" t="str">
            <v>IZARD</v>
          </cell>
          <cell r="C115" t="str">
            <v>MELBOURNE</v>
          </cell>
          <cell r="D115">
            <v>25.12</v>
          </cell>
          <cell r="E115">
            <v>0</v>
          </cell>
          <cell r="F115">
            <v>13.1</v>
          </cell>
          <cell r="G115">
            <v>38.22</v>
          </cell>
        </row>
        <row r="116">
          <cell r="A116">
            <v>3306000</v>
          </cell>
          <cell r="B116" t="str">
            <v>IZARD</v>
          </cell>
          <cell r="C116" t="str">
            <v>IZARD COUNTY CONSOLIDATED</v>
          </cell>
          <cell r="D116">
            <v>25</v>
          </cell>
          <cell r="E116">
            <v>0</v>
          </cell>
          <cell r="F116">
            <v>11</v>
          </cell>
          <cell r="G116">
            <v>36</v>
          </cell>
        </row>
        <row r="117">
          <cell r="A117">
            <v>3403000</v>
          </cell>
          <cell r="B117" t="str">
            <v>JACKSON</v>
          </cell>
          <cell r="C117" t="str">
            <v>NEWPORT</v>
          </cell>
          <cell r="D117">
            <v>25</v>
          </cell>
          <cell r="E117">
            <v>0</v>
          </cell>
          <cell r="F117">
            <v>12</v>
          </cell>
          <cell r="G117">
            <v>37</v>
          </cell>
        </row>
        <row r="118">
          <cell r="A118">
            <v>3405000</v>
          </cell>
          <cell r="B118" t="str">
            <v>JACKSON</v>
          </cell>
          <cell r="C118" t="str">
            <v>JACKSON COUNTY</v>
          </cell>
          <cell r="D118">
            <v>26.5</v>
          </cell>
          <cell r="E118">
            <v>0</v>
          </cell>
          <cell r="F118">
            <v>9.5</v>
          </cell>
          <cell r="G118">
            <v>36</v>
          </cell>
        </row>
        <row r="119">
          <cell r="A119">
            <v>3502000</v>
          </cell>
          <cell r="B119" t="str">
            <v>JEFFERSON</v>
          </cell>
          <cell r="C119" t="str">
            <v>DOLLARWAY</v>
          </cell>
          <cell r="D119">
            <v>25</v>
          </cell>
          <cell r="E119">
            <v>0</v>
          </cell>
          <cell r="F119">
            <v>15.8</v>
          </cell>
          <cell r="G119">
            <v>40.799999999999997</v>
          </cell>
        </row>
        <row r="120">
          <cell r="A120">
            <v>3505000</v>
          </cell>
          <cell r="B120" t="str">
            <v>JEFFERSON</v>
          </cell>
          <cell r="C120" t="str">
            <v>PINE BLUFF</v>
          </cell>
          <cell r="D120">
            <v>25</v>
          </cell>
          <cell r="E120">
            <v>2</v>
          </cell>
          <cell r="F120">
            <v>14.7</v>
          </cell>
          <cell r="G120">
            <v>41.7</v>
          </cell>
        </row>
        <row r="121">
          <cell r="A121">
            <v>3509000</v>
          </cell>
          <cell r="B121" t="str">
            <v>JEFFERSON</v>
          </cell>
          <cell r="C121" t="str">
            <v>WATSON CHAPEL</v>
          </cell>
          <cell r="D121">
            <v>26.1</v>
          </cell>
          <cell r="E121">
            <v>0</v>
          </cell>
          <cell r="F121">
            <v>8</v>
          </cell>
          <cell r="G121">
            <v>34.1</v>
          </cell>
        </row>
        <row r="122">
          <cell r="A122">
            <v>3510000</v>
          </cell>
          <cell r="B122" t="str">
            <v>JEFFERSON</v>
          </cell>
          <cell r="C122" t="str">
            <v>WHITE HALL</v>
          </cell>
          <cell r="D122">
            <v>25</v>
          </cell>
          <cell r="E122">
            <v>0</v>
          </cell>
          <cell r="F122">
            <v>14.2</v>
          </cell>
          <cell r="G122">
            <v>39.200000000000003</v>
          </cell>
        </row>
        <row r="123">
          <cell r="A123">
            <v>3601000</v>
          </cell>
          <cell r="B123" t="str">
            <v>JOHNSON</v>
          </cell>
          <cell r="C123" t="str">
            <v>CLARKSVILLE</v>
          </cell>
          <cell r="D123">
            <v>25</v>
          </cell>
          <cell r="E123">
            <v>0</v>
          </cell>
          <cell r="F123">
            <v>14.3</v>
          </cell>
          <cell r="G123">
            <v>39.299999999999997</v>
          </cell>
        </row>
        <row r="124">
          <cell r="A124">
            <v>3604000</v>
          </cell>
          <cell r="B124" t="str">
            <v>JOHNSON</v>
          </cell>
          <cell r="C124" t="str">
            <v>LAMAR</v>
          </cell>
          <cell r="D124">
            <v>25</v>
          </cell>
          <cell r="E124">
            <v>0</v>
          </cell>
          <cell r="F124">
            <v>14.98</v>
          </cell>
          <cell r="G124">
            <v>39.980000000000004</v>
          </cell>
        </row>
        <row r="125">
          <cell r="A125">
            <v>3606000</v>
          </cell>
          <cell r="B125" t="str">
            <v>JOHNSON</v>
          </cell>
          <cell r="C125" t="str">
            <v>WESTSIDE</v>
          </cell>
          <cell r="D125">
            <v>25</v>
          </cell>
          <cell r="E125">
            <v>0</v>
          </cell>
          <cell r="F125">
            <v>12</v>
          </cell>
          <cell r="G125">
            <v>37</v>
          </cell>
        </row>
        <row r="126">
          <cell r="A126">
            <v>3704000</v>
          </cell>
          <cell r="B126" t="str">
            <v>LAFAYETTE</v>
          </cell>
          <cell r="C126" t="str">
            <v>LAFAYETTE COUNTY</v>
          </cell>
          <cell r="D126">
            <v>26.7</v>
          </cell>
          <cell r="E126">
            <v>0</v>
          </cell>
          <cell r="F126">
            <v>6.1</v>
          </cell>
          <cell r="G126">
            <v>32.799999999999997</v>
          </cell>
        </row>
        <row r="127">
          <cell r="A127">
            <v>3804000</v>
          </cell>
          <cell r="B127" t="str">
            <v>LAWRENCE</v>
          </cell>
          <cell r="C127" t="str">
            <v>HOXIE</v>
          </cell>
          <cell r="D127">
            <v>25</v>
          </cell>
          <cell r="E127">
            <v>0</v>
          </cell>
          <cell r="F127">
            <v>9</v>
          </cell>
          <cell r="G127">
            <v>34</v>
          </cell>
        </row>
        <row r="128">
          <cell r="A128">
            <v>3806000</v>
          </cell>
          <cell r="B128" t="str">
            <v>LAWRENCE</v>
          </cell>
          <cell r="C128" t="str">
            <v>SLOAN-HENDRIX</v>
          </cell>
          <cell r="D128">
            <v>25</v>
          </cell>
          <cell r="E128">
            <v>0</v>
          </cell>
          <cell r="F128">
            <v>11.93</v>
          </cell>
          <cell r="G128">
            <v>36.93</v>
          </cell>
        </row>
        <row r="129">
          <cell r="A129">
            <v>3809000</v>
          </cell>
          <cell r="B129" t="str">
            <v>LAWRENCE</v>
          </cell>
          <cell r="C129" t="str">
            <v>HILLCREST</v>
          </cell>
          <cell r="D129">
            <v>25</v>
          </cell>
          <cell r="E129">
            <v>0</v>
          </cell>
          <cell r="F129">
            <v>10.9</v>
          </cell>
          <cell r="G129">
            <v>35.9</v>
          </cell>
        </row>
        <row r="130">
          <cell r="A130">
            <v>3810000</v>
          </cell>
          <cell r="B130" t="str">
            <v>LAWRENCE</v>
          </cell>
          <cell r="C130" t="str">
            <v>LAWRENCE COUNTY</v>
          </cell>
          <cell r="D130">
            <v>27.5</v>
          </cell>
          <cell r="E130">
            <v>0</v>
          </cell>
          <cell r="F130">
            <v>7.8</v>
          </cell>
          <cell r="G130">
            <v>35.299999999999997</v>
          </cell>
        </row>
        <row r="131">
          <cell r="A131">
            <v>3904000</v>
          </cell>
          <cell r="B131" t="str">
            <v>LEE</v>
          </cell>
          <cell r="C131" t="str">
            <v>LEE COUNTY</v>
          </cell>
          <cell r="D131">
            <v>27</v>
          </cell>
          <cell r="E131">
            <v>0</v>
          </cell>
          <cell r="F131">
            <v>1.3</v>
          </cell>
          <cell r="G131">
            <v>28.3</v>
          </cell>
        </row>
        <row r="132">
          <cell r="A132">
            <v>4003000</v>
          </cell>
          <cell r="B132" t="str">
            <v>LINCOLN</v>
          </cell>
          <cell r="C132" t="str">
            <v>STAR CITY</v>
          </cell>
          <cell r="D132">
            <v>25</v>
          </cell>
          <cell r="E132">
            <v>0</v>
          </cell>
          <cell r="F132">
            <v>12</v>
          </cell>
          <cell r="G132">
            <v>37</v>
          </cell>
        </row>
        <row r="133">
          <cell r="A133">
            <v>4101000</v>
          </cell>
          <cell r="B133" t="str">
            <v>LITTLE RIVER</v>
          </cell>
          <cell r="C133" t="str">
            <v>ASHDOWN</v>
          </cell>
          <cell r="D133">
            <v>25</v>
          </cell>
          <cell r="E133">
            <v>0</v>
          </cell>
          <cell r="F133">
            <v>10.7</v>
          </cell>
          <cell r="G133">
            <v>35.700000000000003</v>
          </cell>
        </row>
        <row r="134">
          <cell r="A134">
            <v>4102000</v>
          </cell>
          <cell r="B134" t="str">
            <v>LITTLE RIVER</v>
          </cell>
          <cell r="C134" t="str">
            <v>FOREMAN</v>
          </cell>
          <cell r="D134">
            <v>28</v>
          </cell>
          <cell r="E134">
            <v>0</v>
          </cell>
          <cell r="F134">
            <v>7.5</v>
          </cell>
          <cell r="G134">
            <v>35.5</v>
          </cell>
        </row>
        <row r="135">
          <cell r="A135">
            <v>4201000</v>
          </cell>
          <cell r="B135" t="str">
            <v>LOGAN</v>
          </cell>
          <cell r="C135" t="str">
            <v>BOONEVILLE</v>
          </cell>
          <cell r="D135">
            <v>25</v>
          </cell>
          <cell r="E135">
            <v>0</v>
          </cell>
          <cell r="F135">
            <v>15.2</v>
          </cell>
          <cell r="G135">
            <v>40.200000000000003</v>
          </cell>
        </row>
        <row r="136">
          <cell r="A136">
            <v>4202000</v>
          </cell>
          <cell r="B136" t="str">
            <v>LOGAN</v>
          </cell>
          <cell r="C136" t="str">
            <v>MAGAZINE</v>
          </cell>
          <cell r="D136">
            <v>25</v>
          </cell>
          <cell r="E136">
            <v>0</v>
          </cell>
          <cell r="F136">
            <v>14</v>
          </cell>
          <cell r="G136">
            <v>39</v>
          </cell>
        </row>
        <row r="137">
          <cell r="A137">
            <v>4203000</v>
          </cell>
          <cell r="B137" t="str">
            <v>LOGAN</v>
          </cell>
          <cell r="C137" t="str">
            <v>PARIS</v>
          </cell>
          <cell r="D137">
            <v>25</v>
          </cell>
          <cell r="E137">
            <v>0</v>
          </cell>
          <cell r="F137">
            <v>13</v>
          </cell>
          <cell r="G137">
            <v>38</v>
          </cell>
        </row>
        <row r="138">
          <cell r="A138">
            <v>4204000</v>
          </cell>
          <cell r="B138" t="str">
            <v>LOGAN</v>
          </cell>
          <cell r="C138" t="str">
            <v>SCRANTON</v>
          </cell>
          <cell r="D138">
            <v>25</v>
          </cell>
          <cell r="E138">
            <v>0</v>
          </cell>
          <cell r="F138">
            <v>13</v>
          </cell>
          <cell r="G138">
            <v>38</v>
          </cell>
        </row>
        <row r="139">
          <cell r="A139">
            <v>4301000</v>
          </cell>
          <cell r="B139" t="str">
            <v>LONOKE</v>
          </cell>
          <cell r="C139" t="str">
            <v>LONOKE</v>
          </cell>
          <cell r="D139">
            <v>25.16</v>
          </cell>
          <cell r="E139">
            <v>0</v>
          </cell>
          <cell r="F139">
            <v>18.190000000000001</v>
          </cell>
          <cell r="G139">
            <v>43.35</v>
          </cell>
        </row>
        <row r="140">
          <cell r="A140">
            <v>4302000</v>
          </cell>
          <cell r="B140" t="str">
            <v>LONOKE</v>
          </cell>
          <cell r="C140" t="str">
            <v>ENGLAND</v>
          </cell>
          <cell r="D140">
            <v>27</v>
          </cell>
          <cell r="E140">
            <v>0</v>
          </cell>
          <cell r="F140">
            <v>14</v>
          </cell>
          <cell r="G140">
            <v>41</v>
          </cell>
        </row>
        <row r="141">
          <cell r="A141">
            <v>4303000</v>
          </cell>
          <cell r="B141" t="str">
            <v>LONOKE</v>
          </cell>
          <cell r="C141" t="str">
            <v>CARLISLE</v>
          </cell>
          <cell r="D141">
            <v>25</v>
          </cell>
          <cell r="E141">
            <v>0</v>
          </cell>
          <cell r="F141">
            <v>17</v>
          </cell>
          <cell r="G141">
            <v>42</v>
          </cell>
        </row>
        <row r="142">
          <cell r="A142">
            <v>4304000</v>
          </cell>
          <cell r="B142" t="str">
            <v>LONOKE</v>
          </cell>
          <cell r="C142" t="str">
            <v>CABOT</v>
          </cell>
          <cell r="D142">
            <v>25</v>
          </cell>
          <cell r="E142">
            <v>0</v>
          </cell>
          <cell r="F142">
            <v>14.5</v>
          </cell>
          <cell r="G142">
            <v>39.5</v>
          </cell>
        </row>
        <row r="143">
          <cell r="A143">
            <v>4401000</v>
          </cell>
          <cell r="B143" t="str">
            <v>MADISON</v>
          </cell>
          <cell r="C143" t="str">
            <v>HUNTSVILLE</v>
          </cell>
          <cell r="D143">
            <v>25</v>
          </cell>
          <cell r="E143">
            <v>0</v>
          </cell>
          <cell r="F143">
            <v>7.1</v>
          </cell>
          <cell r="G143">
            <v>32.1</v>
          </cell>
        </row>
        <row r="144">
          <cell r="A144">
            <v>4501000</v>
          </cell>
          <cell r="B144" t="str">
            <v>MARION</v>
          </cell>
          <cell r="C144" t="str">
            <v>FLIPPIN</v>
          </cell>
          <cell r="D144">
            <v>30.8</v>
          </cell>
          <cell r="E144">
            <v>0</v>
          </cell>
          <cell r="F144">
            <v>5.6</v>
          </cell>
          <cell r="G144">
            <v>36.4</v>
          </cell>
        </row>
        <row r="145">
          <cell r="A145">
            <v>4502000</v>
          </cell>
          <cell r="B145" t="str">
            <v>MARION</v>
          </cell>
          <cell r="C145" t="str">
            <v>YELLVILLE-SUMMIT</v>
          </cell>
          <cell r="D145">
            <v>25</v>
          </cell>
          <cell r="E145">
            <v>0</v>
          </cell>
          <cell r="F145">
            <v>11.98</v>
          </cell>
          <cell r="G145">
            <v>36.980000000000004</v>
          </cell>
        </row>
        <row r="146">
          <cell r="A146">
            <v>4602000</v>
          </cell>
          <cell r="B146" t="str">
            <v>MILLER</v>
          </cell>
          <cell r="C146" t="str">
            <v>GENOA CENTRAL</v>
          </cell>
          <cell r="D146">
            <v>25</v>
          </cell>
          <cell r="E146">
            <v>0</v>
          </cell>
          <cell r="F146">
            <v>22</v>
          </cell>
          <cell r="G146">
            <v>47</v>
          </cell>
        </row>
        <row r="147">
          <cell r="A147">
            <v>4603000</v>
          </cell>
          <cell r="B147" t="str">
            <v>MILLER</v>
          </cell>
          <cell r="C147" t="str">
            <v>FOUKE</v>
          </cell>
          <cell r="D147">
            <v>25.1</v>
          </cell>
          <cell r="E147">
            <v>0</v>
          </cell>
          <cell r="F147">
            <v>23.9</v>
          </cell>
          <cell r="G147">
            <v>49</v>
          </cell>
        </row>
        <row r="148">
          <cell r="A148">
            <v>4605000</v>
          </cell>
          <cell r="B148" t="str">
            <v>MILLER</v>
          </cell>
          <cell r="C148" t="str">
            <v>TEXARKANA</v>
          </cell>
          <cell r="D148">
            <v>25</v>
          </cell>
          <cell r="E148">
            <v>0</v>
          </cell>
          <cell r="F148">
            <v>13.9</v>
          </cell>
          <cell r="G148">
            <v>38.9</v>
          </cell>
        </row>
        <row r="149">
          <cell r="A149">
            <v>4701000</v>
          </cell>
          <cell r="B149" t="str">
            <v>MISSISSIPPI</v>
          </cell>
          <cell r="C149" t="str">
            <v>ARMOREL</v>
          </cell>
          <cell r="D149">
            <v>27</v>
          </cell>
          <cell r="E149">
            <v>0</v>
          </cell>
          <cell r="F149">
            <v>12</v>
          </cell>
          <cell r="G149">
            <v>39</v>
          </cell>
        </row>
        <row r="150">
          <cell r="A150">
            <v>4702000</v>
          </cell>
          <cell r="B150" t="str">
            <v>MISSISSIPPI</v>
          </cell>
          <cell r="C150" t="str">
            <v>BLYTHEVILLE</v>
          </cell>
          <cell r="D150">
            <v>27.5</v>
          </cell>
          <cell r="E150">
            <v>0</v>
          </cell>
          <cell r="F150">
            <v>13</v>
          </cell>
          <cell r="G150">
            <v>40.5</v>
          </cell>
        </row>
        <row r="151">
          <cell r="A151">
            <v>4706000</v>
          </cell>
          <cell r="B151" t="str">
            <v>MISSISSIPPI</v>
          </cell>
          <cell r="C151" t="str">
            <v>RIVERCREST</v>
          </cell>
          <cell r="D151">
            <v>26.6</v>
          </cell>
          <cell r="E151">
            <v>0</v>
          </cell>
          <cell r="F151">
            <v>14.2</v>
          </cell>
          <cell r="G151">
            <v>40.799999999999997</v>
          </cell>
        </row>
        <row r="152">
          <cell r="A152">
            <v>4708000</v>
          </cell>
          <cell r="B152" t="str">
            <v>MISSISSIPPI</v>
          </cell>
          <cell r="C152" t="str">
            <v>GOSNELL</v>
          </cell>
          <cell r="D152">
            <v>30</v>
          </cell>
          <cell r="E152">
            <v>0</v>
          </cell>
          <cell r="F152">
            <v>0</v>
          </cell>
          <cell r="G152">
            <v>30</v>
          </cell>
        </row>
        <row r="153">
          <cell r="A153">
            <v>4712000</v>
          </cell>
          <cell r="B153" t="str">
            <v>MISSISSIPPI</v>
          </cell>
          <cell r="C153" t="str">
            <v>MANILA</v>
          </cell>
          <cell r="D153">
            <v>25</v>
          </cell>
          <cell r="E153">
            <v>0</v>
          </cell>
          <cell r="F153">
            <v>16.399999999999999</v>
          </cell>
          <cell r="G153">
            <v>41.4</v>
          </cell>
        </row>
        <row r="154">
          <cell r="A154">
            <v>4713000</v>
          </cell>
          <cell r="B154" t="str">
            <v>MISSISSIPPI</v>
          </cell>
          <cell r="C154" t="str">
            <v>OSCEOLA</v>
          </cell>
          <cell r="D154">
            <v>25</v>
          </cell>
          <cell r="E154">
            <v>0</v>
          </cell>
          <cell r="F154">
            <v>14.7</v>
          </cell>
          <cell r="G154">
            <v>39.700000000000003</v>
          </cell>
        </row>
        <row r="155">
          <cell r="A155">
            <v>4801000</v>
          </cell>
          <cell r="B155" t="str">
            <v>MONROE</v>
          </cell>
          <cell r="C155" t="str">
            <v>BRINKLEY</v>
          </cell>
          <cell r="D155">
            <v>25</v>
          </cell>
          <cell r="E155">
            <v>0</v>
          </cell>
          <cell r="F155">
            <v>10.9</v>
          </cell>
          <cell r="G155">
            <v>35.9</v>
          </cell>
        </row>
        <row r="156">
          <cell r="A156">
            <v>4802000</v>
          </cell>
          <cell r="B156" t="str">
            <v>MONROE</v>
          </cell>
          <cell r="C156" t="str">
            <v>CLARENDON</v>
          </cell>
          <cell r="D156">
            <v>25</v>
          </cell>
          <cell r="E156">
            <v>0</v>
          </cell>
          <cell r="F156">
            <v>14.4</v>
          </cell>
          <cell r="G156">
            <v>39.4</v>
          </cell>
        </row>
        <row r="157">
          <cell r="A157">
            <v>4901000</v>
          </cell>
          <cell r="B157" t="str">
            <v>MONTGOMERY</v>
          </cell>
          <cell r="C157" t="str">
            <v>CADDO HILLS</v>
          </cell>
          <cell r="D157">
            <v>25</v>
          </cell>
          <cell r="E157">
            <v>0</v>
          </cell>
          <cell r="F157">
            <v>8.6999999999999993</v>
          </cell>
          <cell r="G157">
            <v>33.700000000000003</v>
          </cell>
        </row>
        <row r="158">
          <cell r="A158">
            <v>4902000</v>
          </cell>
          <cell r="B158" t="str">
            <v>MONTGOMERY</v>
          </cell>
          <cell r="C158" t="str">
            <v>MOUNT IDA</v>
          </cell>
          <cell r="D158">
            <v>25</v>
          </cell>
          <cell r="E158">
            <v>0</v>
          </cell>
          <cell r="F158">
            <v>9</v>
          </cell>
          <cell r="G158">
            <v>34</v>
          </cell>
        </row>
        <row r="159">
          <cell r="A159">
            <v>5006000</v>
          </cell>
          <cell r="B159" t="str">
            <v>NEVADA</v>
          </cell>
          <cell r="C159" t="str">
            <v>PRESCOTT</v>
          </cell>
          <cell r="D159">
            <v>25</v>
          </cell>
          <cell r="E159">
            <v>0</v>
          </cell>
          <cell r="F159">
            <v>10.1</v>
          </cell>
          <cell r="G159">
            <v>35.1</v>
          </cell>
        </row>
        <row r="160">
          <cell r="A160">
            <v>5008000</v>
          </cell>
          <cell r="B160" t="str">
            <v>NEVADA</v>
          </cell>
          <cell r="C160" t="str">
            <v>NEVADA</v>
          </cell>
          <cell r="D160">
            <v>25</v>
          </cell>
          <cell r="E160">
            <v>0</v>
          </cell>
          <cell r="F160">
            <v>9.8000000000000007</v>
          </cell>
          <cell r="G160">
            <v>34.799999999999997</v>
          </cell>
        </row>
        <row r="161">
          <cell r="A161">
            <v>5102000</v>
          </cell>
          <cell r="B161" t="str">
            <v>NEWTON</v>
          </cell>
          <cell r="C161" t="str">
            <v>JASPER</v>
          </cell>
          <cell r="D161">
            <v>25</v>
          </cell>
          <cell r="E161">
            <v>0</v>
          </cell>
          <cell r="F161">
            <v>11.8</v>
          </cell>
          <cell r="G161">
            <v>36.799999999999997</v>
          </cell>
        </row>
        <row r="162">
          <cell r="A162">
            <v>5106000</v>
          </cell>
          <cell r="B162" t="str">
            <v>NEWTON</v>
          </cell>
          <cell r="C162" t="str">
            <v>DEER/MT. JUDEA</v>
          </cell>
          <cell r="D162">
            <v>25</v>
          </cell>
          <cell r="E162">
            <v>0</v>
          </cell>
          <cell r="F162">
            <v>8</v>
          </cell>
          <cell r="G162">
            <v>33</v>
          </cell>
        </row>
        <row r="163">
          <cell r="A163">
            <v>5201000</v>
          </cell>
          <cell r="B163" t="str">
            <v>OUACHITA</v>
          </cell>
          <cell r="C163" t="str">
            <v>BEARDEN</v>
          </cell>
          <cell r="D163">
            <v>25</v>
          </cell>
          <cell r="E163">
            <v>0</v>
          </cell>
          <cell r="F163">
            <v>9.9</v>
          </cell>
          <cell r="G163">
            <v>34.9</v>
          </cell>
        </row>
        <row r="164">
          <cell r="A164">
            <v>5204000</v>
          </cell>
          <cell r="B164" t="str">
            <v>OUACHITA</v>
          </cell>
          <cell r="C164" t="str">
            <v>CAMDEN-FAIRVIEW</v>
          </cell>
          <cell r="D164">
            <v>25</v>
          </cell>
          <cell r="E164">
            <v>0</v>
          </cell>
          <cell r="F164">
            <v>9</v>
          </cell>
          <cell r="G164">
            <v>34</v>
          </cell>
        </row>
        <row r="165">
          <cell r="A165">
            <v>5205000</v>
          </cell>
          <cell r="B165" t="str">
            <v>OUACHITA</v>
          </cell>
          <cell r="C165" t="str">
            <v>HARMONY GROVE</v>
          </cell>
          <cell r="D165">
            <v>25</v>
          </cell>
          <cell r="E165">
            <v>0</v>
          </cell>
          <cell r="F165">
            <v>20.8</v>
          </cell>
          <cell r="G165">
            <v>45.8</v>
          </cell>
        </row>
        <row r="166">
          <cell r="A166">
            <v>5301000</v>
          </cell>
          <cell r="B166" t="str">
            <v>PERRY</v>
          </cell>
          <cell r="C166" t="str">
            <v>EAST END</v>
          </cell>
          <cell r="D166">
            <v>25</v>
          </cell>
          <cell r="E166">
            <v>0</v>
          </cell>
          <cell r="F166">
            <v>15.4</v>
          </cell>
          <cell r="G166">
            <v>40.4</v>
          </cell>
        </row>
        <row r="167">
          <cell r="A167">
            <v>5303000</v>
          </cell>
          <cell r="B167" t="str">
            <v>PERRY</v>
          </cell>
          <cell r="C167" t="str">
            <v>PERRYVILLE</v>
          </cell>
          <cell r="D167">
            <v>25</v>
          </cell>
          <cell r="E167">
            <v>0</v>
          </cell>
          <cell r="F167">
            <v>12.68</v>
          </cell>
          <cell r="G167">
            <v>37.68</v>
          </cell>
        </row>
        <row r="168">
          <cell r="A168">
            <v>5401000</v>
          </cell>
          <cell r="B168" t="str">
            <v>PHILLIPS</v>
          </cell>
          <cell r="C168" t="str">
            <v>BARTON-LEXA</v>
          </cell>
          <cell r="D168">
            <v>25</v>
          </cell>
          <cell r="E168">
            <v>0</v>
          </cell>
          <cell r="F168">
            <v>16.5</v>
          </cell>
          <cell r="G168">
            <v>41.5</v>
          </cell>
        </row>
        <row r="169">
          <cell r="A169">
            <v>5403000</v>
          </cell>
          <cell r="B169" t="str">
            <v>PHILLIPS</v>
          </cell>
          <cell r="C169" t="str">
            <v>HELENA-W HELENA</v>
          </cell>
          <cell r="D169">
            <v>25</v>
          </cell>
          <cell r="E169">
            <v>0</v>
          </cell>
          <cell r="F169">
            <v>18.850000000000001</v>
          </cell>
          <cell r="G169">
            <v>43.85</v>
          </cell>
        </row>
        <row r="170">
          <cell r="A170">
            <v>5404000</v>
          </cell>
          <cell r="B170" t="str">
            <v>PHILLIPS</v>
          </cell>
          <cell r="C170" t="str">
            <v>MARVELL</v>
          </cell>
          <cell r="D170">
            <v>25</v>
          </cell>
          <cell r="E170">
            <v>0</v>
          </cell>
          <cell r="F170">
            <v>8</v>
          </cell>
          <cell r="G170">
            <v>33</v>
          </cell>
        </row>
        <row r="171">
          <cell r="A171">
            <v>5502000</v>
          </cell>
          <cell r="B171" t="str">
            <v>PIKE</v>
          </cell>
          <cell r="C171" t="str">
            <v>CENTERPOINT</v>
          </cell>
          <cell r="D171">
            <v>25</v>
          </cell>
          <cell r="E171">
            <v>0</v>
          </cell>
          <cell r="F171">
            <v>16</v>
          </cell>
          <cell r="G171">
            <v>41</v>
          </cell>
        </row>
        <row r="172">
          <cell r="A172">
            <v>5503000</v>
          </cell>
          <cell r="B172" t="str">
            <v>PIKE</v>
          </cell>
          <cell r="C172" t="str">
            <v>KIRBY</v>
          </cell>
          <cell r="D172">
            <v>25</v>
          </cell>
          <cell r="E172">
            <v>1</v>
          </cell>
          <cell r="F172">
            <v>10</v>
          </cell>
          <cell r="G172">
            <v>36</v>
          </cell>
        </row>
        <row r="173">
          <cell r="A173">
            <v>5504000</v>
          </cell>
          <cell r="B173" t="str">
            <v>PIKE</v>
          </cell>
          <cell r="C173" t="str">
            <v>SOUTH PIKE COUNTY</v>
          </cell>
          <cell r="D173">
            <v>31.5</v>
          </cell>
          <cell r="E173">
            <v>0</v>
          </cell>
          <cell r="F173">
            <v>9.5</v>
          </cell>
          <cell r="G173">
            <v>41</v>
          </cell>
        </row>
        <row r="174">
          <cell r="A174">
            <v>5602000</v>
          </cell>
          <cell r="B174" t="str">
            <v>POINSETT</v>
          </cell>
          <cell r="C174" t="str">
            <v>HARRISBURG</v>
          </cell>
          <cell r="D174">
            <v>25</v>
          </cell>
          <cell r="E174">
            <v>0</v>
          </cell>
          <cell r="F174">
            <v>16</v>
          </cell>
          <cell r="G174">
            <v>41</v>
          </cell>
        </row>
        <row r="175">
          <cell r="A175">
            <v>5604000</v>
          </cell>
          <cell r="B175" t="str">
            <v>POINSETT</v>
          </cell>
          <cell r="C175" t="str">
            <v>MARKED TREE</v>
          </cell>
          <cell r="D175">
            <v>25</v>
          </cell>
          <cell r="E175">
            <v>0</v>
          </cell>
          <cell r="F175">
            <v>14.5</v>
          </cell>
          <cell r="G175">
            <v>39.5</v>
          </cell>
        </row>
        <row r="176">
          <cell r="A176">
            <v>5605000</v>
          </cell>
          <cell r="B176" t="str">
            <v>POINSETT</v>
          </cell>
          <cell r="C176" t="str">
            <v>TRUMANN</v>
          </cell>
          <cell r="D176">
            <v>25</v>
          </cell>
          <cell r="E176">
            <v>0</v>
          </cell>
          <cell r="F176">
            <v>13.6</v>
          </cell>
          <cell r="G176">
            <v>38.6</v>
          </cell>
        </row>
        <row r="177">
          <cell r="A177">
            <v>5608000</v>
          </cell>
          <cell r="B177" t="str">
            <v>POINSETT</v>
          </cell>
          <cell r="C177" t="str">
            <v>EAST POINSETT COUNTY</v>
          </cell>
          <cell r="D177">
            <v>25</v>
          </cell>
          <cell r="E177">
            <v>0</v>
          </cell>
          <cell r="F177">
            <v>10.199999999999999</v>
          </cell>
          <cell r="G177">
            <v>35.200000000000003</v>
          </cell>
        </row>
        <row r="178">
          <cell r="A178">
            <v>5703000</v>
          </cell>
          <cell r="B178" t="str">
            <v>POLK</v>
          </cell>
          <cell r="C178" t="str">
            <v>MENA</v>
          </cell>
          <cell r="D178">
            <v>25</v>
          </cell>
          <cell r="E178">
            <v>0</v>
          </cell>
          <cell r="F178">
            <v>10.9</v>
          </cell>
          <cell r="G178">
            <v>35.9</v>
          </cell>
        </row>
        <row r="179">
          <cell r="A179">
            <v>5706000</v>
          </cell>
          <cell r="B179" t="str">
            <v>POLK</v>
          </cell>
          <cell r="C179" t="str">
            <v>OUACHITA RIVER</v>
          </cell>
          <cell r="D179">
            <v>25</v>
          </cell>
          <cell r="E179">
            <v>0</v>
          </cell>
          <cell r="F179">
            <v>6.3</v>
          </cell>
          <cell r="G179">
            <v>31.3</v>
          </cell>
        </row>
        <row r="180">
          <cell r="A180">
            <v>5707000</v>
          </cell>
          <cell r="B180" t="str">
            <v>POLK</v>
          </cell>
          <cell r="C180" t="str">
            <v>COSSATOT RIVER</v>
          </cell>
          <cell r="D180">
            <v>25</v>
          </cell>
          <cell r="E180">
            <v>0</v>
          </cell>
          <cell r="F180">
            <v>19</v>
          </cell>
          <cell r="G180">
            <v>44</v>
          </cell>
        </row>
        <row r="181">
          <cell r="A181">
            <v>5801000</v>
          </cell>
          <cell r="B181" t="str">
            <v>POPE</v>
          </cell>
          <cell r="C181" t="str">
            <v>ATKINS</v>
          </cell>
          <cell r="D181">
            <v>25</v>
          </cell>
          <cell r="E181">
            <v>0</v>
          </cell>
          <cell r="F181">
            <v>18.399999999999999</v>
          </cell>
          <cell r="G181">
            <v>43.4</v>
          </cell>
        </row>
        <row r="182">
          <cell r="A182">
            <v>5802000</v>
          </cell>
          <cell r="B182" t="str">
            <v>POPE</v>
          </cell>
          <cell r="C182" t="str">
            <v>DOVER</v>
          </cell>
          <cell r="D182">
            <v>25</v>
          </cell>
          <cell r="E182">
            <v>0</v>
          </cell>
          <cell r="F182">
            <v>18.5</v>
          </cell>
          <cell r="G182">
            <v>43.5</v>
          </cell>
        </row>
        <row r="183">
          <cell r="A183">
            <v>5803000</v>
          </cell>
          <cell r="B183" t="str">
            <v>POPE</v>
          </cell>
          <cell r="C183" t="str">
            <v>HECTOR</v>
          </cell>
          <cell r="D183">
            <v>25</v>
          </cell>
          <cell r="E183">
            <v>0</v>
          </cell>
          <cell r="F183">
            <v>19.5</v>
          </cell>
          <cell r="G183">
            <v>44.5</v>
          </cell>
        </row>
        <row r="184">
          <cell r="A184">
            <v>5804000</v>
          </cell>
          <cell r="B184" t="str">
            <v>POPE</v>
          </cell>
          <cell r="C184" t="str">
            <v>POTTSVILLE</v>
          </cell>
          <cell r="D184">
            <v>25</v>
          </cell>
          <cell r="E184">
            <v>0</v>
          </cell>
          <cell r="F184">
            <v>20.2</v>
          </cell>
          <cell r="G184">
            <v>45.2</v>
          </cell>
        </row>
        <row r="185">
          <cell r="A185">
            <v>5805000</v>
          </cell>
          <cell r="B185" t="str">
            <v>POPE</v>
          </cell>
          <cell r="C185" t="str">
            <v>RUSSELLVILLE</v>
          </cell>
          <cell r="D185">
            <v>26.8</v>
          </cell>
          <cell r="E185">
            <v>1.4</v>
          </cell>
          <cell r="F185">
            <v>12.6</v>
          </cell>
          <cell r="G185">
            <v>40.799999999999997</v>
          </cell>
        </row>
        <row r="186">
          <cell r="A186">
            <v>5901000</v>
          </cell>
          <cell r="B186" t="str">
            <v>PRAIRIE</v>
          </cell>
          <cell r="C186" t="str">
            <v>DES ARC</v>
          </cell>
          <cell r="D186">
            <v>25</v>
          </cell>
          <cell r="E186">
            <v>0</v>
          </cell>
          <cell r="F186">
            <v>10.8</v>
          </cell>
          <cell r="G186">
            <v>35.799999999999997</v>
          </cell>
        </row>
        <row r="187">
          <cell r="A187">
            <v>5903000</v>
          </cell>
          <cell r="B187" t="str">
            <v>PRAIRIE</v>
          </cell>
          <cell r="C187" t="str">
            <v>HAZEN</v>
          </cell>
          <cell r="D187">
            <v>26.43</v>
          </cell>
          <cell r="E187">
            <v>0</v>
          </cell>
          <cell r="F187">
            <v>7.4</v>
          </cell>
          <cell r="G187">
            <v>33.83</v>
          </cell>
        </row>
        <row r="188">
          <cell r="A188">
            <v>6001000</v>
          </cell>
          <cell r="B188" t="str">
            <v>PULASKI</v>
          </cell>
          <cell r="C188" t="str">
            <v>LITTLE ROCK</v>
          </cell>
          <cell r="D188">
            <v>32</v>
          </cell>
          <cell r="E188">
            <v>2</v>
          </cell>
          <cell r="F188">
            <v>12.4</v>
          </cell>
          <cell r="G188">
            <v>46.4</v>
          </cell>
        </row>
        <row r="189">
          <cell r="A189">
            <v>6002000</v>
          </cell>
          <cell r="B189" t="str">
            <v>PULASKI</v>
          </cell>
          <cell r="C189" t="str">
            <v>NORTH LITTLE ROCK</v>
          </cell>
          <cell r="D189">
            <v>25</v>
          </cell>
          <cell r="E189">
            <v>0</v>
          </cell>
          <cell r="F189">
            <v>23.3</v>
          </cell>
          <cell r="G189">
            <v>48.3</v>
          </cell>
        </row>
        <row r="190">
          <cell r="A190">
            <v>6003000</v>
          </cell>
          <cell r="B190" t="str">
            <v>PULASKI</v>
          </cell>
          <cell r="C190" t="str">
            <v>PULASKI COUNTY</v>
          </cell>
          <cell r="D190">
            <v>25</v>
          </cell>
          <cell r="E190">
            <v>0.9</v>
          </cell>
          <cell r="F190">
            <v>14.8</v>
          </cell>
          <cell r="G190">
            <v>40.700000000000003</v>
          </cell>
        </row>
        <row r="191">
          <cell r="A191">
            <v>6004000</v>
          </cell>
          <cell r="B191" t="str">
            <v>PULASKI</v>
          </cell>
          <cell r="C191" t="str">
            <v>JACKSONVILLE/NORTH PULASKI</v>
          </cell>
          <cell r="D191">
            <v>25</v>
          </cell>
          <cell r="E191">
            <v>0.9</v>
          </cell>
          <cell r="F191">
            <v>22.4</v>
          </cell>
          <cell r="G191">
            <v>48.3</v>
          </cell>
        </row>
        <row r="192">
          <cell r="A192">
            <v>6102000</v>
          </cell>
          <cell r="B192" t="str">
            <v>RANDOLPH</v>
          </cell>
          <cell r="C192" t="str">
            <v>MAYNARD</v>
          </cell>
          <cell r="D192">
            <v>25</v>
          </cell>
          <cell r="E192">
            <v>0</v>
          </cell>
          <cell r="F192">
            <v>9.6999999999999993</v>
          </cell>
          <cell r="G192">
            <v>34.700000000000003</v>
          </cell>
        </row>
        <row r="193">
          <cell r="A193">
            <v>6103000</v>
          </cell>
          <cell r="B193" t="str">
            <v>RANDOLPH</v>
          </cell>
          <cell r="C193" t="str">
            <v>POCAHONTAS</v>
          </cell>
          <cell r="D193">
            <v>25</v>
          </cell>
          <cell r="E193">
            <v>0</v>
          </cell>
          <cell r="F193">
            <v>7.81</v>
          </cell>
          <cell r="G193">
            <v>32.81</v>
          </cell>
        </row>
        <row r="194">
          <cell r="A194">
            <v>6201000</v>
          </cell>
          <cell r="B194" t="str">
            <v>ST FRANCIS</v>
          </cell>
          <cell r="C194" t="str">
            <v>FORREST CITY</v>
          </cell>
          <cell r="D194">
            <v>25</v>
          </cell>
          <cell r="E194">
            <v>0</v>
          </cell>
          <cell r="F194">
            <v>7.6</v>
          </cell>
          <cell r="G194">
            <v>32.6</v>
          </cell>
        </row>
        <row r="195">
          <cell r="A195">
            <v>6205000</v>
          </cell>
          <cell r="B195" t="str">
            <v>ST FRANCIS</v>
          </cell>
          <cell r="C195" t="str">
            <v>PALESTINE-WHEATLEY</v>
          </cell>
          <cell r="D195">
            <v>25</v>
          </cell>
          <cell r="E195">
            <v>0</v>
          </cell>
          <cell r="F195">
            <v>11.8</v>
          </cell>
          <cell r="G195">
            <v>36.799999999999997</v>
          </cell>
        </row>
        <row r="196">
          <cell r="A196">
            <v>6301000</v>
          </cell>
          <cell r="B196" t="str">
            <v>SALINE</v>
          </cell>
          <cell r="C196" t="str">
            <v>BAUXITE</v>
          </cell>
          <cell r="D196">
            <v>25</v>
          </cell>
          <cell r="E196">
            <v>0</v>
          </cell>
          <cell r="F196">
            <v>13.6</v>
          </cell>
          <cell r="G196">
            <v>38.6</v>
          </cell>
        </row>
        <row r="197">
          <cell r="A197">
            <v>6302000</v>
          </cell>
          <cell r="B197" t="str">
            <v>SALINE</v>
          </cell>
          <cell r="C197" t="str">
            <v>BENTON</v>
          </cell>
          <cell r="D197">
            <v>25</v>
          </cell>
          <cell r="E197">
            <v>0</v>
          </cell>
          <cell r="F197">
            <v>16.899999999999999</v>
          </cell>
          <cell r="G197">
            <v>41.9</v>
          </cell>
        </row>
        <row r="198">
          <cell r="A198">
            <v>6303000</v>
          </cell>
          <cell r="B198" t="str">
            <v>SALINE</v>
          </cell>
          <cell r="C198" t="str">
            <v>BRYANT</v>
          </cell>
          <cell r="D198">
            <v>25</v>
          </cell>
          <cell r="E198">
            <v>0</v>
          </cell>
          <cell r="F198">
            <v>15.8</v>
          </cell>
          <cell r="G198">
            <v>40.799999999999997</v>
          </cell>
        </row>
        <row r="199">
          <cell r="A199">
            <v>6304000</v>
          </cell>
          <cell r="B199" t="str">
            <v>SALINE</v>
          </cell>
          <cell r="C199" t="str">
            <v>HARMONY GROVE</v>
          </cell>
          <cell r="D199">
            <v>25</v>
          </cell>
          <cell r="E199">
            <v>0</v>
          </cell>
          <cell r="F199">
            <v>16.8</v>
          </cell>
          <cell r="G199">
            <v>41.8</v>
          </cell>
        </row>
        <row r="200">
          <cell r="A200">
            <v>6401000</v>
          </cell>
          <cell r="B200" t="str">
            <v>SCOTT</v>
          </cell>
          <cell r="C200" t="str">
            <v>WALDRON</v>
          </cell>
          <cell r="D200">
            <v>25</v>
          </cell>
          <cell r="E200">
            <v>0</v>
          </cell>
          <cell r="F200">
            <v>10.6</v>
          </cell>
          <cell r="G200">
            <v>35.6</v>
          </cell>
        </row>
        <row r="201">
          <cell r="A201">
            <v>6502000</v>
          </cell>
          <cell r="B201" t="str">
            <v>SEARCY</v>
          </cell>
          <cell r="C201" t="str">
            <v>SEARCY COUNTY</v>
          </cell>
          <cell r="D201">
            <v>25</v>
          </cell>
          <cell r="E201">
            <v>0</v>
          </cell>
          <cell r="F201">
            <v>11.55</v>
          </cell>
          <cell r="G201">
            <v>36.549999999999997</v>
          </cell>
        </row>
        <row r="202">
          <cell r="A202">
            <v>6505000</v>
          </cell>
          <cell r="B202" t="str">
            <v>SEARCY</v>
          </cell>
          <cell r="C202" t="str">
            <v>OZARK MOUNTAIN</v>
          </cell>
          <cell r="D202">
            <v>25</v>
          </cell>
          <cell r="E202">
            <v>0</v>
          </cell>
          <cell r="F202">
            <v>11.5</v>
          </cell>
          <cell r="G202">
            <v>36.5</v>
          </cell>
        </row>
        <row r="203">
          <cell r="A203">
            <v>6601000</v>
          </cell>
          <cell r="B203" t="str">
            <v>SEBASTIAN</v>
          </cell>
          <cell r="C203" t="str">
            <v>FORT SMITH</v>
          </cell>
          <cell r="D203">
            <v>25</v>
          </cell>
          <cell r="E203">
            <v>0</v>
          </cell>
          <cell r="F203">
            <v>17.058</v>
          </cell>
          <cell r="G203">
            <v>42.058</v>
          </cell>
        </row>
        <row r="204">
          <cell r="A204">
            <v>6602000</v>
          </cell>
          <cell r="B204" t="str">
            <v>SEBASTIAN</v>
          </cell>
          <cell r="C204" t="str">
            <v>GREENWOOD</v>
          </cell>
          <cell r="D204">
            <v>25</v>
          </cell>
          <cell r="E204">
            <v>0</v>
          </cell>
          <cell r="F204">
            <v>15.6</v>
          </cell>
          <cell r="G204">
            <v>40.6</v>
          </cell>
        </row>
        <row r="205">
          <cell r="A205">
            <v>6603000</v>
          </cell>
          <cell r="B205" t="str">
            <v>SEBASTIAN</v>
          </cell>
          <cell r="C205" t="str">
            <v>HACKETT</v>
          </cell>
          <cell r="D205">
            <v>25</v>
          </cell>
          <cell r="E205">
            <v>0</v>
          </cell>
          <cell r="F205">
            <v>13</v>
          </cell>
          <cell r="G205">
            <v>38</v>
          </cell>
        </row>
        <row r="206">
          <cell r="A206">
            <v>6605000</v>
          </cell>
          <cell r="B206" t="str">
            <v>SEBASTIAN</v>
          </cell>
          <cell r="C206" t="str">
            <v>LAVACA</v>
          </cell>
          <cell r="D206">
            <v>25</v>
          </cell>
          <cell r="E206">
            <v>0</v>
          </cell>
          <cell r="F206">
            <v>16.899999999999999</v>
          </cell>
          <cell r="G206">
            <v>41.9</v>
          </cell>
        </row>
        <row r="207">
          <cell r="A207">
            <v>6606000</v>
          </cell>
          <cell r="B207" t="str">
            <v>SEBASTIAN</v>
          </cell>
          <cell r="C207" t="str">
            <v>MANSFIELD</v>
          </cell>
          <cell r="D207">
            <v>25</v>
          </cell>
          <cell r="E207">
            <v>0</v>
          </cell>
          <cell r="F207">
            <v>15.01</v>
          </cell>
          <cell r="G207">
            <v>40.01</v>
          </cell>
        </row>
        <row r="208">
          <cell r="A208">
            <v>6701000</v>
          </cell>
          <cell r="B208" t="str">
            <v>SEVIER</v>
          </cell>
          <cell r="C208" t="str">
            <v>DEQUEEN</v>
          </cell>
          <cell r="D208">
            <v>25</v>
          </cell>
          <cell r="E208">
            <v>0</v>
          </cell>
          <cell r="F208">
            <v>7.2</v>
          </cell>
          <cell r="G208">
            <v>32.200000000000003</v>
          </cell>
        </row>
        <row r="209">
          <cell r="A209">
            <v>6703000</v>
          </cell>
          <cell r="B209" t="str">
            <v>SEVIER</v>
          </cell>
          <cell r="C209" t="str">
            <v>HORATIO</v>
          </cell>
          <cell r="D209">
            <v>25</v>
          </cell>
          <cell r="E209">
            <v>0</v>
          </cell>
          <cell r="F209">
            <v>19</v>
          </cell>
          <cell r="G209">
            <v>44</v>
          </cell>
        </row>
        <row r="210">
          <cell r="A210">
            <v>6802000</v>
          </cell>
          <cell r="B210" t="str">
            <v>SHARP</v>
          </cell>
          <cell r="C210" t="str">
            <v>CAVE CITY</v>
          </cell>
          <cell r="D210">
            <v>25</v>
          </cell>
          <cell r="E210">
            <v>0</v>
          </cell>
          <cell r="F210">
            <v>14</v>
          </cell>
          <cell r="G210">
            <v>39</v>
          </cell>
        </row>
        <row r="211">
          <cell r="A211">
            <v>6804000</v>
          </cell>
          <cell r="B211" t="str">
            <v>SHARP</v>
          </cell>
          <cell r="C211" t="str">
            <v>HIGHLAND</v>
          </cell>
          <cell r="D211">
            <v>25</v>
          </cell>
          <cell r="E211">
            <v>0</v>
          </cell>
          <cell r="F211">
            <v>5</v>
          </cell>
          <cell r="G211">
            <v>30</v>
          </cell>
        </row>
        <row r="212">
          <cell r="A212">
            <v>6901000</v>
          </cell>
          <cell r="B212" t="str">
            <v>STONE</v>
          </cell>
          <cell r="C212" t="str">
            <v>MOUNTAIN VIEW</v>
          </cell>
          <cell r="D212">
            <v>25</v>
          </cell>
          <cell r="E212">
            <v>0</v>
          </cell>
          <cell r="F212">
            <v>3.91</v>
          </cell>
          <cell r="G212">
            <v>28.91</v>
          </cell>
        </row>
        <row r="213">
          <cell r="A213">
            <v>7001000</v>
          </cell>
          <cell r="B213" t="str">
            <v>UNION</v>
          </cell>
          <cell r="C213" t="str">
            <v>EL DORADO</v>
          </cell>
          <cell r="D213">
            <v>26.9</v>
          </cell>
          <cell r="E213">
            <v>0</v>
          </cell>
          <cell r="F213">
            <v>6.6</v>
          </cell>
          <cell r="G213">
            <v>33.5</v>
          </cell>
        </row>
        <row r="214">
          <cell r="A214">
            <v>7003000</v>
          </cell>
          <cell r="B214" t="str">
            <v>UNION</v>
          </cell>
          <cell r="C214" t="str">
            <v>JUNCTION CITY</v>
          </cell>
          <cell r="D214">
            <v>25</v>
          </cell>
          <cell r="E214">
            <v>0</v>
          </cell>
          <cell r="F214">
            <v>15.9</v>
          </cell>
          <cell r="G214">
            <v>40.9</v>
          </cell>
        </row>
        <row r="215">
          <cell r="A215">
            <v>7007000</v>
          </cell>
          <cell r="B215" t="str">
            <v>UNION</v>
          </cell>
          <cell r="C215" t="str">
            <v>PARKERS CHAPEL</v>
          </cell>
          <cell r="D215">
            <v>25</v>
          </cell>
          <cell r="E215">
            <v>0</v>
          </cell>
          <cell r="F215">
            <v>14.8</v>
          </cell>
          <cell r="G215">
            <v>39.799999999999997</v>
          </cell>
        </row>
        <row r="216">
          <cell r="A216">
            <v>7008000</v>
          </cell>
          <cell r="B216" t="str">
            <v>UNION</v>
          </cell>
          <cell r="C216" t="str">
            <v>SMACKOVER-NORPHLET</v>
          </cell>
          <cell r="D216">
            <v>25</v>
          </cell>
          <cell r="E216">
            <v>0</v>
          </cell>
          <cell r="F216">
            <v>16</v>
          </cell>
          <cell r="G216">
            <v>41</v>
          </cell>
        </row>
        <row r="217">
          <cell r="A217">
            <v>7009000</v>
          </cell>
          <cell r="B217" t="str">
            <v>UNION</v>
          </cell>
          <cell r="C217" t="str">
            <v>STRONG-HUTTIG</v>
          </cell>
          <cell r="D217">
            <v>25.7</v>
          </cell>
          <cell r="E217">
            <v>0</v>
          </cell>
          <cell r="F217">
            <v>13.3</v>
          </cell>
          <cell r="G217">
            <v>39</v>
          </cell>
        </row>
        <row r="218">
          <cell r="A218">
            <v>7102000</v>
          </cell>
          <cell r="B218" t="str">
            <v>VAN BUREN</v>
          </cell>
          <cell r="C218" t="str">
            <v>CLINTON</v>
          </cell>
          <cell r="D218">
            <v>25</v>
          </cell>
          <cell r="E218">
            <v>0</v>
          </cell>
          <cell r="F218">
            <v>11.8</v>
          </cell>
          <cell r="G218">
            <v>36.799999999999997</v>
          </cell>
        </row>
        <row r="219">
          <cell r="A219">
            <v>7104000</v>
          </cell>
          <cell r="B219" t="str">
            <v>VAN BUREN</v>
          </cell>
          <cell r="C219" t="str">
            <v>SHIRLEY</v>
          </cell>
          <cell r="D219">
            <v>25</v>
          </cell>
          <cell r="E219">
            <v>0</v>
          </cell>
          <cell r="F219">
            <v>10.5</v>
          </cell>
          <cell r="G219">
            <v>35.5</v>
          </cell>
        </row>
        <row r="220">
          <cell r="A220">
            <v>7105000</v>
          </cell>
          <cell r="B220" t="str">
            <v>VAN BUREN</v>
          </cell>
          <cell r="C220" t="str">
            <v>SOUTH SIDE</v>
          </cell>
          <cell r="D220">
            <v>26.7</v>
          </cell>
          <cell r="E220">
            <v>0</v>
          </cell>
          <cell r="F220">
            <v>11.9</v>
          </cell>
          <cell r="G220">
            <v>38.6</v>
          </cell>
        </row>
        <row r="221">
          <cell r="A221">
            <v>7201000</v>
          </cell>
          <cell r="B221" t="str">
            <v>WASHINGTON</v>
          </cell>
          <cell r="C221" t="str">
            <v>ELKINS</v>
          </cell>
          <cell r="D221">
            <v>25</v>
          </cell>
          <cell r="E221">
            <v>0</v>
          </cell>
          <cell r="F221">
            <v>19.2</v>
          </cell>
          <cell r="G221">
            <v>44.2</v>
          </cell>
        </row>
        <row r="222">
          <cell r="A222">
            <v>7202000</v>
          </cell>
          <cell r="B222" t="str">
            <v>WASHINGTON</v>
          </cell>
          <cell r="C222" t="str">
            <v>FARMINGTON</v>
          </cell>
          <cell r="D222">
            <v>25</v>
          </cell>
          <cell r="E222">
            <v>0</v>
          </cell>
          <cell r="F222">
            <v>17.600000000000001</v>
          </cell>
          <cell r="G222">
            <v>42.6</v>
          </cell>
        </row>
        <row r="223">
          <cell r="A223">
            <v>7203000</v>
          </cell>
          <cell r="B223" t="str">
            <v>WASHINGTON</v>
          </cell>
          <cell r="C223" t="str">
            <v>FAYETTEVILLE</v>
          </cell>
          <cell r="D223">
            <v>25</v>
          </cell>
          <cell r="E223">
            <v>0</v>
          </cell>
          <cell r="F223">
            <v>20.65</v>
          </cell>
          <cell r="G223">
            <v>45.65</v>
          </cell>
        </row>
        <row r="224">
          <cell r="A224">
            <v>7204000</v>
          </cell>
          <cell r="B224" t="str">
            <v>WASHINGTON</v>
          </cell>
          <cell r="C224" t="str">
            <v>GREENLAND</v>
          </cell>
          <cell r="D224">
            <v>25</v>
          </cell>
          <cell r="E224">
            <v>0</v>
          </cell>
          <cell r="F224">
            <v>14.5</v>
          </cell>
          <cell r="G224">
            <v>39.5</v>
          </cell>
        </row>
        <row r="225">
          <cell r="A225">
            <v>7205000</v>
          </cell>
          <cell r="B225" t="str">
            <v>WASHINGTON</v>
          </cell>
          <cell r="C225" t="str">
            <v>LINCOLN CONSOLIDATED</v>
          </cell>
          <cell r="D225">
            <v>25</v>
          </cell>
          <cell r="E225">
            <v>0</v>
          </cell>
          <cell r="F225">
            <v>17.7</v>
          </cell>
          <cell r="G225">
            <v>42.7</v>
          </cell>
        </row>
        <row r="226">
          <cell r="A226">
            <v>7206000</v>
          </cell>
          <cell r="B226" t="str">
            <v>WASHINGTON</v>
          </cell>
          <cell r="C226" t="str">
            <v>PRAIRIE GROVE</v>
          </cell>
          <cell r="D226">
            <v>25</v>
          </cell>
          <cell r="E226">
            <v>0</v>
          </cell>
          <cell r="F226">
            <v>17.899999999999999</v>
          </cell>
          <cell r="G226">
            <v>42.9</v>
          </cell>
        </row>
        <row r="227">
          <cell r="A227">
            <v>7207000</v>
          </cell>
          <cell r="B227" t="str">
            <v>WASHINGTON</v>
          </cell>
          <cell r="C227" t="str">
            <v>SPRINGDALE</v>
          </cell>
          <cell r="D227">
            <v>25</v>
          </cell>
          <cell r="E227">
            <v>0</v>
          </cell>
          <cell r="F227">
            <v>15.5</v>
          </cell>
          <cell r="G227">
            <v>40.5</v>
          </cell>
        </row>
        <row r="228">
          <cell r="A228">
            <v>7208000</v>
          </cell>
          <cell r="B228" t="str">
            <v>WASHINGTON</v>
          </cell>
          <cell r="C228" t="str">
            <v>WEST FORK</v>
          </cell>
          <cell r="D228">
            <v>25</v>
          </cell>
          <cell r="E228">
            <v>0</v>
          </cell>
          <cell r="F228">
            <v>16.600000000000001</v>
          </cell>
          <cell r="G228">
            <v>41.6</v>
          </cell>
        </row>
        <row r="229">
          <cell r="A229">
            <v>7301000</v>
          </cell>
          <cell r="B229" t="str">
            <v>WHITE</v>
          </cell>
          <cell r="C229" t="str">
            <v>BALD KNOB</v>
          </cell>
          <cell r="D229">
            <v>25</v>
          </cell>
          <cell r="E229">
            <v>0</v>
          </cell>
          <cell r="F229">
            <v>13.5</v>
          </cell>
          <cell r="G229">
            <v>38.5</v>
          </cell>
        </row>
        <row r="230">
          <cell r="A230">
            <v>7302000</v>
          </cell>
          <cell r="B230" t="str">
            <v>WHITE</v>
          </cell>
          <cell r="C230" t="str">
            <v>BEEBE</v>
          </cell>
          <cell r="D230">
            <v>25</v>
          </cell>
          <cell r="E230">
            <v>0</v>
          </cell>
          <cell r="F230">
            <v>11.6</v>
          </cell>
          <cell r="G230">
            <v>36.6</v>
          </cell>
        </row>
        <row r="231">
          <cell r="A231">
            <v>7303000</v>
          </cell>
          <cell r="B231" t="str">
            <v>WHITE</v>
          </cell>
          <cell r="C231" t="str">
            <v>BRADFORD</v>
          </cell>
          <cell r="D231">
            <v>25</v>
          </cell>
          <cell r="E231">
            <v>0</v>
          </cell>
          <cell r="F231">
            <v>12</v>
          </cell>
          <cell r="G231">
            <v>37</v>
          </cell>
        </row>
        <row r="232">
          <cell r="A232">
            <v>7304000</v>
          </cell>
          <cell r="B232" t="str">
            <v>WHITE</v>
          </cell>
          <cell r="C232" t="str">
            <v>WHITE COUNTY CENTRAL</v>
          </cell>
          <cell r="D232">
            <v>25</v>
          </cell>
          <cell r="E232">
            <v>0</v>
          </cell>
          <cell r="F232">
            <v>13.1</v>
          </cell>
          <cell r="G232">
            <v>38.1</v>
          </cell>
        </row>
        <row r="233">
          <cell r="A233">
            <v>7307000</v>
          </cell>
          <cell r="B233" t="str">
            <v>WHITE</v>
          </cell>
          <cell r="C233" t="str">
            <v>RIVERVIEW</v>
          </cell>
          <cell r="D233">
            <v>27.22</v>
          </cell>
          <cell r="E233">
            <v>0</v>
          </cell>
          <cell r="F233">
            <v>8.7799999999999994</v>
          </cell>
          <cell r="G233">
            <v>36</v>
          </cell>
        </row>
        <row r="234">
          <cell r="A234">
            <v>7309000</v>
          </cell>
          <cell r="B234" t="str">
            <v>WHITE</v>
          </cell>
          <cell r="C234" t="str">
            <v>PANGBURN</v>
          </cell>
          <cell r="D234">
            <v>25</v>
          </cell>
          <cell r="E234">
            <v>0</v>
          </cell>
          <cell r="F234">
            <v>16.399999999999999</v>
          </cell>
          <cell r="G234">
            <v>41.4</v>
          </cell>
        </row>
        <row r="235">
          <cell r="A235">
            <v>7310000</v>
          </cell>
          <cell r="B235" t="str">
            <v>WHITE</v>
          </cell>
          <cell r="C235" t="str">
            <v>ROSE BUD</v>
          </cell>
          <cell r="D235">
            <v>25</v>
          </cell>
          <cell r="E235">
            <v>0</v>
          </cell>
          <cell r="F235">
            <v>14.3</v>
          </cell>
          <cell r="G235">
            <v>39.299999999999997</v>
          </cell>
        </row>
        <row r="236">
          <cell r="A236">
            <v>7311000</v>
          </cell>
          <cell r="B236" t="str">
            <v>WHITE</v>
          </cell>
          <cell r="C236" t="str">
            <v>SEARCY SPECIAL</v>
          </cell>
          <cell r="D236">
            <v>25</v>
          </cell>
          <cell r="E236">
            <v>0</v>
          </cell>
          <cell r="F236">
            <v>10.7</v>
          </cell>
          <cell r="G236">
            <v>35.700000000000003</v>
          </cell>
        </row>
        <row r="237">
          <cell r="A237">
            <v>7401000</v>
          </cell>
          <cell r="B237" t="str">
            <v>WOODRUFF</v>
          </cell>
          <cell r="C237" t="str">
            <v>AUGUSTA</v>
          </cell>
          <cell r="D237">
            <v>25</v>
          </cell>
          <cell r="E237">
            <v>0</v>
          </cell>
          <cell r="F237">
            <v>10.7</v>
          </cell>
          <cell r="G237">
            <v>35.700000000000003</v>
          </cell>
        </row>
        <row r="238">
          <cell r="A238">
            <v>7403000</v>
          </cell>
          <cell r="B238" t="str">
            <v>WOODRUFF</v>
          </cell>
          <cell r="C238" t="str">
            <v>MCCRORY</v>
          </cell>
          <cell r="D238">
            <v>25</v>
          </cell>
          <cell r="E238">
            <v>0</v>
          </cell>
          <cell r="F238">
            <v>10.7</v>
          </cell>
          <cell r="G238">
            <v>35.700000000000003</v>
          </cell>
        </row>
        <row r="239">
          <cell r="A239">
            <v>7503000</v>
          </cell>
          <cell r="B239" t="str">
            <v>YELL</v>
          </cell>
          <cell r="C239" t="str">
            <v>DANVILLE</v>
          </cell>
          <cell r="D239">
            <v>25</v>
          </cell>
          <cell r="E239">
            <v>0</v>
          </cell>
          <cell r="F239">
            <v>9.5</v>
          </cell>
          <cell r="G239">
            <v>34.5</v>
          </cell>
        </row>
        <row r="240">
          <cell r="A240">
            <v>7504000</v>
          </cell>
          <cell r="B240" t="str">
            <v>YELL</v>
          </cell>
          <cell r="C240" t="str">
            <v>DARDANELLE</v>
          </cell>
          <cell r="D240">
            <v>25</v>
          </cell>
          <cell r="E240">
            <v>0</v>
          </cell>
          <cell r="F240">
            <v>15.2</v>
          </cell>
          <cell r="G240">
            <v>40.200000000000003</v>
          </cell>
        </row>
        <row r="241">
          <cell r="A241">
            <v>7509000</v>
          </cell>
          <cell r="B241" t="str">
            <v>YELL</v>
          </cell>
          <cell r="C241" t="str">
            <v>WESTERN YELL COUNTY</v>
          </cell>
          <cell r="D241">
            <v>25</v>
          </cell>
          <cell r="E241">
            <v>0</v>
          </cell>
          <cell r="F241">
            <v>13.8</v>
          </cell>
          <cell r="G241">
            <v>38.799999999999997</v>
          </cell>
        </row>
        <row r="242">
          <cell r="A242">
            <v>7510000</v>
          </cell>
          <cell r="B242" t="str">
            <v>YELL</v>
          </cell>
          <cell r="C242" t="str">
            <v>TWO RIVERS</v>
          </cell>
          <cell r="D242">
            <v>25</v>
          </cell>
          <cell r="E242">
            <v>0</v>
          </cell>
          <cell r="F242">
            <v>10.6</v>
          </cell>
          <cell r="G242">
            <v>35.6</v>
          </cell>
        </row>
        <row r="243">
          <cell r="A243" t="str">
            <v>Totals</v>
          </cell>
          <cell r="D243">
            <v>6036.24</v>
          </cell>
          <cell r="E243">
            <v>16.100000000000001</v>
          </cell>
          <cell r="F243">
            <v>3002.0680000000011</v>
          </cell>
          <cell r="G243">
            <v>9054.4080000000031</v>
          </cell>
        </row>
        <row r="244">
          <cell r="C244" t="str">
            <v>State Averages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FFA-PD-BDA"/>
      <sheetName val="URT adj new ams"/>
      <sheetName val="URT Adj disburse-recoup"/>
      <sheetName val="NSL"/>
      <sheetName val="ALE"/>
      <sheetName val="ELL"/>
      <sheetName val="DEF-SGF"/>
      <sheetName val="Isolated"/>
      <sheetName val="Density-small district fund"/>
      <sheetName val="Enhanced Transportation"/>
      <sheetName val="FY19 FWI-prelim"/>
      <sheetName val="2017 assessment"/>
      <sheetName val="FY18 debt pmts from 1-1-05 file"/>
      <sheetName val="FY18 ADM Cycle 7 "/>
      <sheetName val="FY19 ADM"/>
      <sheetName val="FY18 NSL-ADEDataCtr Cycl 2"/>
      <sheetName val="Oct 1 2017 certified CN"/>
      <sheetName val="NSL Audit File"/>
      <sheetName val="2017 millage rates"/>
      <sheetName val="Vendor numbers"/>
      <sheetName val="Payments"/>
    </sheetNames>
    <sheetDataSet>
      <sheetData sheetId="0" refreshError="1"/>
      <sheetData sheetId="1">
        <row r="6">
          <cell r="I6">
            <v>2017</v>
          </cell>
        </row>
      </sheetData>
      <sheetData sheetId="2"/>
      <sheetData sheetId="3" refreshError="1"/>
      <sheetData sheetId="4" refreshError="1"/>
      <sheetData sheetId="5">
        <row r="14">
          <cell r="A14" t="str">
            <v>LEA</v>
          </cell>
        </row>
      </sheetData>
      <sheetData sheetId="6" refreshError="1"/>
      <sheetData sheetId="7" refreshError="1">
        <row r="11">
          <cell r="A11">
            <v>101</v>
          </cell>
          <cell r="B11" t="str">
            <v xml:space="preserve"> ARKANSAS        </v>
          </cell>
          <cell r="C11" t="str">
            <v>DEWITT</v>
          </cell>
          <cell r="D11">
            <v>1272.71</v>
          </cell>
          <cell r="E11">
            <v>1233.4100000000001</v>
          </cell>
          <cell r="G11">
            <v>133247</v>
          </cell>
          <cell r="H11">
            <v>0</v>
          </cell>
          <cell r="I11">
            <v>1208.48</v>
          </cell>
          <cell r="J11">
            <v>1225.75</v>
          </cell>
          <cell r="K11">
            <v>1218.98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352592.91666666669</v>
          </cell>
          <cell r="T11">
            <v>352592.91666666669</v>
          </cell>
          <cell r="U11">
            <v>0</v>
          </cell>
          <cell r="V11">
            <v>0</v>
          </cell>
          <cell r="X11">
            <v>0</v>
          </cell>
          <cell r="Z11">
            <v>0</v>
          </cell>
        </row>
        <row r="12">
          <cell r="A12">
            <v>104</v>
          </cell>
          <cell r="B12" t="str">
            <v xml:space="preserve"> ARKANSAS        </v>
          </cell>
          <cell r="C12" t="str">
            <v xml:space="preserve">STUTTGART           </v>
          </cell>
          <cell r="D12">
            <v>1567.46</v>
          </cell>
          <cell r="E12">
            <v>1554.31</v>
          </cell>
          <cell r="G12">
            <v>44585</v>
          </cell>
          <cell r="H12">
            <v>0</v>
          </cell>
          <cell r="I12">
            <v>1535.05</v>
          </cell>
          <cell r="J12">
            <v>1551.07</v>
          </cell>
          <cell r="K12">
            <v>1545.09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44585</v>
          </cell>
          <cell r="V12">
            <v>0</v>
          </cell>
          <cell r="X12">
            <v>0</v>
          </cell>
          <cell r="Z12">
            <v>0</v>
          </cell>
        </row>
        <row r="13">
          <cell r="A13">
            <v>201</v>
          </cell>
          <cell r="B13" t="str">
            <v xml:space="preserve"> ASHLEY          </v>
          </cell>
          <cell r="C13" t="str">
            <v xml:space="preserve">CROSSETT            </v>
          </cell>
          <cell r="D13">
            <v>1723.38</v>
          </cell>
          <cell r="E13">
            <v>1678.48</v>
          </cell>
          <cell r="G13">
            <v>152233</v>
          </cell>
          <cell r="H13">
            <v>0</v>
          </cell>
          <cell r="I13">
            <v>1654.65</v>
          </cell>
          <cell r="J13">
            <v>1632.98</v>
          </cell>
          <cell r="K13">
            <v>1630.56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152233</v>
          </cell>
          <cell r="V13">
            <v>0</v>
          </cell>
          <cell r="X13">
            <v>0</v>
          </cell>
          <cell r="Z13">
            <v>0</v>
          </cell>
        </row>
        <row r="14">
          <cell r="A14">
            <v>203</v>
          </cell>
          <cell r="B14" t="str">
            <v xml:space="preserve"> ASHLEY          </v>
          </cell>
          <cell r="C14" t="str">
            <v>HAMBURG</v>
          </cell>
          <cell r="D14">
            <v>1847.9</v>
          </cell>
          <cell r="E14">
            <v>1769.86</v>
          </cell>
          <cell r="G14">
            <v>264595</v>
          </cell>
          <cell r="H14">
            <v>0</v>
          </cell>
          <cell r="I14">
            <v>1749.25</v>
          </cell>
          <cell r="J14">
            <v>1722.61</v>
          </cell>
          <cell r="K14">
            <v>1718.88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264595</v>
          </cell>
          <cell r="V14">
            <v>0</v>
          </cell>
          <cell r="X14">
            <v>0</v>
          </cell>
          <cell r="Z14">
            <v>0</v>
          </cell>
        </row>
        <row r="15">
          <cell r="A15">
            <v>302</v>
          </cell>
          <cell r="B15" t="str">
            <v xml:space="preserve"> BAXTER          </v>
          </cell>
          <cell r="C15" t="str">
            <v xml:space="preserve">COTTER              </v>
          </cell>
          <cell r="D15">
            <v>688.21</v>
          </cell>
          <cell r="E15">
            <v>714.61</v>
          </cell>
          <cell r="G15">
            <v>0</v>
          </cell>
          <cell r="H15">
            <v>97.490045715971092</v>
          </cell>
          <cell r="I15">
            <v>722.75</v>
          </cell>
          <cell r="J15">
            <v>748.84</v>
          </cell>
          <cell r="K15">
            <v>743.33</v>
          </cell>
          <cell r="L15">
            <v>0</v>
          </cell>
          <cell r="M15">
            <v>58553.934999999939</v>
          </cell>
          <cell r="N15">
            <v>58028.40750000003</v>
          </cell>
          <cell r="O15">
            <v>48687.580000000045</v>
          </cell>
          <cell r="P15">
            <v>0</v>
          </cell>
          <cell r="Q15">
            <v>165270</v>
          </cell>
          <cell r="R15">
            <v>165270</v>
          </cell>
          <cell r="S15">
            <v>0</v>
          </cell>
          <cell r="T15">
            <v>165270</v>
          </cell>
          <cell r="U15">
            <v>0</v>
          </cell>
          <cell r="V15">
            <v>165270</v>
          </cell>
          <cell r="X15">
            <v>0</v>
          </cell>
          <cell r="Z15">
            <v>165270</v>
          </cell>
        </row>
        <row r="16">
          <cell r="A16">
            <v>303</v>
          </cell>
          <cell r="B16" t="str">
            <v xml:space="preserve"> BAXTER          </v>
          </cell>
          <cell r="C16" t="str">
            <v xml:space="preserve">MOUNTAIN HOME       </v>
          </cell>
          <cell r="D16">
            <v>3799.28</v>
          </cell>
          <cell r="E16">
            <v>3853.56</v>
          </cell>
          <cell r="G16">
            <v>0</v>
          </cell>
          <cell r="H16">
            <v>49.77024037752544</v>
          </cell>
          <cell r="I16">
            <v>3827.87</v>
          </cell>
          <cell r="J16">
            <v>3860.88</v>
          </cell>
          <cell r="K16">
            <v>3867.42</v>
          </cell>
          <cell r="L16">
            <v>0</v>
          </cell>
          <cell r="M16">
            <v>48467.197499999478</v>
          </cell>
          <cell r="N16">
            <v>12409.230000000278</v>
          </cell>
          <cell r="O16">
            <v>23496.165000000216</v>
          </cell>
          <cell r="P16">
            <v>0</v>
          </cell>
          <cell r="Q16">
            <v>84373</v>
          </cell>
          <cell r="R16">
            <v>84373</v>
          </cell>
          <cell r="S16">
            <v>0</v>
          </cell>
          <cell r="T16">
            <v>84373</v>
          </cell>
          <cell r="U16">
            <v>0</v>
          </cell>
          <cell r="V16">
            <v>84373</v>
          </cell>
          <cell r="X16">
            <v>0</v>
          </cell>
          <cell r="Z16">
            <v>84373</v>
          </cell>
        </row>
        <row r="17">
          <cell r="A17">
            <v>304</v>
          </cell>
          <cell r="B17" t="str">
            <v xml:space="preserve"> BAXTER          </v>
          </cell>
          <cell r="C17" t="str">
            <v xml:space="preserve">NORFORK             </v>
          </cell>
          <cell r="D17">
            <v>447.38</v>
          </cell>
          <cell r="E17">
            <v>429.22</v>
          </cell>
          <cell r="G17">
            <v>61571</v>
          </cell>
          <cell r="H17">
            <v>0.37988497271788824</v>
          </cell>
          <cell r="I17">
            <v>432.17</v>
          </cell>
          <cell r="J17">
            <v>425.86</v>
          </cell>
          <cell r="K17">
            <v>429.6</v>
          </cell>
          <cell r="L17">
            <v>0</v>
          </cell>
          <cell r="M17">
            <v>0</v>
          </cell>
          <cell r="N17">
            <v>0</v>
          </cell>
          <cell r="O17">
            <v>644.19499999999232</v>
          </cell>
          <cell r="P17">
            <v>0</v>
          </cell>
          <cell r="Q17">
            <v>644</v>
          </cell>
          <cell r="R17">
            <v>0</v>
          </cell>
          <cell r="S17">
            <v>0</v>
          </cell>
          <cell r="T17">
            <v>0</v>
          </cell>
          <cell r="U17">
            <v>61571</v>
          </cell>
          <cell r="V17">
            <v>0</v>
          </cell>
          <cell r="X17">
            <v>0</v>
          </cell>
          <cell r="Z17">
            <v>0</v>
          </cell>
        </row>
        <row r="18">
          <cell r="A18">
            <v>401</v>
          </cell>
          <cell r="B18" t="str">
            <v xml:space="preserve"> BENTON          </v>
          </cell>
          <cell r="C18" t="str">
            <v>BENTONVILLE</v>
          </cell>
          <cell r="D18">
            <v>16575.919999999998</v>
          </cell>
          <cell r="E18">
            <v>16852.45</v>
          </cell>
          <cell r="G18">
            <v>0</v>
          </cell>
          <cell r="H18">
            <v>959.44020056038937</v>
          </cell>
          <cell r="I18">
            <v>16831.560000000001</v>
          </cell>
          <cell r="J18">
            <v>17210.07</v>
          </cell>
          <cell r="K18">
            <v>17198.63</v>
          </cell>
          <cell r="L18">
            <v>0</v>
          </cell>
          <cell r="M18">
            <v>433373.7100000052</v>
          </cell>
          <cell r="N18">
            <v>606255.3049999983</v>
          </cell>
          <cell r="O18">
            <v>586861.64500000048</v>
          </cell>
          <cell r="P18">
            <v>0</v>
          </cell>
          <cell r="Q18">
            <v>1626491</v>
          </cell>
          <cell r="R18">
            <v>1626491</v>
          </cell>
          <cell r="S18">
            <v>0</v>
          </cell>
          <cell r="T18">
            <v>1626491</v>
          </cell>
          <cell r="U18">
            <v>0</v>
          </cell>
          <cell r="V18">
            <v>1626491</v>
          </cell>
          <cell r="X18">
            <v>0</v>
          </cell>
          <cell r="Z18">
            <v>1626491</v>
          </cell>
        </row>
        <row r="19">
          <cell r="A19">
            <v>402</v>
          </cell>
          <cell r="B19" t="str">
            <v xml:space="preserve"> BENTON          </v>
          </cell>
          <cell r="C19" t="str">
            <v xml:space="preserve">DECATUR             </v>
          </cell>
          <cell r="D19">
            <v>566.48</v>
          </cell>
          <cell r="E19">
            <v>546.85</v>
          </cell>
          <cell r="G19">
            <v>66556</v>
          </cell>
          <cell r="H19">
            <v>0</v>
          </cell>
          <cell r="I19">
            <v>543.29</v>
          </cell>
          <cell r="J19">
            <v>546.41</v>
          </cell>
          <cell r="K19">
            <v>540.65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66556</v>
          </cell>
          <cell r="V19">
            <v>0</v>
          </cell>
          <cell r="X19">
            <v>0</v>
          </cell>
          <cell r="Z19">
            <v>0</v>
          </cell>
        </row>
        <row r="20">
          <cell r="A20">
            <v>403</v>
          </cell>
          <cell r="B20" t="str">
            <v xml:space="preserve"> BENTON          </v>
          </cell>
          <cell r="C20" t="str">
            <v xml:space="preserve">GENTRY              </v>
          </cell>
          <cell r="D20">
            <v>1408.52</v>
          </cell>
          <cell r="E20">
            <v>1449.98</v>
          </cell>
          <cell r="G20">
            <v>0</v>
          </cell>
          <cell r="H20">
            <v>18.909895295679103</v>
          </cell>
          <cell r="I20">
            <v>1427.43</v>
          </cell>
          <cell r="J20">
            <v>1441.51</v>
          </cell>
          <cell r="K20">
            <v>1448.81</v>
          </cell>
          <cell r="L20">
            <v>0</v>
          </cell>
          <cell r="M20">
            <v>32057.17750000014</v>
          </cell>
          <cell r="N20">
            <v>0</v>
          </cell>
          <cell r="O20">
            <v>0</v>
          </cell>
          <cell r="P20">
            <v>0</v>
          </cell>
          <cell r="Q20">
            <v>32057</v>
          </cell>
          <cell r="R20">
            <v>32057</v>
          </cell>
          <cell r="S20">
            <v>0</v>
          </cell>
          <cell r="T20">
            <v>32057</v>
          </cell>
          <cell r="U20">
            <v>0</v>
          </cell>
          <cell r="V20">
            <v>32057</v>
          </cell>
          <cell r="X20">
            <v>0</v>
          </cell>
          <cell r="Z20">
            <v>32057</v>
          </cell>
        </row>
        <row r="21">
          <cell r="A21">
            <v>404</v>
          </cell>
          <cell r="B21" t="str">
            <v xml:space="preserve"> BENTON          </v>
          </cell>
          <cell r="C21" t="str">
            <v xml:space="preserve">GRAVETTE            </v>
          </cell>
          <cell r="D21">
            <v>1839.34</v>
          </cell>
          <cell r="E21">
            <v>1898</v>
          </cell>
          <cell r="G21">
            <v>0</v>
          </cell>
          <cell r="H21">
            <v>13.910042766553605</v>
          </cell>
          <cell r="I21">
            <v>1853.25</v>
          </cell>
          <cell r="J21">
            <v>1876.66</v>
          </cell>
          <cell r="K21">
            <v>1857.17</v>
          </cell>
          <cell r="L21">
            <v>0</v>
          </cell>
          <cell r="M21">
            <v>23580.92750000014</v>
          </cell>
          <cell r="N21">
            <v>0</v>
          </cell>
          <cell r="O21">
            <v>0</v>
          </cell>
          <cell r="P21">
            <v>0</v>
          </cell>
          <cell r="Q21">
            <v>23581</v>
          </cell>
          <cell r="R21">
            <v>23581</v>
          </cell>
          <cell r="S21">
            <v>0</v>
          </cell>
          <cell r="T21">
            <v>23581</v>
          </cell>
          <cell r="U21">
            <v>0</v>
          </cell>
          <cell r="V21">
            <v>23581</v>
          </cell>
          <cell r="X21">
            <v>0</v>
          </cell>
          <cell r="Z21">
            <v>23581</v>
          </cell>
        </row>
        <row r="22">
          <cell r="A22">
            <v>405</v>
          </cell>
          <cell r="B22" t="str">
            <v xml:space="preserve"> BENTON          </v>
          </cell>
          <cell r="C22" t="str">
            <v xml:space="preserve">ROGERS              </v>
          </cell>
          <cell r="D22">
            <v>15389.66</v>
          </cell>
          <cell r="E22">
            <v>15595.55</v>
          </cell>
          <cell r="G22">
            <v>0</v>
          </cell>
          <cell r="H22">
            <v>87.450228579855477</v>
          </cell>
          <cell r="I22">
            <v>15477.11</v>
          </cell>
          <cell r="J22">
            <v>15577.64</v>
          </cell>
          <cell r="K22">
            <v>15578.73</v>
          </cell>
          <cell r="L22">
            <v>0</v>
          </cell>
          <cell r="M22">
            <v>148249.61250000124</v>
          </cell>
          <cell r="N22">
            <v>0</v>
          </cell>
          <cell r="O22">
            <v>0</v>
          </cell>
          <cell r="P22">
            <v>0</v>
          </cell>
          <cell r="Q22">
            <v>148250</v>
          </cell>
          <cell r="R22">
            <v>148250</v>
          </cell>
          <cell r="S22">
            <v>0</v>
          </cell>
          <cell r="T22">
            <v>148250</v>
          </cell>
          <cell r="U22">
            <v>0</v>
          </cell>
          <cell r="V22">
            <v>148250</v>
          </cell>
          <cell r="X22">
            <v>0</v>
          </cell>
          <cell r="Z22">
            <v>148250</v>
          </cell>
        </row>
        <row r="23">
          <cell r="A23">
            <v>406</v>
          </cell>
          <cell r="B23" t="str">
            <v xml:space="preserve"> BENTON          </v>
          </cell>
          <cell r="C23" t="str">
            <v xml:space="preserve">SILOAM SPRINGS      </v>
          </cell>
          <cell r="D23">
            <v>4154.71</v>
          </cell>
          <cell r="E23">
            <v>4206.83</v>
          </cell>
          <cell r="G23">
            <v>0</v>
          </cell>
          <cell r="H23">
            <v>74.320011797669963</v>
          </cell>
          <cell r="I23">
            <v>4151.88</v>
          </cell>
          <cell r="J23">
            <v>4247.57</v>
          </cell>
          <cell r="K23">
            <v>4240.41</v>
          </cell>
          <cell r="L23">
            <v>0</v>
          </cell>
          <cell r="M23">
            <v>0</v>
          </cell>
          <cell r="N23">
            <v>69064.484999999637</v>
          </cell>
          <cell r="O23">
            <v>56926.494999999879</v>
          </cell>
          <cell r="P23">
            <v>0</v>
          </cell>
          <cell r="Q23">
            <v>125991</v>
          </cell>
          <cell r="R23">
            <v>125991</v>
          </cell>
          <cell r="S23">
            <v>0</v>
          </cell>
          <cell r="T23">
            <v>125991</v>
          </cell>
          <cell r="U23">
            <v>0</v>
          </cell>
          <cell r="V23">
            <v>125991</v>
          </cell>
          <cell r="X23">
            <v>0</v>
          </cell>
          <cell r="Z23">
            <v>125991</v>
          </cell>
        </row>
        <row r="24">
          <cell r="A24">
            <v>407</v>
          </cell>
          <cell r="B24" t="str">
            <v xml:space="preserve"> BENTON          </v>
          </cell>
          <cell r="C24" t="str">
            <v xml:space="preserve">PEA RIDGE           </v>
          </cell>
          <cell r="D24">
            <v>2054.91</v>
          </cell>
          <cell r="E24">
            <v>2111.83</v>
          </cell>
          <cell r="G24">
            <v>0</v>
          </cell>
          <cell r="H24">
            <v>155.05972570417342</v>
          </cell>
          <cell r="I24">
            <v>2099.0500000000002</v>
          </cell>
          <cell r="J24">
            <v>2178.21</v>
          </cell>
          <cell r="K24">
            <v>2156.37</v>
          </cell>
          <cell r="L24">
            <v>0</v>
          </cell>
          <cell r="M24">
            <v>74828.335000000559</v>
          </cell>
          <cell r="N24">
            <v>112530.69500000018</v>
          </cell>
          <cell r="O24">
            <v>75506.434999999939</v>
          </cell>
          <cell r="P24">
            <v>0</v>
          </cell>
          <cell r="Q24">
            <v>262865</v>
          </cell>
          <cell r="R24">
            <v>262865</v>
          </cell>
          <cell r="S24">
            <v>0</v>
          </cell>
          <cell r="T24">
            <v>262865</v>
          </cell>
          <cell r="U24">
            <v>0</v>
          </cell>
          <cell r="V24">
            <v>262865</v>
          </cell>
          <cell r="X24">
            <v>0</v>
          </cell>
          <cell r="Z24">
            <v>262865</v>
          </cell>
        </row>
        <row r="25">
          <cell r="A25">
            <v>501</v>
          </cell>
          <cell r="B25" t="str">
            <v xml:space="preserve"> BOONE           </v>
          </cell>
          <cell r="C25" t="str">
            <v xml:space="preserve">ALPENA              </v>
          </cell>
          <cell r="D25">
            <v>509.36</v>
          </cell>
          <cell r="E25">
            <v>529.96</v>
          </cell>
          <cell r="G25">
            <v>0</v>
          </cell>
          <cell r="H25">
            <v>23.069753723639582</v>
          </cell>
          <cell r="I25">
            <v>532.42999999999995</v>
          </cell>
          <cell r="J25">
            <v>525.24</v>
          </cell>
          <cell r="K25">
            <v>524.12</v>
          </cell>
          <cell r="L25">
            <v>0</v>
          </cell>
          <cell r="M25">
            <v>39109.417499999894</v>
          </cell>
          <cell r="N25">
            <v>0</v>
          </cell>
          <cell r="O25">
            <v>0</v>
          </cell>
          <cell r="P25">
            <v>0</v>
          </cell>
          <cell r="Q25">
            <v>39109</v>
          </cell>
          <cell r="R25">
            <v>39109</v>
          </cell>
          <cell r="S25">
            <v>0</v>
          </cell>
          <cell r="T25">
            <v>39109</v>
          </cell>
          <cell r="U25">
            <v>0</v>
          </cell>
          <cell r="V25">
            <v>39109</v>
          </cell>
          <cell r="X25">
            <v>0</v>
          </cell>
          <cell r="Z25">
            <v>39109</v>
          </cell>
        </row>
        <row r="26">
          <cell r="A26">
            <v>502</v>
          </cell>
          <cell r="B26" t="str">
            <v xml:space="preserve"> BOONE           </v>
          </cell>
          <cell r="C26" t="str">
            <v xml:space="preserve">BERGMAN             </v>
          </cell>
          <cell r="D26">
            <v>1086.18</v>
          </cell>
          <cell r="E26">
            <v>1070.5899999999999</v>
          </cell>
          <cell r="G26">
            <v>52858</v>
          </cell>
          <cell r="H26">
            <v>29.330187288010617</v>
          </cell>
          <cell r="I26">
            <v>1055.6600000000001</v>
          </cell>
          <cell r="J26">
            <v>1089.6400000000001</v>
          </cell>
          <cell r="K26">
            <v>1080.8699999999999</v>
          </cell>
          <cell r="L26">
            <v>0</v>
          </cell>
          <cell r="M26">
            <v>0</v>
          </cell>
          <cell r="N26">
            <v>32294.51250000031</v>
          </cell>
          <cell r="O26">
            <v>17427.169999999955</v>
          </cell>
          <cell r="P26">
            <v>0</v>
          </cell>
          <cell r="Q26">
            <v>49722</v>
          </cell>
          <cell r="R26">
            <v>0</v>
          </cell>
          <cell r="S26">
            <v>0</v>
          </cell>
          <cell r="T26">
            <v>0</v>
          </cell>
          <cell r="U26">
            <v>52858</v>
          </cell>
          <cell r="V26">
            <v>0</v>
          </cell>
          <cell r="X26">
            <v>0</v>
          </cell>
          <cell r="Z26">
            <v>0</v>
          </cell>
        </row>
        <row r="27">
          <cell r="A27">
            <v>503</v>
          </cell>
          <cell r="B27" t="str">
            <v xml:space="preserve"> BOONE           </v>
          </cell>
          <cell r="C27" t="str">
            <v xml:space="preserve">HARRISON            </v>
          </cell>
          <cell r="D27">
            <v>2631.33</v>
          </cell>
          <cell r="E27">
            <v>2618.0700000000002</v>
          </cell>
          <cell r="G27">
            <v>44958</v>
          </cell>
          <cell r="H27">
            <v>149.88998672762131</v>
          </cell>
          <cell r="I27">
            <v>2614.04</v>
          </cell>
          <cell r="J27">
            <v>2687.71</v>
          </cell>
          <cell r="K27">
            <v>2698.32</v>
          </cell>
          <cell r="L27">
            <v>0</v>
          </cell>
          <cell r="M27">
            <v>0</v>
          </cell>
          <cell r="N27">
            <v>118057.20999999979</v>
          </cell>
          <cell r="O27">
            <v>136043.8125</v>
          </cell>
          <cell r="P27">
            <v>0</v>
          </cell>
          <cell r="Q27">
            <v>254101</v>
          </cell>
          <cell r="R27">
            <v>254101</v>
          </cell>
          <cell r="S27">
            <v>0</v>
          </cell>
          <cell r="T27">
            <v>254101</v>
          </cell>
          <cell r="U27">
            <v>0</v>
          </cell>
          <cell r="V27">
            <v>254101</v>
          </cell>
          <cell r="X27">
            <v>0</v>
          </cell>
          <cell r="Z27">
            <v>254101</v>
          </cell>
        </row>
        <row r="28">
          <cell r="A28">
            <v>504</v>
          </cell>
          <cell r="B28" t="str">
            <v xml:space="preserve"> BOONE           </v>
          </cell>
          <cell r="C28" t="str">
            <v xml:space="preserve">OMAHA               </v>
          </cell>
          <cell r="D28">
            <v>387.77</v>
          </cell>
          <cell r="E28">
            <v>401.28</v>
          </cell>
          <cell r="G28">
            <v>0</v>
          </cell>
          <cell r="H28">
            <v>7.1299218404365137</v>
          </cell>
          <cell r="I28">
            <v>394.9</v>
          </cell>
          <cell r="J28">
            <v>377.22</v>
          </cell>
          <cell r="K28">
            <v>374.84</v>
          </cell>
          <cell r="L28">
            <v>0</v>
          </cell>
          <cell r="M28">
            <v>12087.132499999992</v>
          </cell>
          <cell r="N28">
            <v>0</v>
          </cell>
          <cell r="O28">
            <v>0</v>
          </cell>
          <cell r="P28">
            <v>0</v>
          </cell>
          <cell r="Q28">
            <v>12087</v>
          </cell>
          <cell r="R28">
            <v>12087</v>
          </cell>
          <cell r="S28">
            <v>0</v>
          </cell>
          <cell r="T28">
            <v>12087</v>
          </cell>
          <cell r="U28">
            <v>0</v>
          </cell>
          <cell r="V28">
            <v>12087</v>
          </cell>
          <cell r="X28">
            <v>0</v>
          </cell>
          <cell r="Z28">
            <v>12087</v>
          </cell>
        </row>
        <row r="29">
          <cell r="A29">
            <v>505</v>
          </cell>
          <cell r="B29" t="str">
            <v xml:space="preserve"> BOONE           </v>
          </cell>
          <cell r="C29" t="str">
            <v xml:space="preserve">VALLEY SPRINGS      </v>
          </cell>
          <cell r="D29">
            <v>880.62</v>
          </cell>
          <cell r="E29">
            <v>870.02</v>
          </cell>
          <cell r="G29">
            <v>35939</v>
          </cell>
          <cell r="H29">
            <v>0</v>
          </cell>
          <cell r="I29">
            <v>856.12</v>
          </cell>
          <cell r="J29">
            <v>839.23</v>
          </cell>
          <cell r="K29">
            <v>832.47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35939</v>
          </cell>
          <cell r="V29">
            <v>0</v>
          </cell>
          <cell r="X29">
            <v>0</v>
          </cell>
          <cell r="Z29">
            <v>0</v>
          </cell>
        </row>
        <row r="30">
          <cell r="A30">
            <v>506</v>
          </cell>
          <cell r="B30" t="str">
            <v xml:space="preserve"> BOONE           </v>
          </cell>
          <cell r="C30" t="str">
            <v xml:space="preserve">LEAD HILL           </v>
          </cell>
          <cell r="D30">
            <v>343.69</v>
          </cell>
          <cell r="E30">
            <v>344.74</v>
          </cell>
          <cell r="G30">
            <v>0</v>
          </cell>
          <cell r="H30">
            <v>27.030231529272967</v>
          </cell>
          <cell r="I30">
            <v>348.15</v>
          </cell>
          <cell r="J30">
            <v>352.13</v>
          </cell>
          <cell r="K30">
            <v>359.92</v>
          </cell>
          <cell r="L30">
            <v>0</v>
          </cell>
          <cell r="M30">
            <v>7560.814999999965</v>
          </cell>
          <cell r="N30">
            <v>12527.897499999977</v>
          </cell>
          <cell r="O30">
            <v>25733.895000000011</v>
          </cell>
          <cell r="P30">
            <v>0</v>
          </cell>
          <cell r="Q30">
            <v>45823</v>
          </cell>
          <cell r="R30">
            <v>45823</v>
          </cell>
          <cell r="S30">
            <v>0</v>
          </cell>
          <cell r="T30">
            <v>45823</v>
          </cell>
          <cell r="U30">
            <v>0</v>
          </cell>
          <cell r="V30">
            <v>45823</v>
          </cell>
          <cell r="X30">
            <v>0</v>
          </cell>
          <cell r="Z30">
            <v>45823</v>
          </cell>
        </row>
        <row r="31">
          <cell r="A31">
            <v>601</v>
          </cell>
          <cell r="B31" t="str">
            <v xml:space="preserve"> BRADLEY         </v>
          </cell>
          <cell r="C31" t="str">
            <v xml:space="preserve">HERMITAGE           </v>
          </cell>
          <cell r="D31">
            <v>421.57</v>
          </cell>
          <cell r="E31">
            <v>441.49</v>
          </cell>
          <cell r="G31">
            <v>0</v>
          </cell>
          <cell r="H31">
            <v>16.280194661554344</v>
          </cell>
          <cell r="I31">
            <v>437.85</v>
          </cell>
          <cell r="J31">
            <v>426.3</v>
          </cell>
          <cell r="K31">
            <v>426.35</v>
          </cell>
          <cell r="L31">
            <v>0</v>
          </cell>
          <cell r="M31">
            <v>27598.670000000049</v>
          </cell>
          <cell r="N31">
            <v>0</v>
          </cell>
          <cell r="O31">
            <v>0</v>
          </cell>
          <cell r="P31">
            <v>0</v>
          </cell>
          <cell r="Q31">
            <v>27599</v>
          </cell>
          <cell r="R31">
            <v>27599</v>
          </cell>
          <cell r="S31">
            <v>149687</v>
          </cell>
          <cell r="T31">
            <v>177286</v>
          </cell>
          <cell r="U31">
            <v>0</v>
          </cell>
          <cell r="V31">
            <v>27599</v>
          </cell>
          <cell r="X31">
            <v>0</v>
          </cell>
          <cell r="Z31">
            <v>27599</v>
          </cell>
        </row>
        <row r="32">
          <cell r="A32">
            <v>602</v>
          </cell>
          <cell r="B32" t="str">
            <v xml:space="preserve"> BRADLEY         </v>
          </cell>
          <cell r="C32" t="str">
            <v xml:space="preserve">WARREN              </v>
          </cell>
          <cell r="D32">
            <v>1593.1</v>
          </cell>
          <cell r="E32">
            <v>1608.58</v>
          </cell>
          <cell r="G32">
            <v>0</v>
          </cell>
          <cell r="H32">
            <v>0</v>
          </cell>
          <cell r="I32">
            <v>1587.74</v>
          </cell>
          <cell r="J32">
            <v>1568.77</v>
          </cell>
          <cell r="K32">
            <v>1571.37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Z32">
            <v>0</v>
          </cell>
        </row>
        <row r="33">
          <cell r="A33">
            <v>701</v>
          </cell>
          <cell r="B33" t="str">
            <v xml:space="preserve"> CALHOUN         </v>
          </cell>
          <cell r="C33" t="str">
            <v xml:space="preserve">HAMPTON             </v>
          </cell>
          <cell r="D33">
            <v>554.16</v>
          </cell>
          <cell r="E33">
            <v>579.91</v>
          </cell>
          <cell r="G33">
            <v>0</v>
          </cell>
          <cell r="H33">
            <v>31.040259548739122</v>
          </cell>
          <cell r="I33">
            <v>585.20000000000005</v>
          </cell>
          <cell r="J33">
            <v>573.79</v>
          </cell>
          <cell r="K33">
            <v>564.44000000000005</v>
          </cell>
          <cell r="L33">
            <v>0</v>
          </cell>
          <cell r="M33">
            <v>52620.560000000129</v>
          </cell>
          <cell r="N33">
            <v>0</v>
          </cell>
          <cell r="O33">
            <v>0</v>
          </cell>
          <cell r="P33">
            <v>0</v>
          </cell>
          <cell r="Q33">
            <v>52621</v>
          </cell>
          <cell r="R33">
            <v>52621</v>
          </cell>
          <cell r="S33">
            <v>0</v>
          </cell>
          <cell r="T33">
            <v>52621</v>
          </cell>
          <cell r="U33">
            <v>0</v>
          </cell>
          <cell r="V33">
            <v>52621</v>
          </cell>
          <cell r="X33">
            <v>0</v>
          </cell>
          <cell r="Z33">
            <v>52621</v>
          </cell>
        </row>
        <row r="34">
          <cell r="A34">
            <v>801</v>
          </cell>
          <cell r="B34" t="str">
            <v xml:space="preserve"> CARROLL         </v>
          </cell>
          <cell r="C34" t="str">
            <v xml:space="preserve">BERRYVILLE          </v>
          </cell>
          <cell r="D34">
            <v>1942.35</v>
          </cell>
          <cell r="E34">
            <v>1929.22</v>
          </cell>
          <cell r="G34">
            <v>44517</v>
          </cell>
          <cell r="H34">
            <v>0</v>
          </cell>
          <cell r="I34">
            <v>1929.77</v>
          </cell>
          <cell r="J34">
            <v>1885.1</v>
          </cell>
          <cell r="K34">
            <v>1898.7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44517</v>
          </cell>
          <cell r="V34">
            <v>0</v>
          </cell>
          <cell r="X34">
            <v>0</v>
          </cell>
          <cell r="Z34">
            <v>0</v>
          </cell>
        </row>
        <row r="35">
          <cell r="A35">
            <v>802</v>
          </cell>
          <cell r="B35" t="str">
            <v xml:space="preserve"> CARROLL         </v>
          </cell>
          <cell r="C35" t="str">
            <v xml:space="preserve">EUREKA SPRINGS      </v>
          </cell>
          <cell r="D35">
            <v>615.29999999999995</v>
          </cell>
          <cell r="E35">
            <v>603.53</v>
          </cell>
          <cell r="G35">
            <v>39906</v>
          </cell>
          <cell r="H35">
            <v>0</v>
          </cell>
          <cell r="I35">
            <v>584.66999999999996</v>
          </cell>
          <cell r="J35">
            <v>595.5</v>
          </cell>
          <cell r="K35">
            <v>591.73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39906</v>
          </cell>
          <cell r="V35">
            <v>0</v>
          </cell>
          <cell r="X35">
            <v>-1452203</v>
          </cell>
          <cell r="Z35">
            <v>0</v>
          </cell>
        </row>
        <row r="36">
          <cell r="A36">
            <v>803</v>
          </cell>
          <cell r="B36" t="str">
            <v xml:space="preserve"> CARROLL         </v>
          </cell>
          <cell r="C36" t="str">
            <v xml:space="preserve">GREEN FOREST        </v>
          </cell>
          <cell r="D36">
            <v>1289.8</v>
          </cell>
          <cell r="E36">
            <v>1280.6500000000001</v>
          </cell>
          <cell r="G36">
            <v>31023</v>
          </cell>
          <cell r="H36">
            <v>108.50022120631175</v>
          </cell>
          <cell r="I36">
            <v>1268.94</v>
          </cell>
          <cell r="J36">
            <v>1322.74</v>
          </cell>
          <cell r="K36">
            <v>1347.06</v>
          </cell>
          <cell r="L36">
            <v>0</v>
          </cell>
          <cell r="M36">
            <v>0</v>
          </cell>
          <cell r="N36">
            <v>71353.072499999864</v>
          </cell>
          <cell r="O36">
            <v>112581.55249999976</v>
          </cell>
          <cell r="P36">
            <v>0</v>
          </cell>
          <cell r="Q36">
            <v>183935</v>
          </cell>
          <cell r="R36">
            <v>183935</v>
          </cell>
          <cell r="S36">
            <v>0</v>
          </cell>
          <cell r="T36">
            <v>183935</v>
          </cell>
          <cell r="U36">
            <v>0</v>
          </cell>
          <cell r="V36">
            <v>183935</v>
          </cell>
          <cell r="X36">
            <v>0</v>
          </cell>
          <cell r="Z36">
            <v>183935</v>
          </cell>
        </row>
        <row r="37">
          <cell r="A37">
            <v>901</v>
          </cell>
          <cell r="B37" t="str">
            <v xml:space="preserve"> CHICOT          </v>
          </cell>
          <cell r="C37" t="str">
            <v xml:space="preserve">DERMOTT             </v>
          </cell>
          <cell r="D37">
            <v>357.9</v>
          </cell>
          <cell r="E37">
            <v>351.16</v>
          </cell>
          <cell r="G37">
            <v>22852</v>
          </cell>
          <cell r="H37">
            <v>0</v>
          </cell>
          <cell r="I37">
            <v>352.12</v>
          </cell>
          <cell r="J37">
            <v>342.03</v>
          </cell>
          <cell r="K37">
            <v>343.1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119061</v>
          </cell>
          <cell r="T37">
            <v>119061</v>
          </cell>
          <cell r="U37">
            <v>0</v>
          </cell>
          <cell r="V37">
            <v>0</v>
          </cell>
          <cell r="X37">
            <v>0</v>
          </cell>
          <cell r="Z37">
            <v>0</v>
          </cell>
        </row>
        <row r="38">
          <cell r="A38">
            <v>903</v>
          </cell>
          <cell r="B38" t="str">
            <v xml:space="preserve"> CHICOT          </v>
          </cell>
          <cell r="C38" t="str">
            <v xml:space="preserve">LAKESIDE </v>
          </cell>
          <cell r="D38">
            <v>1018.14</v>
          </cell>
          <cell r="E38">
            <v>1007.83</v>
          </cell>
          <cell r="G38">
            <v>34956</v>
          </cell>
          <cell r="H38">
            <v>0</v>
          </cell>
          <cell r="I38">
            <v>1005.16</v>
          </cell>
          <cell r="J38">
            <v>997.14</v>
          </cell>
          <cell r="K38">
            <v>997.03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34956</v>
          </cell>
          <cell r="V38">
            <v>0</v>
          </cell>
          <cell r="X38">
            <v>0</v>
          </cell>
          <cell r="Z38">
            <v>0</v>
          </cell>
        </row>
        <row r="39">
          <cell r="A39">
            <v>1002</v>
          </cell>
          <cell r="B39" t="str">
            <v xml:space="preserve"> CLARK           </v>
          </cell>
          <cell r="C39" t="str">
            <v xml:space="preserve">ARKADELPHIA         </v>
          </cell>
          <cell r="D39">
            <v>1818.67</v>
          </cell>
          <cell r="E39">
            <v>1781.65</v>
          </cell>
          <cell r="G39">
            <v>125516</v>
          </cell>
          <cell r="H39">
            <v>0</v>
          </cell>
          <cell r="I39">
            <v>1766.62</v>
          </cell>
          <cell r="J39">
            <v>1753.03</v>
          </cell>
          <cell r="K39">
            <v>1749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125516</v>
          </cell>
          <cell r="V39">
            <v>0</v>
          </cell>
          <cell r="X39">
            <v>0</v>
          </cell>
          <cell r="Z39">
            <v>0</v>
          </cell>
        </row>
        <row r="40">
          <cell r="A40">
            <v>1003</v>
          </cell>
          <cell r="B40" t="str">
            <v xml:space="preserve"> CLARK           </v>
          </cell>
          <cell r="C40" t="str">
            <v xml:space="preserve">GURDON              </v>
          </cell>
          <cell r="D40">
            <v>705.39</v>
          </cell>
          <cell r="E40">
            <v>697.42</v>
          </cell>
          <cell r="G40">
            <v>27022</v>
          </cell>
          <cell r="H40">
            <v>0</v>
          </cell>
          <cell r="I40">
            <v>687.98</v>
          </cell>
          <cell r="J40">
            <v>681.46</v>
          </cell>
          <cell r="K40">
            <v>685.76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27022</v>
          </cell>
          <cell r="V40">
            <v>0</v>
          </cell>
          <cell r="X40">
            <v>0</v>
          </cell>
          <cell r="Z40">
            <v>0</v>
          </cell>
        </row>
        <row r="41">
          <cell r="A41">
            <v>1101</v>
          </cell>
          <cell r="B41" t="str">
            <v xml:space="preserve"> CLAY            </v>
          </cell>
          <cell r="C41" t="str">
            <v>CORNING</v>
          </cell>
          <cell r="D41">
            <v>907.02</v>
          </cell>
          <cell r="E41">
            <v>880.53</v>
          </cell>
          <cell r="G41">
            <v>89814</v>
          </cell>
          <cell r="H41">
            <v>0</v>
          </cell>
          <cell r="I41">
            <v>868.96</v>
          </cell>
          <cell r="J41">
            <v>848.28</v>
          </cell>
          <cell r="K41">
            <v>840.41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89814</v>
          </cell>
          <cell r="V41">
            <v>0</v>
          </cell>
          <cell r="X41">
            <v>0</v>
          </cell>
          <cell r="Z41">
            <v>0</v>
          </cell>
        </row>
        <row r="42">
          <cell r="A42">
            <v>1104</v>
          </cell>
          <cell r="B42" t="str">
            <v xml:space="preserve"> CLAY            </v>
          </cell>
          <cell r="C42" t="str">
            <v xml:space="preserve">PIGGOTT             </v>
          </cell>
          <cell r="D42">
            <v>866.41</v>
          </cell>
          <cell r="E42">
            <v>850.04</v>
          </cell>
          <cell r="G42">
            <v>55502</v>
          </cell>
          <cell r="H42">
            <v>0</v>
          </cell>
          <cell r="I42">
            <v>840.1</v>
          </cell>
          <cell r="J42">
            <v>840.14</v>
          </cell>
          <cell r="K42">
            <v>845.98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55502</v>
          </cell>
          <cell r="V42">
            <v>0</v>
          </cell>
          <cell r="X42">
            <v>0</v>
          </cell>
          <cell r="Z42">
            <v>0</v>
          </cell>
        </row>
        <row r="43">
          <cell r="A43">
            <v>1106</v>
          </cell>
          <cell r="B43" t="str">
            <v xml:space="preserve"> CLAY            </v>
          </cell>
          <cell r="C43" t="str">
            <v xml:space="preserve">RECTOR         </v>
          </cell>
          <cell r="D43">
            <v>577.05999999999995</v>
          </cell>
          <cell r="E43">
            <v>567.79</v>
          </cell>
          <cell r="G43">
            <v>31430</v>
          </cell>
          <cell r="H43">
            <v>0</v>
          </cell>
          <cell r="I43">
            <v>571.46</v>
          </cell>
          <cell r="J43">
            <v>558.09</v>
          </cell>
          <cell r="K43">
            <v>562.80999999999995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31430</v>
          </cell>
          <cell r="V43">
            <v>0</v>
          </cell>
          <cell r="X43">
            <v>0</v>
          </cell>
          <cell r="Z43">
            <v>0</v>
          </cell>
        </row>
        <row r="44">
          <cell r="A44">
            <v>1201</v>
          </cell>
          <cell r="B44" t="str">
            <v xml:space="preserve"> CLEBURNE</v>
          </cell>
          <cell r="C44" t="str">
            <v>CONCORD</v>
          </cell>
          <cell r="D44">
            <v>443.31</v>
          </cell>
          <cell r="E44">
            <v>456.8</v>
          </cell>
          <cell r="G44">
            <v>0</v>
          </cell>
          <cell r="H44">
            <v>13.889986727621295</v>
          </cell>
          <cell r="I44">
            <v>457.2</v>
          </cell>
          <cell r="J44">
            <v>451.84</v>
          </cell>
          <cell r="K44">
            <v>443.55</v>
          </cell>
          <cell r="L44">
            <v>0</v>
          </cell>
          <cell r="M44">
            <v>23547.022499999977</v>
          </cell>
          <cell r="N44">
            <v>0</v>
          </cell>
          <cell r="O44">
            <v>0</v>
          </cell>
          <cell r="P44">
            <v>0</v>
          </cell>
          <cell r="Q44">
            <v>23547</v>
          </cell>
          <cell r="R44">
            <v>23547</v>
          </cell>
          <cell r="S44">
            <v>0</v>
          </cell>
          <cell r="T44">
            <v>23547</v>
          </cell>
          <cell r="U44">
            <v>0</v>
          </cell>
          <cell r="V44">
            <v>23547</v>
          </cell>
          <cell r="X44">
            <v>0</v>
          </cell>
          <cell r="Z44">
            <v>23547</v>
          </cell>
        </row>
        <row r="45">
          <cell r="A45">
            <v>1202</v>
          </cell>
          <cell r="B45" t="str">
            <v xml:space="preserve"> CLEBURNE        </v>
          </cell>
          <cell r="C45" t="str">
            <v xml:space="preserve">HEBER SPRINGS       </v>
          </cell>
          <cell r="D45">
            <v>1722.98</v>
          </cell>
          <cell r="E45">
            <v>1657.08</v>
          </cell>
          <cell r="G45">
            <v>223434</v>
          </cell>
          <cell r="H45">
            <v>0</v>
          </cell>
          <cell r="I45">
            <v>1623.5</v>
          </cell>
          <cell r="J45">
            <v>1591.48</v>
          </cell>
          <cell r="K45">
            <v>1589.12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223434</v>
          </cell>
          <cell r="V45">
            <v>0</v>
          </cell>
          <cell r="X45">
            <v>0</v>
          </cell>
          <cell r="Z45">
            <v>0</v>
          </cell>
        </row>
        <row r="46">
          <cell r="A46">
            <v>1203</v>
          </cell>
          <cell r="B46" t="str">
            <v xml:space="preserve"> CLEBURNE        </v>
          </cell>
          <cell r="C46" t="str">
            <v xml:space="preserve">QUITMAN             </v>
          </cell>
          <cell r="D46">
            <v>655.29999999999995</v>
          </cell>
          <cell r="E46">
            <v>660.46</v>
          </cell>
          <cell r="G46">
            <v>0</v>
          </cell>
          <cell r="H46">
            <v>39.210145996165757</v>
          </cell>
          <cell r="I46">
            <v>640.45000000000005</v>
          </cell>
          <cell r="J46">
            <v>684.76</v>
          </cell>
          <cell r="K46">
            <v>675.37</v>
          </cell>
          <cell r="L46">
            <v>0</v>
          </cell>
          <cell r="M46">
            <v>0</v>
          </cell>
          <cell r="N46">
            <v>41194.574999999924</v>
          </cell>
          <cell r="O46">
            <v>25276.177499999947</v>
          </cell>
          <cell r="P46">
            <v>0</v>
          </cell>
          <cell r="Q46">
            <v>66471</v>
          </cell>
          <cell r="R46">
            <v>66471</v>
          </cell>
          <cell r="S46">
            <v>0</v>
          </cell>
          <cell r="T46">
            <v>66471</v>
          </cell>
          <cell r="U46">
            <v>0</v>
          </cell>
          <cell r="V46">
            <v>66471</v>
          </cell>
          <cell r="X46">
            <v>0</v>
          </cell>
          <cell r="Z46">
            <v>66471</v>
          </cell>
        </row>
        <row r="47">
          <cell r="A47">
            <v>1204</v>
          </cell>
          <cell r="B47" t="str">
            <v xml:space="preserve"> CLEBURNE        </v>
          </cell>
          <cell r="C47" t="str">
            <v xml:space="preserve">WEST SIDE     </v>
          </cell>
          <cell r="D47">
            <v>444.77</v>
          </cell>
          <cell r="E47">
            <v>444.66</v>
          </cell>
          <cell r="G47">
            <v>373</v>
          </cell>
          <cell r="H47">
            <v>17.290075210145996</v>
          </cell>
          <cell r="I47">
            <v>447.75</v>
          </cell>
          <cell r="J47">
            <v>455.49</v>
          </cell>
          <cell r="K47">
            <v>448.14</v>
          </cell>
          <cell r="L47">
            <v>0</v>
          </cell>
          <cell r="M47">
            <v>5051.8450000000312</v>
          </cell>
          <cell r="N47">
            <v>18359.557499999974</v>
          </cell>
          <cell r="O47">
            <v>5899.4699999999348</v>
          </cell>
          <cell r="P47">
            <v>0</v>
          </cell>
          <cell r="Q47">
            <v>29311</v>
          </cell>
          <cell r="R47">
            <v>29311</v>
          </cell>
          <cell r="S47">
            <v>0</v>
          </cell>
          <cell r="T47">
            <v>29311</v>
          </cell>
          <cell r="U47">
            <v>373</v>
          </cell>
          <cell r="V47">
            <v>29311</v>
          </cell>
          <cell r="X47">
            <v>-1825620</v>
          </cell>
          <cell r="Z47">
            <v>0</v>
          </cell>
        </row>
        <row r="48">
          <cell r="A48">
            <v>1304</v>
          </cell>
          <cell r="B48" t="str">
            <v xml:space="preserve"> CLEVELAND       </v>
          </cell>
          <cell r="C48" t="str">
            <v xml:space="preserve">WOODLAWN            </v>
          </cell>
          <cell r="D48">
            <v>573.41999999999996</v>
          </cell>
          <cell r="E48">
            <v>558.17999999999995</v>
          </cell>
          <cell r="G48">
            <v>51671</v>
          </cell>
          <cell r="H48">
            <v>0.10028019466155434</v>
          </cell>
          <cell r="I48">
            <v>554.04999999999995</v>
          </cell>
          <cell r="J48">
            <v>558.28</v>
          </cell>
          <cell r="K48">
            <v>555.39</v>
          </cell>
          <cell r="L48">
            <v>0</v>
          </cell>
          <cell r="M48">
            <v>0</v>
          </cell>
          <cell r="N48">
            <v>169.52500000003855</v>
          </cell>
          <cell r="O48">
            <v>0</v>
          </cell>
          <cell r="P48">
            <v>0</v>
          </cell>
          <cell r="Q48">
            <v>170</v>
          </cell>
          <cell r="R48">
            <v>0</v>
          </cell>
          <cell r="S48">
            <v>0</v>
          </cell>
          <cell r="T48">
            <v>0</v>
          </cell>
          <cell r="U48">
            <v>51671</v>
          </cell>
          <cell r="V48">
            <v>0</v>
          </cell>
          <cell r="X48">
            <v>0</v>
          </cell>
          <cell r="Z48">
            <v>0</v>
          </cell>
        </row>
        <row r="49">
          <cell r="A49">
            <v>1305</v>
          </cell>
          <cell r="B49" t="str">
            <v xml:space="preserve"> CLEVELAND</v>
          </cell>
          <cell r="C49" t="str">
            <v>CLEVELAND COUNTY</v>
          </cell>
          <cell r="D49">
            <v>857.47</v>
          </cell>
          <cell r="E49">
            <v>840.35</v>
          </cell>
          <cell r="G49">
            <v>58045</v>
          </cell>
          <cell r="H49">
            <v>0</v>
          </cell>
          <cell r="I49">
            <v>829.13</v>
          </cell>
          <cell r="J49">
            <v>833.03</v>
          </cell>
          <cell r="K49">
            <v>822.23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58045</v>
          </cell>
          <cell r="V49">
            <v>0</v>
          </cell>
          <cell r="X49">
            <v>0</v>
          </cell>
          <cell r="Z49">
            <v>0</v>
          </cell>
        </row>
        <row r="50">
          <cell r="A50">
            <v>1402</v>
          </cell>
          <cell r="B50" t="str">
            <v xml:space="preserve"> COLUMBIA</v>
          </cell>
          <cell r="C50" t="str">
            <v>MAGNOLIA</v>
          </cell>
          <cell r="D50">
            <v>2774.84</v>
          </cell>
          <cell r="E50">
            <v>2711.87</v>
          </cell>
          <cell r="G50">
            <v>213500</v>
          </cell>
          <cell r="H50">
            <v>6.0899572334463947</v>
          </cell>
          <cell r="I50">
            <v>2666.12</v>
          </cell>
          <cell r="J50">
            <v>2694.84</v>
          </cell>
          <cell r="K50">
            <v>2717.96</v>
          </cell>
          <cell r="L50">
            <v>0</v>
          </cell>
          <cell r="M50">
            <v>0</v>
          </cell>
          <cell r="N50">
            <v>0</v>
          </cell>
          <cell r="O50">
            <v>10324.072500000246</v>
          </cell>
          <cell r="P50">
            <v>0</v>
          </cell>
          <cell r="Q50">
            <v>10324</v>
          </cell>
          <cell r="R50">
            <v>0</v>
          </cell>
          <cell r="S50">
            <v>0</v>
          </cell>
          <cell r="T50">
            <v>0</v>
          </cell>
          <cell r="U50">
            <v>213500</v>
          </cell>
          <cell r="V50">
            <v>0</v>
          </cell>
          <cell r="X50">
            <v>0</v>
          </cell>
          <cell r="Z50">
            <v>0</v>
          </cell>
        </row>
        <row r="51">
          <cell r="A51">
            <v>1408</v>
          </cell>
          <cell r="B51" t="str">
            <v xml:space="preserve"> COLUMBIA</v>
          </cell>
          <cell r="C51" t="str">
            <v>EMERSON-TAYLOR-BRADLEY</v>
          </cell>
          <cell r="D51">
            <v>1011.37</v>
          </cell>
          <cell r="E51">
            <v>981.17</v>
          </cell>
          <cell r="G51">
            <v>102393</v>
          </cell>
          <cell r="H51">
            <v>79.030231529272967</v>
          </cell>
          <cell r="I51">
            <v>982.18</v>
          </cell>
          <cell r="J51">
            <v>1027.48</v>
          </cell>
          <cell r="K51">
            <v>1013.89</v>
          </cell>
          <cell r="L51">
            <v>0</v>
          </cell>
          <cell r="M51">
            <v>0</v>
          </cell>
          <cell r="N51">
            <v>78507.027500000098</v>
          </cell>
          <cell r="O51">
            <v>55468.580000000045</v>
          </cell>
          <cell r="P51">
            <v>0</v>
          </cell>
          <cell r="Q51">
            <v>133976</v>
          </cell>
          <cell r="R51">
            <v>133976</v>
          </cell>
          <cell r="S51">
            <v>575585.91666666674</v>
          </cell>
          <cell r="T51">
            <v>709561.91666666674</v>
          </cell>
          <cell r="U51">
            <v>0</v>
          </cell>
          <cell r="V51">
            <v>133976</v>
          </cell>
          <cell r="X51">
            <v>0</v>
          </cell>
          <cell r="Z51">
            <v>133976</v>
          </cell>
        </row>
        <row r="52">
          <cell r="A52">
            <v>1503</v>
          </cell>
          <cell r="B52" t="str">
            <v xml:space="preserve"> CONWAY          </v>
          </cell>
          <cell r="C52" t="str">
            <v xml:space="preserve">NEMO VISTA          </v>
          </cell>
          <cell r="D52">
            <v>420.1</v>
          </cell>
          <cell r="E52">
            <v>450.49</v>
          </cell>
          <cell r="G52">
            <v>0</v>
          </cell>
          <cell r="H52">
            <v>30.089957233446395</v>
          </cell>
          <cell r="I52">
            <v>450.19</v>
          </cell>
          <cell r="J52">
            <v>449.35</v>
          </cell>
          <cell r="K52">
            <v>448.57</v>
          </cell>
          <cell r="L52">
            <v>0</v>
          </cell>
          <cell r="M52">
            <v>51010.072499999958</v>
          </cell>
          <cell r="N52">
            <v>0</v>
          </cell>
          <cell r="O52">
            <v>0</v>
          </cell>
          <cell r="P52">
            <v>0</v>
          </cell>
          <cell r="Q52">
            <v>51010</v>
          </cell>
          <cell r="R52">
            <v>51010</v>
          </cell>
          <cell r="S52">
            <v>0</v>
          </cell>
          <cell r="T52">
            <v>51010</v>
          </cell>
          <cell r="U52">
            <v>0</v>
          </cell>
          <cell r="V52">
            <v>51010</v>
          </cell>
          <cell r="X52">
            <v>0</v>
          </cell>
          <cell r="Z52">
            <v>51010</v>
          </cell>
        </row>
        <row r="53">
          <cell r="A53">
            <v>1505</v>
          </cell>
          <cell r="B53" t="str">
            <v xml:space="preserve"> CONWAY          </v>
          </cell>
          <cell r="C53" t="str">
            <v xml:space="preserve">WONDERVIEW          </v>
          </cell>
          <cell r="D53">
            <v>453</v>
          </cell>
          <cell r="E53">
            <v>464.95</v>
          </cell>
          <cell r="G53">
            <v>0</v>
          </cell>
          <cell r="H53">
            <v>19.729833357911811</v>
          </cell>
          <cell r="I53">
            <v>472.73</v>
          </cell>
          <cell r="J53">
            <v>459</v>
          </cell>
          <cell r="K53">
            <v>456.14</v>
          </cell>
          <cell r="L53">
            <v>0</v>
          </cell>
          <cell r="M53">
            <v>33447.28250000003</v>
          </cell>
          <cell r="N53">
            <v>0</v>
          </cell>
          <cell r="O53">
            <v>0</v>
          </cell>
          <cell r="P53">
            <v>0</v>
          </cell>
          <cell r="Q53">
            <v>33447</v>
          </cell>
          <cell r="R53">
            <v>33447</v>
          </cell>
          <cell r="S53">
            <v>0</v>
          </cell>
          <cell r="T53">
            <v>33447</v>
          </cell>
          <cell r="U53">
            <v>0</v>
          </cell>
          <cell r="V53">
            <v>33447</v>
          </cell>
          <cell r="X53">
            <v>0</v>
          </cell>
          <cell r="Z53">
            <v>33447</v>
          </cell>
        </row>
        <row r="54">
          <cell r="A54">
            <v>1507</v>
          </cell>
          <cell r="B54" t="str">
            <v xml:space="preserve"> CONWAY          </v>
          </cell>
          <cell r="C54" t="str">
            <v>SO CONWAY COUNTY</v>
          </cell>
          <cell r="D54">
            <v>2247.9699999999998</v>
          </cell>
          <cell r="E54">
            <v>2232.7199999999998</v>
          </cell>
          <cell r="G54">
            <v>51705</v>
          </cell>
          <cell r="H54">
            <v>27.45022857985548</v>
          </cell>
          <cell r="I54">
            <v>2237.5</v>
          </cell>
          <cell r="J54">
            <v>2244.96</v>
          </cell>
          <cell r="K54">
            <v>2247.9299999999998</v>
          </cell>
          <cell r="L54">
            <v>0</v>
          </cell>
          <cell r="M54">
            <v>0</v>
          </cell>
          <cell r="N54">
            <v>20749.860000000401</v>
          </cell>
          <cell r="O54">
            <v>25784.752500000061</v>
          </cell>
          <cell r="P54">
            <v>0</v>
          </cell>
          <cell r="Q54">
            <v>46535</v>
          </cell>
          <cell r="R54">
            <v>0</v>
          </cell>
          <cell r="S54">
            <v>0</v>
          </cell>
          <cell r="T54">
            <v>0</v>
          </cell>
          <cell r="U54">
            <v>51705</v>
          </cell>
          <cell r="V54">
            <v>0</v>
          </cell>
          <cell r="X54">
            <v>0</v>
          </cell>
          <cell r="Z54">
            <v>0</v>
          </cell>
        </row>
        <row r="55">
          <cell r="A55">
            <v>1601</v>
          </cell>
          <cell r="B55" t="str">
            <v xml:space="preserve"> CRAIGHEAD       </v>
          </cell>
          <cell r="C55" t="str">
            <v xml:space="preserve">BAY                 </v>
          </cell>
          <cell r="D55">
            <v>584.15</v>
          </cell>
          <cell r="E55">
            <v>594.66</v>
          </cell>
          <cell r="G55">
            <v>0</v>
          </cell>
          <cell r="H55">
            <v>72.720247751069166</v>
          </cell>
          <cell r="I55">
            <v>601.78</v>
          </cell>
          <cell r="J55">
            <v>622.6</v>
          </cell>
          <cell r="K55">
            <v>621.80999999999995</v>
          </cell>
          <cell r="L55">
            <v>0</v>
          </cell>
          <cell r="M55">
            <v>29887.257499999992</v>
          </cell>
          <cell r="N55">
            <v>47365.285000000091</v>
          </cell>
          <cell r="O55">
            <v>46026.037499999962</v>
          </cell>
          <cell r="P55">
            <v>0</v>
          </cell>
          <cell r="Q55">
            <v>123279</v>
          </cell>
          <cell r="R55">
            <v>123279</v>
          </cell>
          <cell r="S55">
            <v>0</v>
          </cell>
          <cell r="T55">
            <v>123279</v>
          </cell>
          <cell r="U55">
            <v>0</v>
          </cell>
          <cell r="V55">
            <v>123279</v>
          </cell>
          <cell r="X55">
            <v>0</v>
          </cell>
          <cell r="Z55">
            <v>123279</v>
          </cell>
        </row>
        <row r="56">
          <cell r="A56">
            <v>1602</v>
          </cell>
          <cell r="B56" t="str">
            <v xml:space="preserve"> CRAIGHEAD       </v>
          </cell>
          <cell r="C56" t="str">
            <v xml:space="preserve">WESTSIDE CONSOLIDATED      </v>
          </cell>
          <cell r="D56">
            <v>1720.92</v>
          </cell>
          <cell r="E56">
            <v>1734.15</v>
          </cell>
          <cell r="G56">
            <v>0</v>
          </cell>
          <cell r="H56">
            <v>17.039964606990118</v>
          </cell>
          <cell r="I56">
            <v>1737.96</v>
          </cell>
          <cell r="J56">
            <v>1724.59</v>
          </cell>
          <cell r="K56">
            <v>1724.2</v>
          </cell>
          <cell r="L56">
            <v>0</v>
          </cell>
          <cell r="M56">
            <v>28887.059999999939</v>
          </cell>
          <cell r="N56">
            <v>0</v>
          </cell>
          <cell r="O56">
            <v>0</v>
          </cell>
          <cell r="P56">
            <v>0</v>
          </cell>
          <cell r="Q56">
            <v>28887</v>
          </cell>
          <cell r="R56">
            <v>28887</v>
          </cell>
          <cell r="S56">
            <v>0</v>
          </cell>
          <cell r="T56">
            <v>28887</v>
          </cell>
          <cell r="U56">
            <v>0</v>
          </cell>
          <cell r="V56">
            <v>28887</v>
          </cell>
          <cell r="X56">
            <v>0</v>
          </cell>
          <cell r="Z56">
            <v>28887</v>
          </cell>
        </row>
        <row r="57">
          <cell r="A57">
            <v>1603</v>
          </cell>
          <cell r="B57" t="str">
            <v xml:space="preserve"> CRAIGHEAD       </v>
          </cell>
          <cell r="C57" t="str">
            <v xml:space="preserve">BROOKLAND           </v>
          </cell>
          <cell r="D57">
            <v>2322.38</v>
          </cell>
          <cell r="E57">
            <v>2463.4899999999998</v>
          </cell>
          <cell r="G57">
            <v>0</v>
          </cell>
          <cell r="H57">
            <v>327.72983335791179</v>
          </cell>
          <cell r="I57">
            <v>2471.5300000000002</v>
          </cell>
          <cell r="J57">
            <v>2554.0500000000002</v>
          </cell>
          <cell r="K57">
            <v>2551.5100000000002</v>
          </cell>
          <cell r="L57">
            <v>0</v>
          </cell>
          <cell r="M57">
            <v>252846.53750000015</v>
          </cell>
          <cell r="N57">
            <v>153521.84000000067</v>
          </cell>
          <cell r="O57">
            <v>149215.90500000073</v>
          </cell>
          <cell r="P57">
            <v>0</v>
          </cell>
          <cell r="Q57">
            <v>555584</v>
          </cell>
          <cell r="R57">
            <v>555584</v>
          </cell>
          <cell r="S57">
            <v>0</v>
          </cell>
          <cell r="T57">
            <v>555584</v>
          </cell>
          <cell r="U57">
            <v>0</v>
          </cell>
          <cell r="V57">
            <v>555584</v>
          </cell>
          <cell r="X57">
            <v>0</v>
          </cell>
          <cell r="Z57">
            <v>555584</v>
          </cell>
        </row>
        <row r="58">
          <cell r="A58">
            <v>1605</v>
          </cell>
          <cell r="B58" t="str">
            <v xml:space="preserve"> CRAIGHEAD       </v>
          </cell>
          <cell r="C58" t="str">
            <v>BUFFALO ISLAND CENTRAL</v>
          </cell>
          <cell r="D58">
            <v>751.09</v>
          </cell>
          <cell r="E58">
            <v>756.36</v>
          </cell>
          <cell r="G58">
            <v>0</v>
          </cell>
          <cell r="H58">
            <v>0</v>
          </cell>
          <cell r="I58">
            <v>745.92</v>
          </cell>
          <cell r="J58">
            <v>724.83</v>
          </cell>
          <cell r="K58">
            <v>724.37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Z58">
            <v>0</v>
          </cell>
        </row>
        <row r="59">
          <cell r="A59">
            <v>1608</v>
          </cell>
          <cell r="B59" t="str">
            <v xml:space="preserve"> CRAIGHEAD       </v>
          </cell>
          <cell r="C59" t="str">
            <v xml:space="preserve">JONESBORO           </v>
          </cell>
          <cell r="D59">
            <v>5947.95</v>
          </cell>
          <cell r="E59">
            <v>6219.95</v>
          </cell>
          <cell r="G59">
            <v>0</v>
          </cell>
          <cell r="H59">
            <v>834.26987170033919</v>
          </cell>
          <cell r="I59">
            <v>6282.61</v>
          </cell>
          <cell r="J59">
            <v>6500.03</v>
          </cell>
          <cell r="K59">
            <v>6439.48</v>
          </cell>
          <cell r="L59">
            <v>0</v>
          </cell>
          <cell r="M59">
            <v>567332.36499999976</v>
          </cell>
          <cell r="N59">
            <v>474805.61999999988</v>
          </cell>
          <cell r="O59">
            <v>372158.23249999958</v>
          </cell>
          <cell r="P59">
            <v>0</v>
          </cell>
          <cell r="Q59">
            <v>1414296</v>
          </cell>
          <cell r="R59">
            <v>1414296</v>
          </cell>
          <cell r="S59">
            <v>0</v>
          </cell>
          <cell r="T59">
            <v>1414296</v>
          </cell>
          <cell r="U59">
            <v>0</v>
          </cell>
          <cell r="V59">
            <v>1414296</v>
          </cell>
          <cell r="X59">
            <v>0</v>
          </cell>
          <cell r="Z59">
            <v>1414296</v>
          </cell>
        </row>
        <row r="60">
          <cell r="A60">
            <v>1611</v>
          </cell>
          <cell r="B60" t="str">
            <v xml:space="preserve"> CRAIGHEAD       </v>
          </cell>
          <cell r="C60" t="str">
            <v xml:space="preserve">NETTLETON           </v>
          </cell>
          <cell r="D60">
            <v>3282.38</v>
          </cell>
          <cell r="E60">
            <v>3323.03</v>
          </cell>
          <cell r="G60">
            <v>0</v>
          </cell>
          <cell r="H60">
            <v>223.75991741631029</v>
          </cell>
          <cell r="I60">
            <v>3283.02</v>
          </cell>
          <cell r="J60">
            <v>3407.82</v>
          </cell>
          <cell r="K60">
            <v>3461.36</v>
          </cell>
          <cell r="L60">
            <v>0</v>
          </cell>
          <cell r="M60">
            <v>1084.959999999784</v>
          </cell>
          <cell r="N60">
            <v>143740.24749999994</v>
          </cell>
          <cell r="O60">
            <v>234503.93249999988</v>
          </cell>
          <cell r="P60">
            <v>0</v>
          </cell>
          <cell r="Q60">
            <v>379329</v>
          </cell>
          <cell r="R60">
            <v>379329</v>
          </cell>
          <cell r="S60">
            <v>0</v>
          </cell>
          <cell r="T60">
            <v>379329</v>
          </cell>
          <cell r="U60">
            <v>0</v>
          </cell>
          <cell r="V60">
            <v>379329</v>
          </cell>
          <cell r="X60">
            <v>0</v>
          </cell>
          <cell r="Z60">
            <v>379329</v>
          </cell>
        </row>
        <row r="61">
          <cell r="A61">
            <v>1612</v>
          </cell>
          <cell r="B61" t="str">
            <v xml:space="preserve"> CRAIGHEAD       </v>
          </cell>
          <cell r="C61" t="str">
            <v xml:space="preserve">VALLEY VIEW         </v>
          </cell>
          <cell r="D61">
            <v>2732.99</v>
          </cell>
          <cell r="E61">
            <v>2743.27</v>
          </cell>
          <cell r="G61">
            <v>0</v>
          </cell>
          <cell r="H61">
            <v>84.159858427960472</v>
          </cell>
          <cell r="I61">
            <v>2737.7</v>
          </cell>
          <cell r="J61">
            <v>2786.08</v>
          </cell>
          <cell r="K61">
            <v>2779.91</v>
          </cell>
          <cell r="L61">
            <v>0</v>
          </cell>
          <cell r="M61">
            <v>7984.6275000000614</v>
          </cell>
          <cell r="N61">
            <v>72573.652499999909</v>
          </cell>
          <cell r="O61">
            <v>62113.959999999781</v>
          </cell>
          <cell r="P61">
            <v>0</v>
          </cell>
          <cell r="Q61">
            <v>142672</v>
          </cell>
          <cell r="R61">
            <v>142672</v>
          </cell>
          <cell r="S61">
            <v>0</v>
          </cell>
          <cell r="T61">
            <v>142672</v>
          </cell>
          <cell r="U61">
            <v>0</v>
          </cell>
          <cell r="V61">
            <v>142672</v>
          </cell>
          <cell r="X61">
            <v>0</v>
          </cell>
          <cell r="Z61">
            <v>142672</v>
          </cell>
        </row>
        <row r="62">
          <cell r="A62">
            <v>1613</v>
          </cell>
          <cell r="B62" t="str">
            <v xml:space="preserve"> CRAIGHEAD       </v>
          </cell>
          <cell r="C62" t="str">
            <v xml:space="preserve">RIVERSIDE           </v>
          </cell>
          <cell r="D62">
            <v>811.52</v>
          </cell>
          <cell r="E62">
            <v>789.4</v>
          </cell>
          <cell r="G62">
            <v>74998</v>
          </cell>
          <cell r="H62">
            <v>0</v>
          </cell>
          <cell r="I62">
            <v>779.61</v>
          </cell>
          <cell r="J62">
            <v>755.86</v>
          </cell>
          <cell r="K62">
            <v>763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74998</v>
          </cell>
          <cell r="V62">
            <v>0</v>
          </cell>
          <cell r="X62">
            <v>0</v>
          </cell>
          <cell r="Z62">
            <v>0</v>
          </cell>
        </row>
        <row r="63">
          <cell r="A63">
            <v>1701</v>
          </cell>
          <cell r="B63" t="str">
            <v xml:space="preserve"> CRAWFORD        </v>
          </cell>
          <cell r="C63" t="str">
            <v xml:space="preserve">ALMA                </v>
          </cell>
          <cell r="D63">
            <v>3148.26</v>
          </cell>
          <cell r="E63">
            <v>3214.29</v>
          </cell>
          <cell r="G63">
            <v>0</v>
          </cell>
          <cell r="H63">
            <v>93.710072260728509</v>
          </cell>
          <cell r="I63">
            <v>3186.67</v>
          </cell>
          <cell r="J63">
            <v>3242.36</v>
          </cell>
          <cell r="K63">
            <v>3241.52</v>
          </cell>
          <cell r="L63">
            <v>0</v>
          </cell>
          <cell r="M63">
            <v>65114.552499999751</v>
          </cell>
          <cell r="N63">
            <v>47585.66750000028</v>
          </cell>
          <cell r="O63">
            <v>46161.65750000003</v>
          </cell>
          <cell r="P63">
            <v>0</v>
          </cell>
          <cell r="Q63">
            <v>158862</v>
          </cell>
          <cell r="R63">
            <v>158862</v>
          </cell>
          <cell r="S63">
            <v>0</v>
          </cell>
          <cell r="T63">
            <v>158862</v>
          </cell>
          <cell r="U63">
            <v>0</v>
          </cell>
          <cell r="V63">
            <v>158862</v>
          </cell>
          <cell r="X63">
            <v>0</v>
          </cell>
          <cell r="Z63">
            <v>158862</v>
          </cell>
        </row>
        <row r="64">
          <cell r="A64">
            <v>1702</v>
          </cell>
          <cell r="B64" t="str">
            <v xml:space="preserve"> CRAWFORD        </v>
          </cell>
          <cell r="C64" t="str">
            <v xml:space="preserve">CEDARVILLE          </v>
          </cell>
          <cell r="D64">
            <v>813.12</v>
          </cell>
          <cell r="E64">
            <v>775.75</v>
          </cell>
          <cell r="G64">
            <v>126703</v>
          </cell>
          <cell r="H64">
            <v>0</v>
          </cell>
          <cell r="I64">
            <v>768.41</v>
          </cell>
          <cell r="J64">
            <v>745.06</v>
          </cell>
          <cell r="K64">
            <v>748.05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126703</v>
          </cell>
          <cell r="V64">
            <v>0</v>
          </cell>
          <cell r="X64">
            <v>0</v>
          </cell>
          <cell r="Z64">
            <v>0</v>
          </cell>
        </row>
        <row r="65">
          <cell r="A65">
            <v>1703</v>
          </cell>
          <cell r="B65" t="str">
            <v xml:space="preserve"> CRAWFORD        </v>
          </cell>
          <cell r="C65" t="str">
            <v xml:space="preserve">MOUNTAINBURG        </v>
          </cell>
          <cell r="D65">
            <v>639.62</v>
          </cell>
          <cell r="E65">
            <v>624.46</v>
          </cell>
          <cell r="G65">
            <v>51400</v>
          </cell>
          <cell r="H65">
            <v>0</v>
          </cell>
          <cell r="I65">
            <v>613.46</v>
          </cell>
          <cell r="J65">
            <v>619.22</v>
          </cell>
          <cell r="K65">
            <v>616.48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51400</v>
          </cell>
          <cell r="V65">
            <v>0</v>
          </cell>
          <cell r="X65">
            <v>0</v>
          </cell>
          <cell r="Z65">
            <v>0</v>
          </cell>
        </row>
        <row r="66">
          <cell r="A66">
            <v>1704</v>
          </cell>
          <cell r="B66" t="str">
            <v xml:space="preserve"> CRAWFORD</v>
          </cell>
          <cell r="C66" t="str">
            <v>MULBERRY/PLEASANT VIEW BI-COUNTY</v>
          </cell>
          <cell r="D66">
            <v>354.29</v>
          </cell>
          <cell r="E66">
            <v>381.64</v>
          </cell>
          <cell r="G66">
            <v>0</v>
          </cell>
          <cell r="H66">
            <v>73.560241852234185</v>
          </cell>
          <cell r="I66">
            <v>378.44</v>
          </cell>
          <cell r="J66">
            <v>406.48</v>
          </cell>
          <cell r="K66">
            <v>406.21</v>
          </cell>
          <cell r="L66">
            <v>0</v>
          </cell>
          <cell r="M66">
            <v>40940.287499999962</v>
          </cell>
          <cell r="N66">
            <v>42110.010000000053</v>
          </cell>
          <cell r="O66">
            <v>41652.292499999989</v>
          </cell>
          <cell r="P66">
            <v>0</v>
          </cell>
          <cell r="Q66">
            <v>124703</v>
          </cell>
          <cell r="R66">
            <v>124703</v>
          </cell>
          <cell r="S66">
            <v>0</v>
          </cell>
          <cell r="T66">
            <v>124703</v>
          </cell>
          <cell r="U66">
            <v>0</v>
          </cell>
          <cell r="V66">
            <v>124703</v>
          </cell>
          <cell r="X66">
            <v>0</v>
          </cell>
          <cell r="Z66">
            <v>124703</v>
          </cell>
        </row>
        <row r="67">
          <cell r="A67">
            <v>1705</v>
          </cell>
          <cell r="B67" t="str">
            <v xml:space="preserve"> CRAWFORD        </v>
          </cell>
          <cell r="C67" t="str">
            <v xml:space="preserve">VAN BUREN           </v>
          </cell>
          <cell r="D67">
            <v>5801.61</v>
          </cell>
          <cell r="E67">
            <v>5763.27</v>
          </cell>
          <cell r="G67">
            <v>129992</v>
          </cell>
          <cell r="H67">
            <v>0</v>
          </cell>
          <cell r="I67">
            <v>5730.17</v>
          </cell>
          <cell r="J67">
            <v>5723.69</v>
          </cell>
          <cell r="K67">
            <v>5715.36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129992</v>
          </cell>
          <cell r="V67">
            <v>0</v>
          </cell>
          <cell r="X67">
            <v>0</v>
          </cell>
          <cell r="Z67">
            <v>0</v>
          </cell>
        </row>
        <row r="68">
          <cell r="A68">
            <v>1802</v>
          </cell>
          <cell r="B68" t="str">
            <v xml:space="preserve"> CRITTENDEN      </v>
          </cell>
          <cell r="C68" t="str">
            <v xml:space="preserve">EARLE               </v>
          </cell>
          <cell r="D68">
            <v>572.34</v>
          </cell>
          <cell r="E68">
            <v>555.08000000000004</v>
          </cell>
          <cell r="G68">
            <v>58520</v>
          </cell>
          <cell r="H68">
            <v>0</v>
          </cell>
          <cell r="I68">
            <v>544.47</v>
          </cell>
          <cell r="J68">
            <v>522.55999999999995</v>
          </cell>
          <cell r="K68">
            <v>513.66999999999996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58520</v>
          </cell>
          <cell r="V68">
            <v>0</v>
          </cell>
          <cell r="X68">
            <v>0</v>
          </cell>
          <cell r="Z68">
            <v>0</v>
          </cell>
        </row>
        <row r="69">
          <cell r="A69">
            <v>1803</v>
          </cell>
          <cell r="B69" t="str">
            <v xml:space="preserve"> CRITTENDEN      </v>
          </cell>
          <cell r="C69" t="str">
            <v xml:space="preserve">WEST MEMPHIS        </v>
          </cell>
          <cell r="D69">
            <v>5543.81</v>
          </cell>
          <cell r="E69">
            <v>5419.85</v>
          </cell>
          <cell r="G69">
            <v>420286</v>
          </cell>
          <cell r="H69">
            <v>0</v>
          </cell>
          <cell r="I69">
            <v>5346.96</v>
          </cell>
          <cell r="J69">
            <v>5270.71</v>
          </cell>
          <cell r="K69">
            <v>5256.03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420286</v>
          </cell>
          <cell r="V69">
            <v>0</v>
          </cell>
          <cell r="X69">
            <v>0</v>
          </cell>
          <cell r="Z69">
            <v>0</v>
          </cell>
        </row>
        <row r="70">
          <cell r="A70">
            <v>1804</v>
          </cell>
          <cell r="B70" t="str">
            <v xml:space="preserve"> CRITTENDEN      </v>
          </cell>
          <cell r="C70" t="str">
            <v>MARION</v>
          </cell>
          <cell r="D70">
            <v>3835.04</v>
          </cell>
          <cell r="E70">
            <v>3796.29</v>
          </cell>
          <cell r="G70">
            <v>131382</v>
          </cell>
          <cell r="H70">
            <v>79.97994396106769</v>
          </cell>
          <cell r="I70">
            <v>3787.09</v>
          </cell>
          <cell r="J70">
            <v>3840.79</v>
          </cell>
          <cell r="K70">
            <v>3831.77</v>
          </cell>
          <cell r="L70">
            <v>0</v>
          </cell>
          <cell r="M70">
            <v>0</v>
          </cell>
          <cell r="N70">
            <v>75438.625</v>
          </cell>
          <cell r="O70">
            <v>60147.47000000003</v>
          </cell>
          <cell r="P70">
            <v>0</v>
          </cell>
          <cell r="Q70">
            <v>135586</v>
          </cell>
          <cell r="R70">
            <v>135586</v>
          </cell>
          <cell r="S70">
            <v>0</v>
          </cell>
          <cell r="T70">
            <v>135586</v>
          </cell>
          <cell r="U70">
            <v>0</v>
          </cell>
          <cell r="V70">
            <v>135586</v>
          </cell>
          <cell r="X70">
            <v>0</v>
          </cell>
          <cell r="Z70">
            <v>135586</v>
          </cell>
        </row>
        <row r="71">
          <cell r="A71">
            <v>1901</v>
          </cell>
          <cell r="B71" t="str">
            <v xml:space="preserve"> CROSS           </v>
          </cell>
          <cell r="C71" t="str">
            <v xml:space="preserve">CROSS COUNTY        </v>
          </cell>
          <cell r="D71">
            <v>594.25</v>
          </cell>
          <cell r="E71">
            <v>567.70000000000005</v>
          </cell>
          <cell r="G71">
            <v>90018</v>
          </cell>
          <cell r="H71">
            <v>8.5202772452440652</v>
          </cell>
          <cell r="I71">
            <v>562.75</v>
          </cell>
          <cell r="J71">
            <v>572.83000000000004</v>
          </cell>
          <cell r="K71">
            <v>571.09</v>
          </cell>
          <cell r="L71">
            <v>0</v>
          </cell>
          <cell r="M71">
            <v>0</v>
          </cell>
          <cell r="N71">
            <v>8696.6324999999924</v>
          </cell>
          <cell r="O71">
            <v>5746.8974999999773</v>
          </cell>
          <cell r="P71">
            <v>0</v>
          </cell>
          <cell r="Q71">
            <v>14444</v>
          </cell>
          <cell r="R71">
            <v>0</v>
          </cell>
          <cell r="S71">
            <v>0</v>
          </cell>
          <cell r="T71">
            <v>0</v>
          </cell>
          <cell r="U71">
            <v>90018</v>
          </cell>
          <cell r="V71">
            <v>0</v>
          </cell>
          <cell r="X71">
            <v>0</v>
          </cell>
          <cell r="Z71">
            <v>0</v>
          </cell>
        </row>
        <row r="72">
          <cell r="A72">
            <v>1905</v>
          </cell>
          <cell r="B72" t="str">
            <v xml:space="preserve"> CROSS           </v>
          </cell>
          <cell r="C72" t="str">
            <v>WYNNE</v>
          </cell>
          <cell r="D72">
            <v>2673.4</v>
          </cell>
          <cell r="E72">
            <v>2691.29</v>
          </cell>
          <cell r="G72">
            <v>0</v>
          </cell>
          <cell r="H72">
            <v>0</v>
          </cell>
          <cell r="I72">
            <v>2659.33</v>
          </cell>
          <cell r="J72">
            <v>2614.3200000000002</v>
          </cell>
          <cell r="K72">
            <v>2603.12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X72">
            <v>0</v>
          </cell>
          <cell r="Z72">
            <v>0</v>
          </cell>
        </row>
        <row r="73">
          <cell r="A73">
            <v>2002</v>
          </cell>
          <cell r="B73" t="str">
            <v xml:space="preserve"> DALLAS          </v>
          </cell>
          <cell r="C73" t="str">
            <v xml:space="preserve">FORDYCE             </v>
          </cell>
          <cell r="D73">
            <v>788.71</v>
          </cell>
          <cell r="E73">
            <v>752.27</v>
          </cell>
          <cell r="G73">
            <v>123550</v>
          </cell>
          <cell r="H73">
            <v>18.530010322961214</v>
          </cell>
          <cell r="I73">
            <v>747.83</v>
          </cell>
          <cell r="J73">
            <v>765.03</v>
          </cell>
          <cell r="K73">
            <v>758.04</v>
          </cell>
          <cell r="L73">
            <v>0</v>
          </cell>
          <cell r="M73">
            <v>0</v>
          </cell>
          <cell r="N73">
            <v>21631.389999999985</v>
          </cell>
          <cell r="O73">
            <v>9781.5924999999697</v>
          </cell>
          <cell r="P73">
            <v>0</v>
          </cell>
          <cell r="Q73">
            <v>31413</v>
          </cell>
          <cell r="R73">
            <v>0</v>
          </cell>
          <cell r="S73">
            <v>0</v>
          </cell>
          <cell r="T73">
            <v>0</v>
          </cell>
          <cell r="U73">
            <v>123550</v>
          </cell>
          <cell r="V73">
            <v>0</v>
          </cell>
          <cell r="X73">
            <v>0</v>
          </cell>
          <cell r="Z73">
            <v>0</v>
          </cell>
        </row>
        <row r="74">
          <cell r="A74">
            <v>2104</v>
          </cell>
          <cell r="B74" t="str">
            <v xml:space="preserve"> DESHA</v>
          </cell>
          <cell r="C74" t="str">
            <v>DUMAS</v>
          </cell>
          <cell r="D74">
            <v>1306.0999999999999</v>
          </cell>
          <cell r="E74">
            <v>1240.5</v>
          </cell>
          <cell r="G74">
            <v>222417</v>
          </cell>
          <cell r="H74">
            <v>0</v>
          </cell>
          <cell r="I74">
            <v>1232.3</v>
          </cell>
          <cell r="J74">
            <v>1213.6500000000001</v>
          </cell>
          <cell r="K74">
            <v>1213.05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222417</v>
          </cell>
          <cell r="V74">
            <v>0</v>
          </cell>
          <cell r="X74">
            <v>0</v>
          </cell>
          <cell r="Z74">
            <v>0</v>
          </cell>
        </row>
        <row r="75">
          <cell r="A75">
            <v>2105</v>
          </cell>
          <cell r="B75" t="str">
            <v xml:space="preserve"> DESHA</v>
          </cell>
          <cell r="C75" t="str">
            <v>MCGEHEE</v>
          </cell>
          <cell r="D75">
            <v>1179.4000000000001</v>
          </cell>
          <cell r="E75">
            <v>1169.9100000000001</v>
          </cell>
          <cell r="G75">
            <v>32176</v>
          </cell>
          <cell r="H75">
            <v>0</v>
          </cell>
          <cell r="I75">
            <v>1169.94</v>
          </cell>
          <cell r="J75">
            <v>1167.45</v>
          </cell>
          <cell r="K75">
            <v>1154.17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32176</v>
          </cell>
          <cell r="V75">
            <v>0</v>
          </cell>
          <cell r="X75">
            <v>0</v>
          </cell>
          <cell r="Z75">
            <v>0</v>
          </cell>
        </row>
        <row r="76">
          <cell r="A76">
            <v>2202</v>
          </cell>
          <cell r="B76" t="str">
            <v xml:space="preserve"> DREW            </v>
          </cell>
          <cell r="C76" t="str">
            <v xml:space="preserve">DREW CENTRAL        </v>
          </cell>
          <cell r="D76">
            <v>984.38</v>
          </cell>
          <cell r="E76">
            <v>1021.08</v>
          </cell>
          <cell r="G76">
            <v>0</v>
          </cell>
          <cell r="H76">
            <v>32.430025070048664</v>
          </cell>
          <cell r="I76">
            <v>1012.2</v>
          </cell>
          <cell r="J76">
            <v>1025.69</v>
          </cell>
          <cell r="K76">
            <v>1019.94</v>
          </cell>
          <cell r="L76">
            <v>0</v>
          </cell>
          <cell r="M76">
            <v>47161.855000000083</v>
          </cell>
          <cell r="N76">
            <v>7815.1025000000227</v>
          </cell>
          <cell r="O76">
            <v>0</v>
          </cell>
          <cell r="P76">
            <v>0</v>
          </cell>
          <cell r="Q76">
            <v>54977</v>
          </cell>
          <cell r="R76">
            <v>54977</v>
          </cell>
          <cell r="S76">
            <v>0</v>
          </cell>
          <cell r="T76">
            <v>54977</v>
          </cell>
          <cell r="U76">
            <v>0</v>
          </cell>
          <cell r="V76">
            <v>54977</v>
          </cell>
          <cell r="X76">
            <v>0</v>
          </cell>
          <cell r="Z76">
            <v>54977</v>
          </cell>
        </row>
        <row r="77">
          <cell r="A77">
            <v>2203</v>
          </cell>
          <cell r="B77" t="str">
            <v xml:space="preserve"> DREW            </v>
          </cell>
          <cell r="C77" t="str">
            <v xml:space="preserve">MONTICELLO          </v>
          </cell>
          <cell r="D77">
            <v>1964.8</v>
          </cell>
          <cell r="E77">
            <v>1932.18</v>
          </cell>
          <cell r="G77">
            <v>110598</v>
          </cell>
          <cell r="H77">
            <v>0</v>
          </cell>
          <cell r="I77">
            <v>1935.87</v>
          </cell>
          <cell r="J77">
            <v>1883.96</v>
          </cell>
          <cell r="K77">
            <v>1888.64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110598</v>
          </cell>
          <cell r="V77">
            <v>0</v>
          </cell>
          <cell r="X77">
            <v>0</v>
          </cell>
          <cell r="Z77">
            <v>0</v>
          </cell>
        </row>
        <row r="78">
          <cell r="A78">
            <v>2301</v>
          </cell>
          <cell r="B78" t="str">
            <v xml:space="preserve"> FAULKNER        </v>
          </cell>
          <cell r="C78" t="str">
            <v xml:space="preserve">CONWAY              </v>
          </cell>
          <cell r="D78">
            <v>9885.11</v>
          </cell>
          <cell r="E78">
            <v>9958.6299999999992</v>
          </cell>
          <cell r="G78">
            <v>0</v>
          </cell>
          <cell r="H78">
            <v>0.52027724524406427</v>
          </cell>
          <cell r="I78">
            <v>9866.65</v>
          </cell>
          <cell r="J78">
            <v>9959.15</v>
          </cell>
          <cell r="K78">
            <v>9943.99</v>
          </cell>
          <cell r="L78">
            <v>0</v>
          </cell>
          <cell r="M78">
            <v>0</v>
          </cell>
          <cell r="N78">
            <v>881.53000000074007</v>
          </cell>
          <cell r="O78">
            <v>0</v>
          </cell>
          <cell r="P78">
            <v>0</v>
          </cell>
          <cell r="Q78">
            <v>882</v>
          </cell>
          <cell r="R78">
            <v>882</v>
          </cell>
          <cell r="S78">
            <v>0</v>
          </cell>
          <cell r="T78">
            <v>882</v>
          </cell>
          <cell r="U78">
            <v>0</v>
          </cell>
          <cell r="V78">
            <v>882</v>
          </cell>
          <cell r="X78">
            <v>0</v>
          </cell>
          <cell r="Z78">
            <v>882</v>
          </cell>
        </row>
        <row r="79">
          <cell r="A79">
            <v>2303</v>
          </cell>
          <cell r="B79" t="str">
            <v xml:space="preserve"> FAULKNER        </v>
          </cell>
          <cell r="C79" t="str">
            <v xml:space="preserve">GREENBRIER          </v>
          </cell>
          <cell r="D79">
            <v>3486.21</v>
          </cell>
          <cell r="E79">
            <v>3508.53</v>
          </cell>
          <cell r="G79">
            <v>0</v>
          </cell>
          <cell r="H79">
            <v>20.280194661554344</v>
          </cell>
          <cell r="I79">
            <v>3448.23</v>
          </cell>
          <cell r="J79">
            <v>3528.81</v>
          </cell>
          <cell r="K79">
            <v>3505.21</v>
          </cell>
          <cell r="L79">
            <v>0</v>
          </cell>
          <cell r="M79">
            <v>0</v>
          </cell>
          <cell r="N79">
            <v>34379.669999999569</v>
          </cell>
          <cell r="O79">
            <v>0</v>
          </cell>
          <cell r="P79">
            <v>0</v>
          </cell>
          <cell r="Q79">
            <v>34380</v>
          </cell>
          <cell r="R79">
            <v>34380</v>
          </cell>
          <cell r="S79">
            <v>0</v>
          </cell>
          <cell r="T79">
            <v>34380</v>
          </cell>
          <cell r="U79">
            <v>0</v>
          </cell>
          <cell r="V79">
            <v>34380</v>
          </cell>
          <cell r="X79">
            <v>0</v>
          </cell>
          <cell r="Z79">
            <v>34380</v>
          </cell>
        </row>
        <row r="80">
          <cell r="A80">
            <v>2304</v>
          </cell>
          <cell r="B80" t="str">
            <v xml:space="preserve"> FAULKNER        </v>
          </cell>
          <cell r="C80" t="str">
            <v xml:space="preserve">GUY-PERKINS         </v>
          </cell>
          <cell r="D80">
            <v>363.75</v>
          </cell>
          <cell r="E80">
            <v>363.41</v>
          </cell>
          <cell r="G80">
            <v>1153</v>
          </cell>
          <cell r="H80">
            <v>5.3602713464090845</v>
          </cell>
          <cell r="I80">
            <v>369.11</v>
          </cell>
          <cell r="J80">
            <v>335.23</v>
          </cell>
          <cell r="K80">
            <v>330.96</v>
          </cell>
          <cell r="L80">
            <v>0</v>
          </cell>
          <cell r="M80">
            <v>9086.5400000000227</v>
          </cell>
          <cell r="N80">
            <v>0</v>
          </cell>
          <cell r="O80">
            <v>0</v>
          </cell>
          <cell r="P80">
            <v>0</v>
          </cell>
          <cell r="Q80">
            <v>9087</v>
          </cell>
          <cell r="R80">
            <v>9087</v>
          </cell>
          <cell r="S80">
            <v>0</v>
          </cell>
          <cell r="T80">
            <v>9087</v>
          </cell>
          <cell r="U80">
            <v>0</v>
          </cell>
          <cell r="V80">
            <v>9087</v>
          </cell>
          <cell r="X80">
            <v>0</v>
          </cell>
          <cell r="Z80">
            <v>9087</v>
          </cell>
        </row>
        <row r="81">
          <cell r="A81">
            <v>2305</v>
          </cell>
          <cell r="B81" t="str">
            <v xml:space="preserve"> FAULKNER        </v>
          </cell>
          <cell r="C81" t="str">
            <v xml:space="preserve">MAYFLOWER           </v>
          </cell>
          <cell r="D81">
            <v>1073.23</v>
          </cell>
          <cell r="E81">
            <v>1064.28</v>
          </cell>
          <cell r="G81">
            <v>30345</v>
          </cell>
          <cell r="H81">
            <v>0</v>
          </cell>
          <cell r="I81">
            <v>1052.52</v>
          </cell>
          <cell r="J81">
            <v>1032.78</v>
          </cell>
          <cell r="K81">
            <v>1025.82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30345</v>
          </cell>
          <cell r="V81">
            <v>0</v>
          </cell>
          <cell r="X81">
            <v>0</v>
          </cell>
          <cell r="Z81">
            <v>0</v>
          </cell>
        </row>
        <row r="82">
          <cell r="A82">
            <v>2306</v>
          </cell>
          <cell r="B82" t="str">
            <v xml:space="preserve"> FAULKNER        </v>
          </cell>
          <cell r="C82" t="str">
            <v xml:space="preserve">MOUNT VERNON/ENOLA     </v>
          </cell>
          <cell r="D82">
            <v>483.23</v>
          </cell>
          <cell r="E82">
            <v>484.92</v>
          </cell>
          <cell r="G82">
            <v>0</v>
          </cell>
          <cell r="H82">
            <v>20.52971538121221</v>
          </cell>
          <cell r="I82">
            <v>477.6</v>
          </cell>
          <cell r="J82">
            <v>490.98</v>
          </cell>
          <cell r="K82">
            <v>499.39</v>
          </cell>
          <cell r="L82">
            <v>0</v>
          </cell>
          <cell r="M82">
            <v>0</v>
          </cell>
          <cell r="N82">
            <v>10273.215000000004</v>
          </cell>
          <cell r="O82">
            <v>24530.267499999951</v>
          </cell>
          <cell r="P82">
            <v>0</v>
          </cell>
          <cell r="Q82">
            <v>34803</v>
          </cell>
          <cell r="R82">
            <v>34803</v>
          </cell>
          <cell r="S82">
            <v>0</v>
          </cell>
          <cell r="T82">
            <v>34803</v>
          </cell>
          <cell r="U82">
            <v>0</v>
          </cell>
          <cell r="V82">
            <v>34803</v>
          </cell>
          <cell r="X82">
            <v>0</v>
          </cell>
          <cell r="Z82">
            <v>34803</v>
          </cell>
        </row>
        <row r="83">
          <cell r="A83">
            <v>2307</v>
          </cell>
          <cell r="B83" t="str">
            <v xml:space="preserve"> FAULKNER        </v>
          </cell>
          <cell r="C83" t="str">
            <v xml:space="preserve">VILONIA             </v>
          </cell>
          <cell r="D83">
            <v>3177.39</v>
          </cell>
          <cell r="E83">
            <v>3141.03</v>
          </cell>
          <cell r="G83">
            <v>123279</v>
          </cell>
          <cell r="H83">
            <v>0</v>
          </cell>
          <cell r="I83">
            <v>3119.28</v>
          </cell>
          <cell r="J83">
            <v>3050.21</v>
          </cell>
          <cell r="K83">
            <v>3033.52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123279</v>
          </cell>
          <cell r="V83">
            <v>0</v>
          </cell>
          <cell r="X83">
            <v>0</v>
          </cell>
          <cell r="Z83">
            <v>0</v>
          </cell>
        </row>
        <row r="84">
          <cell r="A84">
            <v>2402</v>
          </cell>
          <cell r="B84" t="str">
            <v xml:space="preserve"> FRANKLIN        </v>
          </cell>
          <cell r="C84" t="str">
            <v xml:space="preserve">CHARLESTON          </v>
          </cell>
          <cell r="D84">
            <v>904.69</v>
          </cell>
          <cell r="E84">
            <v>884.32</v>
          </cell>
          <cell r="G84">
            <v>69064</v>
          </cell>
          <cell r="H84">
            <v>28.310278719952809</v>
          </cell>
          <cell r="I84">
            <v>877.43</v>
          </cell>
          <cell r="J84">
            <v>892.37</v>
          </cell>
          <cell r="K84">
            <v>904.58</v>
          </cell>
          <cell r="L84">
            <v>0</v>
          </cell>
          <cell r="M84">
            <v>0</v>
          </cell>
          <cell r="N84">
            <v>13646.762499999923</v>
          </cell>
          <cell r="O84">
            <v>34345.764999999985</v>
          </cell>
          <cell r="P84">
            <v>0</v>
          </cell>
          <cell r="Q84">
            <v>47993</v>
          </cell>
          <cell r="R84">
            <v>0</v>
          </cell>
          <cell r="S84">
            <v>0</v>
          </cell>
          <cell r="T84">
            <v>0</v>
          </cell>
          <cell r="U84">
            <v>69064</v>
          </cell>
          <cell r="V84">
            <v>0</v>
          </cell>
          <cell r="X84">
            <v>0</v>
          </cell>
          <cell r="Z84">
            <v>0</v>
          </cell>
        </row>
        <row r="85">
          <cell r="A85">
            <v>2403</v>
          </cell>
          <cell r="B85" t="str">
            <v xml:space="preserve"> FRANKLIN        </v>
          </cell>
          <cell r="C85" t="str">
            <v xml:space="preserve">COUNTY LINE         </v>
          </cell>
          <cell r="D85">
            <v>443.73</v>
          </cell>
          <cell r="E85">
            <v>456.79</v>
          </cell>
          <cell r="G85">
            <v>0</v>
          </cell>
          <cell r="H85">
            <v>62.740008848252472</v>
          </cell>
          <cell r="I85">
            <v>457.86</v>
          </cell>
          <cell r="J85">
            <v>485.25</v>
          </cell>
          <cell r="K85">
            <v>476.94</v>
          </cell>
          <cell r="L85">
            <v>0</v>
          </cell>
          <cell r="M85">
            <v>23953.882499999992</v>
          </cell>
          <cell r="N85">
            <v>48246.814999999966</v>
          </cell>
          <cell r="O85">
            <v>34159.287499999962</v>
          </cell>
          <cell r="P85">
            <v>0</v>
          </cell>
          <cell r="Q85">
            <v>106360</v>
          </cell>
          <cell r="R85">
            <v>106360</v>
          </cell>
          <cell r="S85">
            <v>0</v>
          </cell>
          <cell r="T85">
            <v>106360</v>
          </cell>
          <cell r="U85">
            <v>0</v>
          </cell>
          <cell r="V85">
            <v>106360</v>
          </cell>
          <cell r="X85">
            <v>0</v>
          </cell>
          <cell r="Z85">
            <v>106360</v>
          </cell>
        </row>
        <row r="86">
          <cell r="A86">
            <v>2404</v>
          </cell>
          <cell r="B86" t="str">
            <v xml:space="preserve"> FRANKLIN</v>
          </cell>
          <cell r="C86" t="str">
            <v>OZARK</v>
          </cell>
          <cell r="D86">
            <v>1853.05</v>
          </cell>
          <cell r="E86">
            <v>1830.23</v>
          </cell>
          <cell r="G86">
            <v>77371</v>
          </cell>
          <cell r="H86">
            <v>0</v>
          </cell>
          <cell r="I86">
            <v>1793.92</v>
          </cell>
          <cell r="J86">
            <v>1789.12</v>
          </cell>
          <cell r="K86">
            <v>1758.73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77371</v>
          </cell>
          <cell r="V86">
            <v>0</v>
          </cell>
          <cell r="X86">
            <v>0</v>
          </cell>
          <cell r="Z86">
            <v>0</v>
          </cell>
        </row>
        <row r="87">
          <cell r="A87">
            <v>2501</v>
          </cell>
          <cell r="B87" t="str">
            <v xml:space="preserve"> FULTON          </v>
          </cell>
          <cell r="C87" t="str">
            <v xml:space="preserve">MAMMOTH SPRING      </v>
          </cell>
          <cell r="D87">
            <v>446.04</v>
          </cell>
          <cell r="E87">
            <v>430.87</v>
          </cell>
          <cell r="G87">
            <v>51434</v>
          </cell>
          <cell r="H87">
            <v>49.480017696504937</v>
          </cell>
          <cell r="I87">
            <v>427.63</v>
          </cell>
          <cell r="J87">
            <v>457.66</v>
          </cell>
          <cell r="K87">
            <v>453.56</v>
          </cell>
          <cell r="L87">
            <v>0</v>
          </cell>
          <cell r="M87">
            <v>0</v>
          </cell>
          <cell r="N87">
            <v>45415.747500000034</v>
          </cell>
          <cell r="O87">
            <v>38465.222499999996</v>
          </cell>
          <cell r="P87">
            <v>0</v>
          </cell>
          <cell r="Q87">
            <v>83881</v>
          </cell>
          <cell r="R87">
            <v>83881</v>
          </cell>
          <cell r="S87">
            <v>146086</v>
          </cell>
          <cell r="T87">
            <v>229967</v>
          </cell>
          <cell r="U87">
            <v>0</v>
          </cell>
          <cell r="V87">
            <v>83881</v>
          </cell>
          <cell r="X87">
            <v>0</v>
          </cell>
          <cell r="Z87">
            <v>83881</v>
          </cell>
        </row>
        <row r="88">
          <cell r="A88">
            <v>2502</v>
          </cell>
          <cell r="B88" t="str">
            <v xml:space="preserve"> FULTON          </v>
          </cell>
          <cell r="C88" t="str">
            <v xml:space="preserve">SALEM               </v>
          </cell>
          <cell r="D88">
            <v>800.48</v>
          </cell>
          <cell r="E88">
            <v>838.16</v>
          </cell>
          <cell r="G88">
            <v>0</v>
          </cell>
          <cell r="H88">
            <v>63.430172540923166</v>
          </cell>
          <cell r="I88">
            <v>840.55</v>
          </cell>
          <cell r="J88">
            <v>851.51</v>
          </cell>
          <cell r="K88">
            <v>848.17</v>
          </cell>
          <cell r="L88">
            <v>0</v>
          </cell>
          <cell r="M88">
            <v>67928.667499999894</v>
          </cell>
          <cell r="N88">
            <v>22631.587500000038</v>
          </cell>
          <cell r="O88">
            <v>16969.452499999985</v>
          </cell>
          <cell r="P88">
            <v>0</v>
          </cell>
          <cell r="Q88">
            <v>107530</v>
          </cell>
          <cell r="R88">
            <v>107530</v>
          </cell>
          <cell r="S88">
            <v>0</v>
          </cell>
          <cell r="T88">
            <v>107530</v>
          </cell>
          <cell r="U88">
            <v>0</v>
          </cell>
          <cell r="V88">
            <v>107530</v>
          </cell>
          <cell r="X88">
            <v>0</v>
          </cell>
          <cell r="Z88">
            <v>107530</v>
          </cell>
        </row>
        <row r="89">
          <cell r="A89">
            <v>2503</v>
          </cell>
          <cell r="B89" t="str">
            <v xml:space="preserve"> FULTON          </v>
          </cell>
          <cell r="C89" t="str">
            <v xml:space="preserve">VIOLA               </v>
          </cell>
          <cell r="D89">
            <v>381.86</v>
          </cell>
          <cell r="E89">
            <v>377.04</v>
          </cell>
          <cell r="G89">
            <v>16342</v>
          </cell>
          <cell r="H89">
            <v>4.2701666420881876</v>
          </cell>
          <cell r="I89">
            <v>381.21</v>
          </cell>
          <cell r="J89">
            <v>380.98</v>
          </cell>
          <cell r="K89">
            <v>377.37</v>
          </cell>
          <cell r="L89">
            <v>0</v>
          </cell>
          <cell r="M89">
            <v>0</v>
          </cell>
          <cell r="N89">
            <v>6679.2849999999962</v>
          </cell>
          <cell r="O89">
            <v>559.43249999997306</v>
          </cell>
          <cell r="P89">
            <v>0</v>
          </cell>
          <cell r="Q89">
            <v>7239</v>
          </cell>
          <cell r="R89">
            <v>0</v>
          </cell>
          <cell r="S89">
            <v>127835</v>
          </cell>
          <cell r="T89">
            <v>135074</v>
          </cell>
          <cell r="U89">
            <v>0</v>
          </cell>
          <cell r="V89">
            <v>7239</v>
          </cell>
          <cell r="X89">
            <v>0</v>
          </cell>
          <cell r="Z89">
            <v>7239</v>
          </cell>
        </row>
        <row r="90">
          <cell r="A90">
            <v>2601</v>
          </cell>
          <cell r="B90" t="str">
            <v xml:space="preserve"> GARLAND         </v>
          </cell>
          <cell r="C90" t="str">
            <v xml:space="preserve">CUTTER-MORNING STAR </v>
          </cell>
          <cell r="D90">
            <v>581.94000000000005</v>
          </cell>
          <cell r="E90">
            <v>620.55999999999995</v>
          </cell>
          <cell r="G90">
            <v>0</v>
          </cell>
          <cell r="H90">
            <v>39.329892346261616</v>
          </cell>
          <cell r="I90">
            <v>612.53</v>
          </cell>
          <cell r="J90">
            <v>628.16</v>
          </cell>
          <cell r="K90">
            <v>621.70000000000005</v>
          </cell>
          <cell r="L90">
            <v>0</v>
          </cell>
          <cell r="M90">
            <v>51857.697499999864</v>
          </cell>
          <cell r="N90">
            <v>12883.900000000038</v>
          </cell>
          <cell r="O90">
            <v>1932.5850000001697</v>
          </cell>
          <cell r="P90">
            <v>0</v>
          </cell>
          <cell r="Q90">
            <v>66674</v>
          </cell>
          <cell r="R90">
            <v>66674</v>
          </cell>
          <cell r="S90">
            <v>0</v>
          </cell>
          <cell r="T90">
            <v>66674</v>
          </cell>
          <cell r="U90">
            <v>0</v>
          </cell>
          <cell r="V90">
            <v>66674</v>
          </cell>
          <cell r="X90">
            <v>0</v>
          </cell>
          <cell r="Z90">
            <v>66674</v>
          </cell>
        </row>
        <row r="91">
          <cell r="A91">
            <v>2602</v>
          </cell>
          <cell r="B91" t="str">
            <v xml:space="preserve"> GARLAND         </v>
          </cell>
          <cell r="C91" t="str">
            <v>FOUNTAIN LAKE</v>
          </cell>
          <cell r="D91">
            <v>1382.51</v>
          </cell>
          <cell r="E91">
            <v>1407.1</v>
          </cell>
          <cell r="G91">
            <v>0</v>
          </cell>
          <cell r="H91">
            <v>0</v>
          </cell>
          <cell r="I91">
            <v>1368.56</v>
          </cell>
          <cell r="J91">
            <v>1378.52</v>
          </cell>
          <cell r="K91">
            <v>1370.74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Z91">
            <v>0</v>
          </cell>
        </row>
        <row r="92">
          <cell r="A92">
            <v>2603</v>
          </cell>
          <cell r="B92" t="str">
            <v xml:space="preserve"> GARLAND         </v>
          </cell>
          <cell r="C92" t="str">
            <v xml:space="preserve">HOT SPRINGS         </v>
          </cell>
          <cell r="D92">
            <v>3610.79</v>
          </cell>
          <cell r="E92">
            <v>3524.35</v>
          </cell>
          <cell r="G92">
            <v>293075</v>
          </cell>
          <cell r="H92">
            <v>0</v>
          </cell>
          <cell r="I92">
            <v>3508.84</v>
          </cell>
          <cell r="J92">
            <v>3492.2</v>
          </cell>
          <cell r="K92">
            <v>3496.29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293075</v>
          </cell>
          <cell r="V92">
            <v>0</v>
          </cell>
          <cell r="X92">
            <v>0</v>
          </cell>
          <cell r="Z92">
            <v>0</v>
          </cell>
        </row>
        <row r="93">
          <cell r="A93">
            <v>2604</v>
          </cell>
          <cell r="B93" t="str">
            <v xml:space="preserve"> GARLAND         </v>
          </cell>
          <cell r="C93" t="str">
            <v xml:space="preserve">JESSIEVILLE         </v>
          </cell>
          <cell r="D93">
            <v>881.9</v>
          </cell>
          <cell r="E93">
            <v>880.92</v>
          </cell>
          <cell r="G93">
            <v>3323</v>
          </cell>
          <cell r="H93">
            <v>0</v>
          </cell>
          <cell r="I93">
            <v>880.57</v>
          </cell>
          <cell r="J93">
            <v>845.58</v>
          </cell>
          <cell r="K93">
            <v>836.6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3323</v>
          </cell>
          <cell r="V93">
            <v>0</v>
          </cell>
          <cell r="X93">
            <v>0</v>
          </cell>
          <cell r="Z93">
            <v>0</v>
          </cell>
        </row>
        <row r="94">
          <cell r="A94">
            <v>2605</v>
          </cell>
          <cell r="B94" t="str">
            <v xml:space="preserve"> GARLAND         </v>
          </cell>
          <cell r="C94" t="str">
            <v xml:space="preserve">LAKE HAMILTON       </v>
          </cell>
          <cell r="D94">
            <v>4368.3500000000004</v>
          </cell>
          <cell r="E94">
            <v>4385.07</v>
          </cell>
          <cell r="G94">
            <v>0</v>
          </cell>
          <cell r="H94">
            <v>56.389912992184044</v>
          </cell>
          <cell r="I94">
            <v>4327.54</v>
          </cell>
          <cell r="J94">
            <v>4425</v>
          </cell>
          <cell r="K94">
            <v>4401.53</v>
          </cell>
          <cell r="L94">
            <v>0</v>
          </cell>
          <cell r="M94">
            <v>0</v>
          </cell>
          <cell r="N94">
            <v>67691.332500000499</v>
          </cell>
          <cell r="O94">
            <v>27903.815000000061</v>
          </cell>
          <cell r="P94">
            <v>0</v>
          </cell>
          <cell r="Q94">
            <v>95595</v>
          </cell>
          <cell r="R94">
            <v>95595</v>
          </cell>
          <cell r="S94">
            <v>0</v>
          </cell>
          <cell r="T94">
            <v>95595</v>
          </cell>
          <cell r="U94">
            <v>0</v>
          </cell>
          <cell r="V94">
            <v>95595</v>
          </cell>
          <cell r="X94">
            <v>0</v>
          </cell>
          <cell r="Z94">
            <v>95595</v>
          </cell>
        </row>
        <row r="95">
          <cell r="A95">
            <v>2606</v>
          </cell>
          <cell r="B95" t="str">
            <v xml:space="preserve"> GARLAND         </v>
          </cell>
          <cell r="C95" t="str">
            <v xml:space="preserve">LAKESIDE       </v>
          </cell>
          <cell r="D95">
            <v>3448.62</v>
          </cell>
          <cell r="E95">
            <v>3463.27</v>
          </cell>
          <cell r="G95">
            <v>0</v>
          </cell>
          <cell r="H95">
            <v>58.950007373543727</v>
          </cell>
          <cell r="I95">
            <v>3399.28</v>
          </cell>
          <cell r="J95">
            <v>3512.81</v>
          </cell>
          <cell r="K95">
            <v>3472.68</v>
          </cell>
          <cell r="L95">
            <v>0</v>
          </cell>
          <cell r="M95">
            <v>0</v>
          </cell>
          <cell r="N95">
            <v>83982.684999999939</v>
          </cell>
          <cell r="O95">
            <v>15952.302499999754</v>
          </cell>
          <cell r="P95">
            <v>0</v>
          </cell>
          <cell r="Q95">
            <v>99935</v>
          </cell>
          <cell r="R95">
            <v>99935</v>
          </cell>
          <cell r="S95">
            <v>0</v>
          </cell>
          <cell r="T95">
            <v>99935</v>
          </cell>
          <cell r="U95">
            <v>0</v>
          </cell>
          <cell r="V95">
            <v>99935</v>
          </cell>
          <cell r="X95">
            <v>0</v>
          </cell>
          <cell r="Z95">
            <v>99935</v>
          </cell>
        </row>
        <row r="96">
          <cell r="A96">
            <v>2607</v>
          </cell>
          <cell r="B96" t="str">
            <v xml:space="preserve"> GARLAND         </v>
          </cell>
          <cell r="C96" t="str">
            <v xml:space="preserve">MOUNTAIN PINE       </v>
          </cell>
          <cell r="D96">
            <v>498.81</v>
          </cell>
          <cell r="E96">
            <v>529.38</v>
          </cell>
          <cell r="G96">
            <v>0</v>
          </cell>
          <cell r="H96">
            <v>119.42014452145702</v>
          </cell>
          <cell r="I96">
            <v>537.16</v>
          </cell>
          <cell r="J96">
            <v>568.21</v>
          </cell>
          <cell r="K96">
            <v>571.62</v>
          </cell>
          <cell r="L96">
            <v>0</v>
          </cell>
          <cell r="M96">
            <v>65012.837499999943</v>
          </cell>
          <cell r="N96">
            <v>65826.557500000068</v>
          </cell>
          <cell r="O96">
            <v>71607.360000000015</v>
          </cell>
          <cell r="P96">
            <v>0</v>
          </cell>
          <cell r="Q96">
            <v>202447</v>
          </cell>
          <cell r="R96">
            <v>202447</v>
          </cell>
          <cell r="S96">
            <v>0</v>
          </cell>
          <cell r="T96">
            <v>202447</v>
          </cell>
          <cell r="U96">
            <v>0</v>
          </cell>
          <cell r="V96">
            <v>202447</v>
          </cell>
          <cell r="X96">
            <v>0</v>
          </cell>
          <cell r="Z96">
            <v>202447</v>
          </cell>
        </row>
        <row r="97">
          <cell r="A97">
            <v>2703</v>
          </cell>
          <cell r="B97" t="str">
            <v xml:space="preserve"> GRANT           </v>
          </cell>
          <cell r="C97" t="str">
            <v xml:space="preserve">POYEN               </v>
          </cell>
          <cell r="D97">
            <v>580.82000000000005</v>
          </cell>
          <cell r="E97">
            <v>604.69000000000005</v>
          </cell>
          <cell r="G97">
            <v>0</v>
          </cell>
          <cell r="H97">
            <v>23.440200560389322</v>
          </cell>
          <cell r="I97">
            <v>604.26</v>
          </cell>
          <cell r="J97">
            <v>591.28</v>
          </cell>
          <cell r="K97">
            <v>590.1</v>
          </cell>
          <cell r="L97">
            <v>0</v>
          </cell>
          <cell r="M97">
            <v>39736.659999999902</v>
          </cell>
          <cell r="N97">
            <v>0</v>
          </cell>
          <cell r="O97">
            <v>0</v>
          </cell>
          <cell r="P97">
            <v>0</v>
          </cell>
          <cell r="Q97">
            <v>39737</v>
          </cell>
          <cell r="R97">
            <v>39737</v>
          </cell>
          <cell r="S97">
            <v>0</v>
          </cell>
          <cell r="T97">
            <v>39737</v>
          </cell>
          <cell r="U97">
            <v>0</v>
          </cell>
          <cell r="V97">
            <v>39737</v>
          </cell>
          <cell r="X97">
            <v>0</v>
          </cell>
          <cell r="Z97">
            <v>39737</v>
          </cell>
        </row>
        <row r="98">
          <cell r="A98">
            <v>2705</v>
          </cell>
          <cell r="B98" t="str">
            <v xml:space="preserve"> GRANT           </v>
          </cell>
          <cell r="C98" t="str">
            <v xml:space="preserve">SHERIDAN            </v>
          </cell>
          <cell r="D98">
            <v>4135.68</v>
          </cell>
          <cell r="E98">
            <v>4055.19</v>
          </cell>
          <cell r="G98">
            <v>272901</v>
          </cell>
          <cell r="H98">
            <v>63.190089957233447</v>
          </cell>
          <cell r="I98">
            <v>4061.32</v>
          </cell>
          <cell r="J98">
            <v>4085.74</v>
          </cell>
          <cell r="K98">
            <v>4087.83</v>
          </cell>
          <cell r="L98">
            <v>0</v>
          </cell>
          <cell r="M98">
            <v>0</v>
          </cell>
          <cell r="N98">
            <v>51789.887499999539</v>
          </cell>
          <cell r="O98">
            <v>55332.959999999781</v>
          </cell>
          <cell r="P98">
            <v>0</v>
          </cell>
          <cell r="Q98">
            <v>107123</v>
          </cell>
          <cell r="R98">
            <v>0</v>
          </cell>
          <cell r="S98">
            <v>0</v>
          </cell>
          <cell r="T98">
            <v>0</v>
          </cell>
          <cell r="U98">
            <v>272901</v>
          </cell>
          <cell r="V98">
            <v>0</v>
          </cell>
          <cell r="X98">
            <v>0</v>
          </cell>
          <cell r="Z98">
            <v>0</v>
          </cell>
        </row>
        <row r="99">
          <cell r="A99">
            <v>2803</v>
          </cell>
          <cell r="B99" t="str">
            <v xml:space="preserve"> GREENE          </v>
          </cell>
          <cell r="C99" t="str">
            <v xml:space="preserve">MARMADUKE           </v>
          </cell>
          <cell r="D99">
            <v>746.72</v>
          </cell>
          <cell r="E99">
            <v>708.23</v>
          </cell>
          <cell r="G99">
            <v>130500</v>
          </cell>
          <cell r="H99">
            <v>5.2198790738829084</v>
          </cell>
          <cell r="I99">
            <v>701.7</v>
          </cell>
          <cell r="J99">
            <v>709.7</v>
          </cell>
          <cell r="K99">
            <v>711.98</v>
          </cell>
          <cell r="L99">
            <v>0</v>
          </cell>
          <cell r="M99">
            <v>0</v>
          </cell>
          <cell r="N99">
            <v>2492.0175000000463</v>
          </cell>
          <cell r="O99">
            <v>6357.1875</v>
          </cell>
          <cell r="P99">
            <v>0</v>
          </cell>
          <cell r="Q99">
            <v>8849</v>
          </cell>
          <cell r="R99">
            <v>0</v>
          </cell>
          <cell r="S99">
            <v>0</v>
          </cell>
          <cell r="T99">
            <v>0</v>
          </cell>
          <cell r="U99">
            <v>130500</v>
          </cell>
          <cell r="V99">
            <v>0</v>
          </cell>
          <cell r="X99">
            <v>0</v>
          </cell>
          <cell r="Z99">
            <v>0</v>
          </cell>
        </row>
        <row r="100">
          <cell r="A100">
            <v>2807</v>
          </cell>
          <cell r="B100" t="str">
            <v xml:space="preserve"> GREENE</v>
          </cell>
          <cell r="C100" t="str">
            <v>GREENE COUNTY TECH</v>
          </cell>
          <cell r="D100">
            <v>3612.5</v>
          </cell>
          <cell r="E100">
            <v>3612.84</v>
          </cell>
          <cell r="G100">
            <v>0</v>
          </cell>
          <cell r="H100">
            <v>0</v>
          </cell>
          <cell r="I100">
            <v>3562.82</v>
          </cell>
          <cell r="J100">
            <v>3586.49</v>
          </cell>
          <cell r="K100">
            <v>3582.72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Z100">
            <v>0</v>
          </cell>
        </row>
        <row r="101">
          <cell r="A101">
            <v>2808</v>
          </cell>
          <cell r="B101" t="str">
            <v xml:space="preserve"> GREENE          </v>
          </cell>
          <cell r="C101" t="str">
            <v xml:space="preserve">PARAGOULD      </v>
          </cell>
          <cell r="D101">
            <v>3131.98</v>
          </cell>
          <cell r="E101">
            <v>3134.53</v>
          </cell>
          <cell r="G101">
            <v>0</v>
          </cell>
          <cell r="H101">
            <v>53.540185813301875</v>
          </cell>
          <cell r="I101">
            <v>3130.23</v>
          </cell>
          <cell r="J101">
            <v>3188.07</v>
          </cell>
          <cell r="K101">
            <v>3106.49</v>
          </cell>
          <cell r="L101">
            <v>0</v>
          </cell>
          <cell r="M101">
            <v>0</v>
          </cell>
          <cell r="N101">
            <v>90763.684999999939</v>
          </cell>
          <cell r="O101">
            <v>0</v>
          </cell>
          <cell r="P101">
            <v>0</v>
          </cell>
          <cell r="Q101">
            <v>90764</v>
          </cell>
          <cell r="R101">
            <v>90764</v>
          </cell>
          <cell r="S101">
            <v>0</v>
          </cell>
          <cell r="T101">
            <v>90764</v>
          </cell>
          <cell r="U101">
            <v>0</v>
          </cell>
          <cell r="V101">
            <v>90764</v>
          </cell>
          <cell r="X101">
            <v>0</v>
          </cell>
          <cell r="Z101">
            <v>90764</v>
          </cell>
        </row>
        <row r="102">
          <cell r="A102">
            <v>2901</v>
          </cell>
          <cell r="B102" t="str">
            <v xml:space="preserve"> HEMPSTEAD</v>
          </cell>
          <cell r="C102" t="str">
            <v>BLEVINS</v>
          </cell>
          <cell r="D102">
            <v>484.14</v>
          </cell>
          <cell r="E102">
            <v>466.06</v>
          </cell>
          <cell r="G102">
            <v>61300</v>
          </cell>
          <cell r="H102">
            <v>57.960182863884384</v>
          </cell>
          <cell r="I102">
            <v>469.98</v>
          </cell>
          <cell r="J102">
            <v>491.87</v>
          </cell>
          <cell r="K102">
            <v>498.21</v>
          </cell>
          <cell r="L102">
            <v>0</v>
          </cell>
          <cell r="M102">
            <v>0</v>
          </cell>
          <cell r="N102">
            <v>43754.402500000004</v>
          </cell>
          <cell r="O102">
            <v>54502.287499999962</v>
          </cell>
          <cell r="P102">
            <v>0</v>
          </cell>
          <cell r="Q102">
            <v>98257</v>
          </cell>
          <cell r="R102">
            <v>98257</v>
          </cell>
          <cell r="S102">
            <v>0</v>
          </cell>
          <cell r="T102">
            <v>98257</v>
          </cell>
          <cell r="U102">
            <v>0</v>
          </cell>
          <cell r="V102">
            <v>98257</v>
          </cell>
          <cell r="X102">
            <v>0</v>
          </cell>
          <cell r="Z102">
            <v>98257</v>
          </cell>
        </row>
        <row r="103">
          <cell r="A103">
            <v>2903</v>
          </cell>
          <cell r="B103" t="str">
            <v xml:space="preserve"> HEMPSTEAD       </v>
          </cell>
          <cell r="C103" t="str">
            <v xml:space="preserve">HOPE                </v>
          </cell>
          <cell r="D103">
            <v>2328.3000000000002</v>
          </cell>
          <cell r="E103">
            <v>2217.59</v>
          </cell>
          <cell r="G103">
            <v>375362</v>
          </cell>
          <cell r="H103">
            <v>26.560094381359683</v>
          </cell>
          <cell r="I103">
            <v>2165.4499999999998</v>
          </cell>
          <cell r="J103">
            <v>2233.54</v>
          </cell>
          <cell r="K103">
            <v>2228.1999999999998</v>
          </cell>
          <cell r="L103">
            <v>0</v>
          </cell>
          <cell r="M103">
            <v>0</v>
          </cell>
          <cell r="N103">
            <v>27039.23749999969</v>
          </cell>
          <cell r="O103">
            <v>17986.602499999444</v>
          </cell>
          <cell r="P103">
            <v>0</v>
          </cell>
          <cell r="Q103">
            <v>45026</v>
          </cell>
          <cell r="R103">
            <v>0</v>
          </cell>
          <cell r="S103">
            <v>0</v>
          </cell>
          <cell r="T103">
            <v>0</v>
          </cell>
          <cell r="U103">
            <v>375362</v>
          </cell>
          <cell r="V103">
            <v>0</v>
          </cell>
          <cell r="X103">
            <v>0</v>
          </cell>
          <cell r="Z103">
            <v>0</v>
          </cell>
        </row>
        <row r="104">
          <cell r="A104">
            <v>2906</v>
          </cell>
          <cell r="B104" t="str">
            <v xml:space="preserve"> HEMPSTEAD       </v>
          </cell>
          <cell r="C104" t="str">
            <v xml:space="preserve">SPRING HILL         </v>
          </cell>
          <cell r="D104">
            <v>583.47</v>
          </cell>
          <cell r="E104">
            <v>618.17999999999995</v>
          </cell>
          <cell r="G104">
            <v>0</v>
          </cell>
          <cell r="H104">
            <v>27.75991741631028</v>
          </cell>
          <cell r="I104">
            <v>611.23</v>
          </cell>
          <cell r="J104">
            <v>610.42999999999995</v>
          </cell>
          <cell r="K104">
            <v>606.53</v>
          </cell>
          <cell r="L104">
            <v>0</v>
          </cell>
          <cell r="M104">
            <v>47060.139999999985</v>
          </cell>
          <cell r="N104">
            <v>0</v>
          </cell>
          <cell r="O104">
            <v>0</v>
          </cell>
          <cell r="P104">
            <v>0</v>
          </cell>
          <cell r="Q104">
            <v>47060</v>
          </cell>
          <cell r="R104">
            <v>47060</v>
          </cell>
          <cell r="S104">
            <v>0</v>
          </cell>
          <cell r="T104">
            <v>47060</v>
          </cell>
          <cell r="U104">
            <v>0</v>
          </cell>
          <cell r="V104">
            <v>47060</v>
          </cell>
          <cell r="X104">
            <v>0</v>
          </cell>
          <cell r="Z104">
            <v>47060</v>
          </cell>
        </row>
        <row r="105">
          <cell r="A105">
            <v>3001</v>
          </cell>
          <cell r="B105" t="str">
            <v xml:space="preserve"> HOT SPRING      </v>
          </cell>
          <cell r="C105" t="str">
            <v xml:space="preserve">BISMARCK            </v>
          </cell>
          <cell r="D105">
            <v>985.81</v>
          </cell>
          <cell r="E105">
            <v>984.64</v>
          </cell>
          <cell r="G105">
            <v>3967</v>
          </cell>
          <cell r="H105">
            <v>12.569827459076832</v>
          </cell>
          <cell r="I105">
            <v>975.75</v>
          </cell>
          <cell r="J105">
            <v>991.6</v>
          </cell>
          <cell r="K105">
            <v>990.25</v>
          </cell>
          <cell r="L105">
            <v>0</v>
          </cell>
          <cell r="M105">
            <v>0</v>
          </cell>
          <cell r="N105">
            <v>11798.940000000062</v>
          </cell>
          <cell r="O105">
            <v>9510.3525000000227</v>
          </cell>
          <cell r="P105">
            <v>0</v>
          </cell>
          <cell r="Q105">
            <v>21309</v>
          </cell>
          <cell r="R105">
            <v>21309</v>
          </cell>
          <cell r="S105">
            <v>0</v>
          </cell>
          <cell r="T105">
            <v>21309</v>
          </cell>
          <cell r="U105">
            <v>0</v>
          </cell>
          <cell r="V105">
            <v>21309</v>
          </cell>
          <cell r="X105">
            <v>0</v>
          </cell>
          <cell r="Z105">
            <v>21309</v>
          </cell>
        </row>
        <row r="106">
          <cell r="A106">
            <v>3002</v>
          </cell>
          <cell r="B106" t="str">
            <v xml:space="preserve"> HOT SPRING      </v>
          </cell>
          <cell r="C106" t="str">
            <v xml:space="preserve">GLEN ROSE           </v>
          </cell>
          <cell r="D106">
            <v>1026.31</v>
          </cell>
          <cell r="E106">
            <v>1041.2</v>
          </cell>
          <cell r="G106">
            <v>0</v>
          </cell>
          <cell r="H106">
            <v>9.530157793835718</v>
          </cell>
          <cell r="I106">
            <v>1035.8399999999999</v>
          </cell>
          <cell r="J106">
            <v>1031.75</v>
          </cell>
          <cell r="K106">
            <v>1009.82</v>
          </cell>
          <cell r="L106">
            <v>0</v>
          </cell>
          <cell r="M106">
            <v>16155.732499999955</v>
          </cell>
          <cell r="N106">
            <v>0</v>
          </cell>
          <cell r="O106">
            <v>0</v>
          </cell>
          <cell r="P106">
            <v>0</v>
          </cell>
          <cell r="Q106">
            <v>16156</v>
          </cell>
          <cell r="R106">
            <v>16156</v>
          </cell>
          <cell r="S106">
            <v>0</v>
          </cell>
          <cell r="T106">
            <v>16156</v>
          </cell>
          <cell r="U106">
            <v>0</v>
          </cell>
          <cell r="V106">
            <v>16156</v>
          </cell>
          <cell r="X106">
            <v>0</v>
          </cell>
          <cell r="Z106">
            <v>16156</v>
          </cell>
        </row>
        <row r="107">
          <cell r="A107">
            <v>3003</v>
          </cell>
          <cell r="B107" t="str">
            <v xml:space="preserve"> HOT SPRING      </v>
          </cell>
          <cell r="C107" t="str">
            <v xml:space="preserve">MAGNET COVE         </v>
          </cell>
          <cell r="D107">
            <v>704.42</v>
          </cell>
          <cell r="E107">
            <v>713.03</v>
          </cell>
          <cell r="G107">
            <v>0</v>
          </cell>
          <cell r="H107">
            <v>61.029936587523963</v>
          </cell>
          <cell r="I107">
            <v>713.25</v>
          </cell>
          <cell r="J107">
            <v>738.28</v>
          </cell>
          <cell r="K107">
            <v>739.98</v>
          </cell>
          <cell r="L107">
            <v>0</v>
          </cell>
          <cell r="M107">
            <v>14969.05750000007</v>
          </cell>
          <cell r="N107">
            <v>42805.0625</v>
          </cell>
          <cell r="O107">
            <v>45686.987500000076</v>
          </cell>
          <cell r="P107">
            <v>0</v>
          </cell>
          <cell r="Q107">
            <v>103461</v>
          </cell>
          <cell r="R107">
            <v>103461</v>
          </cell>
          <cell r="S107">
            <v>0</v>
          </cell>
          <cell r="T107">
            <v>103461</v>
          </cell>
          <cell r="U107">
            <v>0</v>
          </cell>
          <cell r="V107">
            <v>103461</v>
          </cell>
          <cell r="X107">
            <v>0</v>
          </cell>
          <cell r="Z107">
            <v>103461</v>
          </cell>
        </row>
        <row r="108">
          <cell r="A108">
            <v>3004</v>
          </cell>
          <cell r="B108" t="str">
            <v xml:space="preserve"> HOT SPRING</v>
          </cell>
          <cell r="C108" t="str">
            <v>MALVERN</v>
          </cell>
          <cell r="D108">
            <v>2039.25</v>
          </cell>
          <cell r="E108">
            <v>1944.06</v>
          </cell>
          <cell r="G108">
            <v>322742</v>
          </cell>
          <cell r="H108">
            <v>10.249815661406872</v>
          </cell>
          <cell r="I108">
            <v>1933.32</v>
          </cell>
          <cell r="J108">
            <v>1930.85</v>
          </cell>
          <cell r="K108">
            <v>1954.31</v>
          </cell>
          <cell r="L108">
            <v>0</v>
          </cell>
          <cell r="M108">
            <v>0</v>
          </cell>
          <cell r="N108">
            <v>0</v>
          </cell>
          <cell r="O108">
            <v>17376.3125</v>
          </cell>
          <cell r="P108">
            <v>0</v>
          </cell>
          <cell r="Q108">
            <v>17376</v>
          </cell>
          <cell r="R108">
            <v>0</v>
          </cell>
          <cell r="S108">
            <v>0</v>
          </cell>
          <cell r="T108">
            <v>0</v>
          </cell>
          <cell r="U108">
            <v>322742</v>
          </cell>
          <cell r="V108">
            <v>0</v>
          </cell>
          <cell r="X108">
            <v>0</v>
          </cell>
          <cell r="Z108">
            <v>0</v>
          </cell>
        </row>
        <row r="109">
          <cell r="A109">
            <v>3005</v>
          </cell>
          <cell r="B109" t="str">
            <v xml:space="preserve"> HOT SPRING      </v>
          </cell>
          <cell r="C109" t="str">
            <v xml:space="preserve">OUACHITA            </v>
          </cell>
          <cell r="D109">
            <v>499.67</v>
          </cell>
          <cell r="E109">
            <v>493.11</v>
          </cell>
          <cell r="G109">
            <v>22242</v>
          </cell>
          <cell r="H109">
            <v>0</v>
          </cell>
          <cell r="I109">
            <v>486.66</v>
          </cell>
          <cell r="J109">
            <v>492.43</v>
          </cell>
          <cell r="K109">
            <v>487.96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22242</v>
          </cell>
          <cell r="V109">
            <v>0</v>
          </cell>
          <cell r="X109">
            <v>0</v>
          </cell>
          <cell r="Z109">
            <v>0</v>
          </cell>
        </row>
        <row r="110">
          <cell r="A110">
            <v>3102</v>
          </cell>
          <cell r="B110" t="str">
            <v xml:space="preserve"> HOWARD          </v>
          </cell>
          <cell r="C110" t="str">
            <v xml:space="preserve">DIERKS              </v>
          </cell>
          <cell r="D110">
            <v>581.5</v>
          </cell>
          <cell r="E110">
            <v>574.13</v>
          </cell>
          <cell r="G110">
            <v>24988</v>
          </cell>
          <cell r="H110">
            <v>0</v>
          </cell>
          <cell r="I110">
            <v>572.94000000000005</v>
          </cell>
          <cell r="J110">
            <v>571.79999999999995</v>
          </cell>
          <cell r="K110">
            <v>560.66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24988</v>
          </cell>
          <cell r="V110">
            <v>0</v>
          </cell>
          <cell r="X110">
            <v>0</v>
          </cell>
          <cell r="Z110">
            <v>0</v>
          </cell>
        </row>
        <row r="111">
          <cell r="A111">
            <v>3104</v>
          </cell>
          <cell r="B111" t="str">
            <v xml:space="preserve"> HOWARD</v>
          </cell>
          <cell r="C111" t="str">
            <v>MINERAL SPRINGS</v>
          </cell>
          <cell r="D111">
            <v>411.72</v>
          </cell>
          <cell r="E111">
            <v>401.53</v>
          </cell>
          <cell r="G111">
            <v>34549</v>
          </cell>
          <cell r="H111">
            <v>4.6400235953399207</v>
          </cell>
          <cell r="I111">
            <v>394.66</v>
          </cell>
          <cell r="J111">
            <v>398.26</v>
          </cell>
          <cell r="K111">
            <v>406.17</v>
          </cell>
          <cell r="L111">
            <v>0</v>
          </cell>
          <cell r="M111">
            <v>0</v>
          </cell>
          <cell r="N111">
            <v>0</v>
          </cell>
          <cell r="O111">
            <v>7865.9600000000728</v>
          </cell>
          <cell r="P111">
            <v>0</v>
          </cell>
          <cell r="Q111">
            <v>7866</v>
          </cell>
          <cell r="R111">
            <v>0</v>
          </cell>
          <cell r="S111">
            <v>136139</v>
          </cell>
          <cell r="T111">
            <v>144005</v>
          </cell>
          <cell r="U111">
            <v>0</v>
          </cell>
          <cell r="V111">
            <v>7866</v>
          </cell>
          <cell r="X111">
            <v>-2124134</v>
          </cell>
          <cell r="Z111">
            <v>0</v>
          </cell>
        </row>
        <row r="112">
          <cell r="A112">
            <v>3105</v>
          </cell>
          <cell r="B112" t="str">
            <v xml:space="preserve"> HOWARD          </v>
          </cell>
          <cell r="C112" t="str">
            <v xml:space="preserve">NASHVILLE           </v>
          </cell>
          <cell r="D112">
            <v>1926.47</v>
          </cell>
          <cell r="E112">
            <v>1915.4</v>
          </cell>
          <cell r="G112">
            <v>37533</v>
          </cell>
          <cell r="H112">
            <v>0</v>
          </cell>
          <cell r="I112">
            <v>1879.48</v>
          </cell>
          <cell r="J112">
            <v>1913.48</v>
          </cell>
          <cell r="K112">
            <v>1913.82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37533</v>
          </cell>
          <cell r="V112">
            <v>0</v>
          </cell>
          <cell r="X112">
            <v>0</v>
          </cell>
          <cell r="Z112">
            <v>0</v>
          </cell>
        </row>
        <row r="113">
          <cell r="A113">
            <v>3201</v>
          </cell>
          <cell r="B113" t="str">
            <v xml:space="preserve"> INDEPENDENCE    </v>
          </cell>
          <cell r="C113" t="str">
            <v xml:space="preserve">BATESVILLE          </v>
          </cell>
          <cell r="D113">
            <v>2992.62</v>
          </cell>
          <cell r="E113">
            <v>3079.46</v>
          </cell>
          <cell r="G113">
            <v>0</v>
          </cell>
          <cell r="H113">
            <v>66.719952809320162</v>
          </cell>
          <cell r="I113">
            <v>3059.34</v>
          </cell>
          <cell r="J113">
            <v>3051.83</v>
          </cell>
          <cell r="K113">
            <v>3068.59</v>
          </cell>
          <cell r="L113">
            <v>0</v>
          </cell>
          <cell r="M113">
            <v>113107.08000000044</v>
          </cell>
          <cell r="N113">
            <v>0</v>
          </cell>
          <cell r="O113">
            <v>0</v>
          </cell>
          <cell r="P113">
            <v>0</v>
          </cell>
          <cell r="Q113">
            <v>113107</v>
          </cell>
          <cell r="R113">
            <v>113107</v>
          </cell>
          <cell r="S113">
            <v>0</v>
          </cell>
          <cell r="T113">
            <v>113107</v>
          </cell>
          <cell r="U113">
            <v>0</v>
          </cell>
          <cell r="V113">
            <v>113107</v>
          </cell>
          <cell r="X113">
            <v>0</v>
          </cell>
          <cell r="Z113">
            <v>113107</v>
          </cell>
        </row>
        <row r="114">
          <cell r="A114">
            <v>3209</v>
          </cell>
          <cell r="B114" t="str">
            <v xml:space="preserve"> INDEPENDENCE    </v>
          </cell>
          <cell r="C114" t="str">
            <v>SOUTHSIDE</v>
          </cell>
          <cell r="D114">
            <v>1782.18</v>
          </cell>
          <cell r="E114">
            <v>1859.61</v>
          </cell>
          <cell r="G114">
            <v>0</v>
          </cell>
          <cell r="H114">
            <v>293.51010175490342</v>
          </cell>
          <cell r="I114">
            <v>1866.13</v>
          </cell>
          <cell r="J114">
            <v>1973.11</v>
          </cell>
          <cell r="K114">
            <v>1955.67</v>
          </cell>
          <cell r="L114">
            <v>0</v>
          </cell>
          <cell r="M114">
            <v>142316.23750000008</v>
          </cell>
          <cell r="N114">
            <v>192410.875</v>
          </cell>
          <cell r="O114">
            <v>162845.71500000029</v>
          </cell>
          <cell r="P114">
            <v>0</v>
          </cell>
          <cell r="Q114">
            <v>497573</v>
          </cell>
          <cell r="R114">
            <v>497573</v>
          </cell>
          <cell r="S114">
            <v>0</v>
          </cell>
          <cell r="T114">
            <v>497573</v>
          </cell>
          <cell r="U114">
            <v>0</v>
          </cell>
          <cell r="V114">
            <v>497573</v>
          </cell>
          <cell r="X114">
            <v>0</v>
          </cell>
          <cell r="Z114">
            <v>497573</v>
          </cell>
        </row>
        <row r="115">
          <cell r="A115">
            <v>3211</v>
          </cell>
          <cell r="B115" t="str">
            <v xml:space="preserve"> INDEPENDENCE    </v>
          </cell>
          <cell r="C115" t="str">
            <v xml:space="preserve">MIDLAND             </v>
          </cell>
          <cell r="D115">
            <v>541.79999999999995</v>
          </cell>
          <cell r="E115">
            <v>518.20000000000005</v>
          </cell>
          <cell r="G115">
            <v>80016</v>
          </cell>
          <cell r="H115">
            <v>0</v>
          </cell>
          <cell r="I115">
            <v>506.66</v>
          </cell>
          <cell r="J115">
            <v>504.37</v>
          </cell>
          <cell r="K115">
            <v>502.22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80016</v>
          </cell>
          <cell r="V115">
            <v>0</v>
          </cell>
          <cell r="X115">
            <v>0</v>
          </cell>
          <cell r="Z115">
            <v>0</v>
          </cell>
        </row>
        <row r="116">
          <cell r="A116">
            <v>3212</v>
          </cell>
          <cell r="B116" t="str">
            <v xml:space="preserve"> INDEPENDENCE</v>
          </cell>
          <cell r="C116" t="str">
            <v>CEDAR RIDGE</v>
          </cell>
          <cell r="D116">
            <v>785.7</v>
          </cell>
          <cell r="E116">
            <v>754.22</v>
          </cell>
          <cell r="G116">
            <v>106733</v>
          </cell>
          <cell r="H116">
            <v>0</v>
          </cell>
          <cell r="I116">
            <v>762.44</v>
          </cell>
          <cell r="J116">
            <v>725.37</v>
          </cell>
          <cell r="K116">
            <v>722.18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106733</v>
          </cell>
          <cell r="V116">
            <v>0</v>
          </cell>
          <cell r="X116">
            <v>0</v>
          </cell>
          <cell r="Z116">
            <v>0</v>
          </cell>
        </row>
        <row r="117">
          <cell r="A117">
            <v>3301</v>
          </cell>
          <cell r="B117" t="str">
            <v xml:space="preserve"> IZARD           </v>
          </cell>
          <cell r="C117" t="str">
            <v xml:space="preserve">CALICO ROCK         </v>
          </cell>
          <cell r="D117">
            <v>427.12</v>
          </cell>
          <cell r="E117">
            <v>401.81</v>
          </cell>
          <cell r="G117">
            <v>85814</v>
          </cell>
          <cell r="H117">
            <v>0</v>
          </cell>
          <cell r="I117">
            <v>398.12</v>
          </cell>
          <cell r="J117">
            <v>368.8</v>
          </cell>
          <cell r="K117">
            <v>374.78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85814</v>
          </cell>
          <cell r="V117">
            <v>0</v>
          </cell>
          <cell r="X117">
            <v>0</v>
          </cell>
          <cell r="Z117">
            <v>0</v>
          </cell>
        </row>
        <row r="118">
          <cell r="A118">
            <v>3302</v>
          </cell>
          <cell r="B118" t="str">
            <v xml:space="preserve"> IZARD</v>
          </cell>
          <cell r="C118" t="str">
            <v>MELBOURNE</v>
          </cell>
          <cell r="D118">
            <v>867.28</v>
          </cell>
          <cell r="E118">
            <v>870.56</v>
          </cell>
          <cell r="G118">
            <v>0</v>
          </cell>
          <cell r="H118">
            <v>0</v>
          </cell>
          <cell r="I118">
            <v>852.96</v>
          </cell>
          <cell r="J118">
            <v>852.55</v>
          </cell>
          <cell r="K118">
            <v>844.87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X118">
            <v>0</v>
          </cell>
          <cell r="Z118">
            <v>0</v>
          </cell>
        </row>
        <row r="119">
          <cell r="A119">
            <v>3306</v>
          </cell>
          <cell r="B119" t="str">
            <v xml:space="preserve"> IZARD           </v>
          </cell>
          <cell r="C119" t="str">
            <v>IZARD COUNTY CONSOLIDATED</v>
          </cell>
          <cell r="D119">
            <v>485.26</v>
          </cell>
          <cell r="E119">
            <v>453.03</v>
          </cell>
          <cell r="G119">
            <v>109276</v>
          </cell>
          <cell r="H119">
            <v>107.44020056038933</v>
          </cell>
          <cell r="I119">
            <v>466.76</v>
          </cell>
          <cell r="J119">
            <v>510.1</v>
          </cell>
          <cell r="K119">
            <v>503.4</v>
          </cell>
          <cell r="L119">
            <v>0</v>
          </cell>
          <cell r="M119">
            <v>0</v>
          </cell>
          <cell r="N119">
            <v>96747.917500000083</v>
          </cell>
          <cell r="O119">
            <v>85389.742500000008</v>
          </cell>
          <cell r="P119">
            <v>0</v>
          </cell>
          <cell r="Q119">
            <v>182138</v>
          </cell>
          <cell r="R119">
            <v>182138</v>
          </cell>
          <cell r="S119">
            <v>0</v>
          </cell>
          <cell r="T119">
            <v>182138</v>
          </cell>
          <cell r="U119">
            <v>0</v>
          </cell>
          <cell r="V119">
            <v>182138</v>
          </cell>
          <cell r="X119">
            <v>0</v>
          </cell>
          <cell r="Z119">
            <v>182138</v>
          </cell>
        </row>
        <row r="120">
          <cell r="A120">
            <v>3403</v>
          </cell>
          <cell r="B120" t="str">
            <v xml:space="preserve"> JACKSON         </v>
          </cell>
          <cell r="C120" t="str">
            <v xml:space="preserve">NEWPORT             </v>
          </cell>
          <cell r="D120">
            <v>1169.45</v>
          </cell>
          <cell r="E120">
            <v>1112.76</v>
          </cell>
          <cell r="G120">
            <v>192207</v>
          </cell>
          <cell r="H120">
            <v>15.989971980533845</v>
          </cell>
          <cell r="I120">
            <v>1106.9000000000001</v>
          </cell>
          <cell r="J120">
            <v>1122.3699999999999</v>
          </cell>
          <cell r="K120">
            <v>1119.1400000000001</v>
          </cell>
          <cell r="L120">
            <v>0</v>
          </cell>
          <cell r="M120">
            <v>0</v>
          </cell>
          <cell r="N120">
            <v>16291.35249999983</v>
          </cell>
          <cell r="O120">
            <v>10815.695000000185</v>
          </cell>
          <cell r="P120">
            <v>0</v>
          </cell>
          <cell r="Q120">
            <v>27107</v>
          </cell>
          <cell r="R120">
            <v>0</v>
          </cell>
          <cell r="S120">
            <v>0</v>
          </cell>
          <cell r="T120">
            <v>0</v>
          </cell>
          <cell r="U120">
            <v>192207</v>
          </cell>
          <cell r="V120">
            <v>0</v>
          </cell>
          <cell r="X120">
            <v>0</v>
          </cell>
          <cell r="Z120">
            <v>0</v>
          </cell>
        </row>
        <row r="121">
          <cell r="A121">
            <v>3405</v>
          </cell>
          <cell r="B121" t="str">
            <v xml:space="preserve"> JACKSON</v>
          </cell>
          <cell r="C121" t="str">
            <v>JACKSON COUNTY</v>
          </cell>
          <cell r="D121">
            <v>891.33</v>
          </cell>
          <cell r="E121">
            <v>882.31</v>
          </cell>
          <cell r="G121">
            <v>30582</v>
          </cell>
          <cell r="H121">
            <v>0</v>
          </cell>
          <cell r="I121">
            <v>863</v>
          </cell>
          <cell r="J121">
            <v>864.38</v>
          </cell>
          <cell r="K121">
            <v>874.42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30582</v>
          </cell>
          <cell r="V121">
            <v>0</v>
          </cell>
          <cell r="X121">
            <v>0</v>
          </cell>
          <cell r="Z121">
            <v>0</v>
          </cell>
        </row>
        <row r="122">
          <cell r="A122">
            <v>3502</v>
          </cell>
          <cell r="B122" t="str">
            <v xml:space="preserve"> JEFFERSON       </v>
          </cell>
          <cell r="C122" t="str">
            <v>DOLLARWAY</v>
          </cell>
          <cell r="D122">
            <v>1095.3599999999999</v>
          </cell>
          <cell r="E122">
            <v>980.94</v>
          </cell>
          <cell r="G122">
            <v>387941</v>
          </cell>
          <cell r="H122">
            <v>0</v>
          </cell>
          <cell r="I122">
            <v>957.5</v>
          </cell>
          <cell r="J122">
            <v>934.05</v>
          </cell>
          <cell r="K122">
            <v>923.75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387941</v>
          </cell>
          <cell r="V122">
            <v>0</v>
          </cell>
          <cell r="X122">
            <v>0</v>
          </cell>
          <cell r="Z122">
            <v>0</v>
          </cell>
        </row>
        <row r="123">
          <cell r="A123">
            <v>3505</v>
          </cell>
          <cell r="B123" t="str">
            <v xml:space="preserve"> JEFFERSON       </v>
          </cell>
          <cell r="C123" t="str">
            <v xml:space="preserve">PINE BLUFF          </v>
          </cell>
          <cell r="D123">
            <v>3891.62</v>
          </cell>
          <cell r="E123">
            <v>3557.02</v>
          </cell>
          <cell r="G123">
            <v>1134461</v>
          </cell>
          <cell r="H123">
            <v>0</v>
          </cell>
          <cell r="I123">
            <v>3538.89</v>
          </cell>
          <cell r="J123">
            <v>3181.96</v>
          </cell>
          <cell r="K123">
            <v>3147.36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1134461</v>
          </cell>
          <cell r="V123">
            <v>0</v>
          </cell>
          <cell r="X123">
            <v>0</v>
          </cell>
          <cell r="Z123">
            <v>0</v>
          </cell>
        </row>
        <row r="124">
          <cell r="A124">
            <v>3509</v>
          </cell>
          <cell r="B124" t="str">
            <v xml:space="preserve"> JEFFERSON       </v>
          </cell>
          <cell r="C124" t="str">
            <v xml:space="preserve">WATSON CHAPEL       </v>
          </cell>
          <cell r="D124">
            <v>2567.38</v>
          </cell>
          <cell r="E124">
            <v>2568.13</v>
          </cell>
          <cell r="G124">
            <v>0</v>
          </cell>
          <cell r="H124">
            <v>0</v>
          </cell>
          <cell r="I124">
            <v>2562.0100000000002</v>
          </cell>
          <cell r="J124">
            <v>2474.4699999999998</v>
          </cell>
          <cell r="K124">
            <v>2454.33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X124">
            <v>0</v>
          </cell>
          <cell r="Z124">
            <v>0</v>
          </cell>
        </row>
        <row r="125">
          <cell r="A125">
            <v>3510</v>
          </cell>
          <cell r="B125" t="str">
            <v xml:space="preserve"> JEFFERSON       </v>
          </cell>
          <cell r="C125" t="str">
            <v xml:space="preserve">WHITE HALL          </v>
          </cell>
          <cell r="D125">
            <v>2816.55</v>
          </cell>
          <cell r="E125">
            <v>2922.34</v>
          </cell>
          <cell r="G125">
            <v>0</v>
          </cell>
          <cell r="H125">
            <v>111.47028461878779</v>
          </cell>
          <cell r="I125">
            <v>2869.09</v>
          </cell>
          <cell r="J125">
            <v>2952.21</v>
          </cell>
          <cell r="K125">
            <v>2951.4</v>
          </cell>
          <cell r="L125">
            <v>0</v>
          </cell>
          <cell r="M125">
            <v>89068.434999999939</v>
          </cell>
          <cell r="N125">
            <v>50637.117499999818</v>
          </cell>
          <cell r="O125">
            <v>49263.964999999909</v>
          </cell>
          <cell r="P125">
            <v>0</v>
          </cell>
          <cell r="Q125">
            <v>188970</v>
          </cell>
          <cell r="R125">
            <v>188970</v>
          </cell>
          <cell r="S125">
            <v>0</v>
          </cell>
          <cell r="T125">
            <v>188970</v>
          </cell>
          <cell r="U125">
            <v>0</v>
          </cell>
          <cell r="V125">
            <v>188970</v>
          </cell>
          <cell r="X125">
            <v>0</v>
          </cell>
          <cell r="Z125">
            <v>188970</v>
          </cell>
        </row>
        <row r="126">
          <cell r="A126">
            <v>3601</v>
          </cell>
          <cell r="B126" t="str">
            <v xml:space="preserve"> JOHNSON         </v>
          </cell>
          <cell r="C126" t="str">
            <v xml:space="preserve">CLARKSVILLE         </v>
          </cell>
          <cell r="D126">
            <v>2602.35</v>
          </cell>
          <cell r="E126">
            <v>2572.4699999999998</v>
          </cell>
          <cell r="G126">
            <v>101308</v>
          </cell>
          <cell r="H126">
            <v>0</v>
          </cell>
          <cell r="I126">
            <v>2569.04</v>
          </cell>
          <cell r="J126">
            <v>2528.35</v>
          </cell>
          <cell r="K126">
            <v>2542.04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101308</v>
          </cell>
          <cell r="V126">
            <v>0</v>
          </cell>
          <cell r="X126">
            <v>0</v>
          </cell>
          <cell r="Z126">
            <v>0</v>
          </cell>
        </row>
        <row r="127">
          <cell r="A127">
            <v>3604</v>
          </cell>
          <cell r="B127" t="str">
            <v xml:space="preserve"> JOHNSON         </v>
          </cell>
          <cell r="C127" t="str">
            <v xml:space="preserve">LAMAR               </v>
          </cell>
          <cell r="D127">
            <v>1327.66</v>
          </cell>
          <cell r="E127">
            <v>1341.87</v>
          </cell>
          <cell r="G127">
            <v>0</v>
          </cell>
          <cell r="H127">
            <v>31.929803863736911</v>
          </cell>
          <cell r="I127">
            <v>1345.66</v>
          </cell>
          <cell r="J127">
            <v>1355.8</v>
          </cell>
          <cell r="K127">
            <v>1334.03</v>
          </cell>
          <cell r="L127">
            <v>0</v>
          </cell>
          <cell r="M127">
            <v>30514.5</v>
          </cell>
          <cell r="N127">
            <v>23614.83250000011</v>
          </cell>
          <cell r="O127">
            <v>0</v>
          </cell>
          <cell r="P127">
            <v>0</v>
          </cell>
          <cell r="Q127">
            <v>54129</v>
          </cell>
          <cell r="R127">
            <v>54129</v>
          </cell>
          <cell r="S127">
            <v>0</v>
          </cell>
          <cell r="T127">
            <v>54129</v>
          </cell>
          <cell r="U127">
            <v>0</v>
          </cell>
          <cell r="V127">
            <v>54129</v>
          </cell>
          <cell r="X127">
            <v>0</v>
          </cell>
          <cell r="Z127">
            <v>54129</v>
          </cell>
        </row>
        <row r="128">
          <cell r="A128">
            <v>3606</v>
          </cell>
          <cell r="B128" t="str">
            <v xml:space="preserve"> JOHNSON         </v>
          </cell>
          <cell r="C128" t="str">
            <v xml:space="preserve">WESTSIDE   </v>
          </cell>
          <cell r="D128">
            <v>657.38</v>
          </cell>
          <cell r="E128">
            <v>654.37</v>
          </cell>
          <cell r="G128">
            <v>10205</v>
          </cell>
          <cell r="H128">
            <v>0</v>
          </cell>
          <cell r="I128">
            <v>634.36</v>
          </cell>
          <cell r="J128">
            <v>636.96</v>
          </cell>
          <cell r="K128">
            <v>629.80999999999995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10205</v>
          </cell>
          <cell r="V128">
            <v>0</v>
          </cell>
          <cell r="X128">
            <v>0</v>
          </cell>
          <cell r="Z128">
            <v>0</v>
          </cell>
        </row>
        <row r="129">
          <cell r="A129">
            <v>3704</v>
          </cell>
          <cell r="B129" t="str">
            <v xml:space="preserve"> LAFAYETTE       </v>
          </cell>
          <cell r="C129" t="str">
            <v>LAFAYETTE COUNTY</v>
          </cell>
          <cell r="D129">
            <v>581.04</v>
          </cell>
          <cell r="E129">
            <v>579.82000000000005</v>
          </cell>
          <cell r="G129">
            <v>4136</v>
          </cell>
          <cell r="H129">
            <v>0</v>
          </cell>
          <cell r="I129">
            <v>579.94000000000005</v>
          </cell>
          <cell r="J129">
            <v>546.84</v>
          </cell>
          <cell r="K129">
            <v>536.55999999999995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4136</v>
          </cell>
          <cell r="V129">
            <v>0</v>
          </cell>
          <cell r="X129">
            <v>0</v>
          </cell>
          <cell r="Z129">
            <v>0</v>
          </cell>
        </row>
        <row r="130">
          <cell r="A130">
            <v>3804</v>
          </cell>
          <cell r="B130" t="str">
            <v xml:space="preserve"> LAWRENCE        </v>
          </cell>
          <cell r="C130" t="str">
            <v xml:space="preserve">HOXIE               </v>
          </cell>
          <cell r="D130">
            <v>836.55</v>
          </cell>
          <cell r="E130">
            <v>816.89</v>
          </cell>
          <cell r="G130">
            <v>66657</v>
          </cell>
          <cell r="H130">
            <v>1.3697094823772304</v>
          </cell>
          <cell r="I130">
            <v>819.81</v>
          </cell>
          <cell r="J130">
            <v>817.53</v>
          </cell>
          <cell r="K130">
            <v>817.62</v>
          </cell>
          <cell r="L130">
            <v>0</v>
          </cell>
          <cell r="M130">
            <v>0</v>
          </cell>
          <cell r="N130">
            <v>1084.9599999999768</v>
          </cell>
          <cell r="O130">
            <v>1237.5325000000307</v>
          </cell>
          <cell r="P130">
            <v>0</v>
          </cell>
          <cell r="Q130">
            <v>2322</v>
          </cell>
          <cell r="R130">
            <v>0</v>
          </cell>
          <cell r="S130">
            <v>0</v>
          </cell>
          <cell r="T130">
            <v>0</v>
          </cell>
          <cell r="U130">
            <v>66657</v>
          </cell>
          <cell r="V130">
            <v>0</v>
          </cell>
          <cell r="X130">
            <v>0</v>
          </cell>
          <cell r="Z130">
            <v>0</v>
          </cell>
        </row>
        <row r="131">
          <cell r="A131">
            <v>3806</v>
          </cell>
          <cell r="B131" t="str">
            <v xml:space="preserve"> LAWRENCE        </v>
          </cell>
          <cell r="C131" t="str">
            <v xml:space="preserve">SLOAN-HENDRIX       </v>
          </cell>
          <cell r="D131">
            <v>710.18</v>
          </cell>
          <cell r="E131">
            <v>705.87</v>
          </cell>
          <cell r="G131">
            <v>14613</v>
          </cell>
          <cell r="H131">
            <v>8.3102787199528088</v>
          </cell>
          <cell r="I131">
            <v>689.5</v>
          </cell>
          <cell r="J131">
            <v>703.7</v>
          </cell>
          <cell r="K131">
            <v>714.18</v>
          </cell>
          <cell r="L131">
            <v>0</v>
          </cell>
          <cell r="M131">
            <v>0</v>
          </cell>
          <cell r="N131">
            <v>0</v>
          </cell>
          <cell r="O131">
            <v>14087.527499999907</v>
          </cell>
          <cell r="P131">
            <v>0</v>
          </cell>
          <cell r="Q131">
            <v>14088</v>
          </cell>
          <cell r="R131">
            <v>0</v>
          </cell>
          <cell r="S131">
            <v>0</v>
          </cell>
          <cell r="T131">
            <v>0</v>
          </cell>
          <cell r="U131">
            <v>14613</v>
          </cell>
          <cell r="V131">
            <v>0</v>
          </cell>
          <cell r="X131">
            <v>0</v>
          </cell>
          <cell r="Z131">
            <v>0</v>
          </cell>
        </row>
        <row r="132">
          <cell r="A132">
            <v>3809</v>
          </cell>
          <cell r="B132" t="str">
            <v xml:space="preserve"> LAWRENCE</v>
          </cell>
          <cell r="C132" t="str">
            <v>HILLCREST</v>
          </cell>
          <cell r="D132">
            <v>409.63</v>
          </cell>
          <cell r="E132">
            <v>421.16</v>
          </cell>
          <cell r="G132">
            <v>0</v>
          </cell>
          <cell r="H132">
            <v>8.3498009143194221</v>
          </cell>
          <cell r="I132">
            <v>417.98</v>
          </cell>
          <cell r="J132">
            <v>410.6</v>
          </cell>
          <cell r="K132">
            <v>413.17</v>
          </cell>
          <cell r="L132">
            <v>0</v>
          </cell>
          <cell r="M132">
            <v>14155.337500000038</v>
          </cell>
          <cell r="N132">
            <v>0</v>
          </cell>
          <cell r="O132">
            <v>0</v>
          </cell>
          <cell r="P132">
            <v>0</v>
          </cell>
          <cell r="Q132">
            <v>14155</v>
          </cell>
          <cell r="R132">
            <v>14155</v>
          </cell>
          <cell r="S132">
            <v>871426.91666666674</v>
          </cell>
          <cell r="T132">
            <v>885581.91666666674</v>
          </cell>
          <cell r="U132">
            <v>0</v>
          </cell>
          <cell r="V132">
            <v>14155</v>
          </cell>
          <cell r="X132">
            <v>0</v>
          </cell>
          <cell r="Z132">
            <v>14155</v>
          </cell>
        </row>
        <row r="133">
          <cell r="A133">
            <v>3810</v>
          </cell>
          <cell r="B133" t="str">
            <v xml:space="preserve"> LAWRENCE        </v>
          </cell>
          <cell r="C133" t="str">
            <v>LAWRENCE COUNTY</v>
          </cell>
          <cell r="D133">
            <v>917.35</v>
          </cell>
          <cell r="E133">
            <v>917.36</v>
          </cell>
          <cell r="G133">
            <v>0</v>
          </cell>
          <cell r="H133">
            <v>0</v>
          </cell>
          <cell r="I133">
            <v>900.61</v>
          </cell>
          <cell r="J133">
            <v>883.52</v>
          </cell>
          <cell r="K133">
            <v>883.76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X133">
            <v>0</v>
          </cell>
          <cell r="Z133">
            <v>0</v>
          </cell>
        </row>
        <row r="134">
          <cell r="A134">
            <v>3904</v>
          </cell>
          <cell r="B134" t="str">
            <v xml:space="preserve"> LEE             </v>
          </cell>
          <cell r="C134" t="str">
            <v xml:space="preserve">LEE COUNTY          </v>
          </cell>
          <cell r="D134">
            <v>758.44</v>
          </cell>
          <cell r="E134">
            <v>716.64</v>
          </cell>
          <cell r="G134">
            <v>141723</v>
          </cell>
          <cell r="H134">
            <v>0</v>
          </cell>
          <cell r="I134">
            <v>709.66</v>
          </cell>
          <cell r="J134">
            <v>660.83</v>
          </cell>
          <cell r="K134">
            <v>658.7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141723</v>
          </cell>
          <cell r="V134">
            <v>0</v>
          </cell>
          <cell r="X134">
            <v>0</v>
          </cell>
          <cell r="Z134">
            <v>0</v>
          </cell>
        </row>
        <row r="135">
          <cell r="A135">
            <v>4003</v>
          </cell>
          <cell r="B135" t="str">
            <v xml:space="preserve"> LINCOLN</v>
          </cell>
          <cell r="C135" t="str">
            <v>STAR CITY</v>
          </cell>
          <cell r="D135">
            <v>1535.17</v>
          </cell>
          <cell r="E135">
            <v>1535.08</v>
          </cell>
          <cell r="G135">
            <v>305</v>
          </cell>
          <cell r="H135">
            <v>0</v>
          </cell>
          <cell r="I135">
            <v>1531.06</v>
          </cell>
          <cell r="J135">
            <v>1493.7</v>
          </cell>
          <cell r="K135">
            <v>1481.35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305</v>
          </cell>
          <cell r="V135">
            <v>0</v>
          </cell>
          <cell r="X135">
            <v>0</v>
          </cell>
          <cell r="Z135">
            <v>0</v>
          </cell>
        </row>
        <row r="136">
          <cell r="A136">
            <v>4101</v>
          </cell>
          <cell r="B136" t="str">
            <v xml:space="preserve"> LITTLE RIVER    </v>
          </cell>
          <cell r="C136" t="str">
            <v xml:space="preserve">ASHDOWN             </v>
          </cell>
          <cell r="D136">
            <v>1390.37</v>
          </cell>
          <cell r="E136">
            <v>1401.7</v>
          </cell>
          <cell r="G136">
            <v>0</v>
          </cell>
          <cell r="H136">
            <v>0</v>
          </cell>
          <cell r="I136">
            <v>1385.85</v>
          </cell>
          <cell r="J136">
            <v>1382.34</v>
          </cell>
          <cell r="K136">
            <v>1398.35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X136">
            <v>0</v>
          </cell>
          <cell r="Z136">
            <v>0</v>
          </cell>
        </row>
        <row r="137">
          <cell r="A137">
            <v>4102</v>
          </cell>
          <cell r="B137" t="str">
            <v xml:space="preserve"> LITTLE RIVER    </v>
          </cell>
          <cell r="C137" t="str">
            <v xml:space="preserve">FOREMAN             </v>
          </cell>
          <cell r="D137">
            <v>493.31</v>
          </cell>
          <cell r="E137">
            <v>503.8</v>
          </cell>
          <cell r="G137">
            <v>0</v>
          </cell>
          <cell r="H137">
            <v>56.460109128447129</v>
          </cell>
          <cell r="I137">
            <v>511.74</v>
          </cell>
          <cell r="J137">
            <v>522.89</v>
          </cell>
          <cell r="K137">
            <v>522.74</v>
          </cell>
          <cell r="L137">
            <v>0</v>
          </cell>
          <cell r="M137">
            <v>31243.457500000011</v>
          </cell>
          <cell r="N137">
            <v>32362.322499999958</v>
          </cell>
          <cell r="O137">
            <v>32108.034999999996</v>
          </cell>
          <cell r="P137">
            <v>0</v>
          </cell>
          <cell r="Q137">
            <v>95714</v>
          </cell>
          <cell r="R137">
            <v>95714</v>
          </cell>
          <cell r="S137">
            <v>0</v>
          </cell>
          <cell r="T137">
            <v>95714</v>
          </cell>
          <cell r="U137">
            <v>0</v>
          </cell>
          <cell r="V137">
            <v>95714</v>
          </cell>
          <cell r="X137">
            <v>0</v>
          </cell>
          <cell r="Z137">
            <v>95714</v>
          </cell>
        </row>
        <row r="138">
          <cell r="A138">
            <v>4201</v>
          </cell>
          <cell r="B138" t="str">
            <v xml:space="preserve"> LOGAN           </v>
          </cell>
          <cell r="C138" t="str">
            <v xml:space="preserve">BOONEVILLE          </v>
          </cell>
          <cell r="D138">
            <v>1179.67</v>
          </cell>
          <cell r="E138">
            <v>1187.69</v>
          </cell>
          <cell r="G138">
            <v>0</v>
          </cell>
          <cell r="H138">
            <v>10.990119451408347</v>
          </cell>
          <cell r="I138">
            <v>1190.6600000000001</v>
          </cell>
          <cell r="J138">
            <v>1176.55</v>
          </cell>
          <cell r="K138">
            <v>1184.96</v>
          </cell>
          <cell r="L138">
            <v>0</v>
          </cell>
          <cell r="M138">
            <v>18630.797500000015</v>
          </cell>
          <cell r="N138">
            <v>0</v>
          </cell>
          <cell r="O138">
            <v>0</v>
          </cell>
          <cell r="P138">
            <v>0</v>
          </cell>
          <cell r="Q138">
            <v>18631</v>
          </cell>
          <cell r="R138">
            <v>18631</v>
          </cell>
          <cell r="S138">
            <v>0</v>
          </cell>
          <cell r="T138">
            <v>18631</v>
          </cell>
          <cell r="U138">
            <v>0</v>
          </cell>
          <cell r="V138">
            <v>18631</v>
          </cell>
          <cell r="X138">
            <v>0</v>
          </cell>
          <cell r="Z138">
            <v>18631</v>
          </cell>
        </row>
        <row r="139">
          <cell r="A139">
            <v>4202</v>
          </cell>
          <cell r="B139" t="str">
            <v xml:space="preserve"> LOGAN           </v>
          </cell>
          <cell r="C139" t="str">
            <v xml:space="preserve">MAGAZINE            </v>
          </cell>
          <cell r="D139">
            <v>537.37</v>
          </cell>
          <cell r="E139">
            <v>536.47</v>
          </cell>
          <cell r="G139">
            <v>3051</v>
          </cell>
          <cell r="H139">
            <v>0</v>
          </cell>
          <cell r="I139">
            <v>528.35</v>
          </cell>
          <cell r="J139">
            <v>518.59</v>
          </cell>
          <cell r="K139">
            <v>515.64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3051</v>
          </cell>
          <cell r="V139">
            <v>0</v>
          </cell>
          <cell r="X139">
            <v>0</v>
          </cell>
          <cell r="Z139">
            <v>0</v>
          </cell>
        </row>
        <row r="140">
          <cell r="A140">
            <v>4203</v>
          </cell>
          <cell r="B140" t="str">
            <v xml:space="preserve"> LOGAN           </v>
          </cell>
          <cell r="C140" t="str">
            <v xml:space="preserve">PARIS               </v>
          </cell>
          <cell r="D140">
            <v>1068.81</v>
          </cell>
          <cell r="E140">
            <v>1035.17</v>
          </cell>
          <cell r="G140">
            <v>114056</v>
          </cell>
          <cell r="H140">
            <v>0</v>
          </cell>
          <cell r="I140">
            <v>1040.47</v>
          </cell>
          <cell r="J140">
            <v>1033.6400000000001</v>
          </cell>
          <cell r="K140">
            <v>1029.3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114056</v>
          </cell>
          <cell r="V140">
            <v>0</v>
          </cell>
          <cell r="X140">
            <v>0</v>
          </cell>
          <cell r="Z140">
            <v>0</v>
          </cell>
        </row>
        <row r="141">
          <cell r="A141">
            <v>4204</v>
          </cell>
          <cell r="B141" t="str">
            <v xml:space="preserve"> LOGAN           </v>
          </cell>
          <cell r="C141" t="str">
            <v xml:space="preserve">SCRANTON            </v>
          </cell>
          <cell r="D141">
            <v>423.81</v>
          </cell>
          <cell r="E141">
            <v>414.32</v>
          </cell>
          <cell r="G141">
            <v>32176</v>
          </cell>
          <cell r="H141">
            <v>22.14009733077717</v>
          </cell>
          <cell r="I141">
            <v>408.39</v>
          </cell>
          <cell r="J141">
            <v>423.93</v>
          </cell>
          <cell r="K141">
            <v>426.85</v>
          </cell>
          <cell r="L141">
            <v>0</v>
          </cell>
          <cell r="M141">
            <v>0</v>
          </cell>
          <cell r="N141">
            <v>16291.352500000023</v>
          </cell>
          <cell r="O141">
            <v>21241.482500000049</v>
          </cell>
          <cell r="P141">
            <v>0</v>
          </cell>
          <cell r="Q141">
            <v>37533</v>
          </cell>
          <cell r="R141">
            <v>37533</v>
          </cell>
          <cell r="S141">
            <v>0</v>
          </cell>
          <cell r="T141">
            <v>37533</v>
          </cell>
          <cell r="U141">
            <v>0</v>
          </cell>
          <cell r="V141">
            <v>37533</v>
          </cell>
          <cell r="X141">
            <v>0</v>
          </cell>
          <cell r="Z141">
            <v>37533</v>
          </cell>
        </row>
        <row r="142">
          <cell r="A142">
            <v>4301</v>
          </cell>
          <cell r="B142" t="str">
            <v xml:space="preserve"> LONOKE          </v>
          </cell>
          <cell r="C142" t="str">
            <v xml:space="preserve">LONOKE              </v>
          </cell>
          <cell r="D142">
            <v>1746.55</v>
          </cell>
          <cell r="E142">
            <v>1747.97</v>
          </cell>
          <cell r="G142">
            <v>0</v>
          </cell>
          <cell r="H142">
            <v>0</v>
          </cell>
          <cell r="I142">
            <v>1718.07</v>
          </cell>
          <cell r="J142">
            <v>1722.57</v>
          </cell>
          <cell r="K142">
            <v>1717.79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Z142">
            <v>0</v>
          </cell>
        </row>
        <row r="143">
          <cell r="A143">
            <v>4302</v>
          </cell>
          <cell r="B143" t="str">
            <v xml:space="preserve"> LONOKE          </v>
          </cell>
          <cell r="C143" t="str">
            <v xml:space="preserve">ENGLAND             </v>
          </cell>
          <cell r="D143">
            <v>731.25</v>
          </cell>
          <cell r="E143">
            <v>694.76</v>
          </cell>
          <cell r="G143">
            <v>123719</v>
          </cell>
          <cell r="H143">
            <v>0</v>
          </cell>
          <cell r="I143">
            <v>693.03</v>
          </cell>
          <cell r="J143">
            <v>670.24</v>
          </cell>
          <cell r="K143">
            <v>659.73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123719</v>
          </cell>
          <cell r="V143">
            <v>0</v>
          </cell>
          <cell r="X143">
            <v>0</v>
          </cell>
          <cell r="Z143">
            <v>0</v>
          </cell>
        </row>
        <row r="144">
          <cell r="A144">
            <v>4303</v>
          </cell>
          <cell r="B144" t="str">
            <v xml:space="preserve"> LONOKE          </v>
          </cell>
          <cell r="C144" t="str">
            <v xml:space="preserve">CARLISLE            </v>
          </cell>
          <cell r="D144">
            <v>650</v>
          </cell>
          <cell r="E144">
            <v>642.82000000000005</v>
          </cell>
          <cell r="G144">
            <v>24344</v>
          </cell>
          <cell r="H144">
            <v>0</v>
          </cell>
          <cell r="I144">
            <v>641.91999999999996</v>
          </cell>
          <cell r="J144">
            <v>627.94000000000005</v>
          </cell>
          <cell r="K144">
            <v>628.96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24344</v>
          </cell>
          <cell r="V144">
            <v>0</v>
          </cell>
          <cell r="X144">
            <v>0</v>
          </cell>
          <cell r="Z144">
            <v>0</v>
          </cell>
        </row>
        <row r="145">
          <cell r="A145">
            <v>4304</v>
          </cell>
          <cell r="B145" t="str">
            <v xml:space="preserve"> LONOKE          </v>
          </cell>
          <cell r="C145" t="str">
            <v xml:space="preserve">CABOT               </v>
          </cell>
          <cell r="D145">
            <v>10282.89</v>
          </cell>
          <cell r="E145">
            <v>10294.209999999999</v>
          </cell>
          <cell r="G145">
            <v>0</v>
          </cell>
          <cell r="H145">
            <v>0</v>
          </cell>
          <cell r="I145">
            <v>10221.58</v>
          </cell>
          <cell r="J145">
            <v>10251.950000000001</v>
          </cell>
          <cell r="K145">
            <v>10260.25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X145">
            <v>0</v>
          </cell>
          <cell r="Z145">
            <v>0</v>
          </cell>
        </row>
        <row r="146">
          <cell r="A146">
            <v>4401</v>
          </cell>
          <cell r="B146" t="str">
            <v xml:space="preserve"> MADISON</v>
          </cell>
          <cell r="C146" t="str">
            <v>HUNTSVILLE</v>
          </cell>
          <cell r="D146">
            <v>2340.42</v>
          </cell>
          <cell r="E146">
            <v>2258.37</v>
          </cell>
          <cell r="G146">
            <v>278191</v>
          </cell>
          <cell r="H146">
            <v>0</v>
          </cell>
          <cell r="I146">
            <v>2226.42</v>
          </cell>
          <cell r="J146">
            <v>2194.91</v>
          </cell>
          <cell r="K146">
            <v>2195.85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453954.91666666669</v>
          </cell>
          <cell r="T146">
            <v>453954.91666666669</v>
          </cell>
          <cell r="U146">
            <v>0</v>
          </cell>
          <cell r="V146">
            <v>0</v>
          </cell>
          <cell r="X146">
            <v>0</v>
          </cell>
          <cell r="Z146">
            <v>0</v>
          </cell>
        </row>
        <row r="147">
          <cell r="A147">
            <v>4501</v>
          </cell>
          <cell r="B147" t="str">
            <v xml:space="preserve"> MARION          </v>
          </cell>
          <cell r="C147" t="str">
            <v xml:space="preserve">FLIPPIN             </v>
          </cell>
          <cell r="D147">
            <v>806.23</v>
          </cell>
          <cell r="E147">
            <v>838.81</v>
          </cell>
          <cell r="G147">
            <v>0</v>
          </cell>
          <cell r="H147">
            <v>85.37973750184338</v>
          </cell>
          <cell r="I147">
            <v>844.5</v>
          </cell>
          <cell r="J147">
            <v>861.86</v>
          </cell>
          <cell r="K147">
            <v>862.87</v>
          </cell>
          <cell r="L147">
            <v>0</v>
          </cell>
          <cell r="M147">
            <v>64877.21749999997</v>
          </cell>
          <cell r="N147">
            <v>39075.512500000114</v>
          </cell>
          <cell r="O147">
            <v>40787.715000000098</v>
          </cell>
          <cell r="P147">
            <v>0</v>
          </cell>
          <cell r="Q147">
            <v>144740</v>
          </cell>
          <cell r="R147">
            <v>144740</v>
          </cell>
          <cell r="S147">
            <v>0</v>
          </cell>
          <cell r="T147">
            <v>144740</v>
          </cell>
          <cell r="U147">
            <v>0</v>
          </cell>
          <cell r="V147">
            <v>144740</v>
          </cell>
          <cell r="X147">
            <v>0</v>
          </cell>
          <cell r="Z147">
            <v>144740</v>
          </cell>
        </row>
        <row r="148">
          <cell r="A148">
            <v>4502</v>
          </cell>
          <cell r="B148" t="str">
            <v xml:space="preserve"> MARION          </v>
          </cell>
          <cell r="C148" t="str">
            <v>YELLVILLE-SUMMIT</v>
          </cell>
          <cell r="D148">
            <v>720.17</v>
          </cell>
          <cell r="E148">
            <v>741.1</v>
          </cell>
          <cell r="G148">
            <v>0</v>
          </cell>
          <cell r="H148">
            <v>115.31986432679545</v>
          </cell>
          <cell r="I148">
            <v>747.55</v>
          </cell>
          <cell r="J148">
            <v>782.69</v>
          </cell>
          <cell r="K148">
            <v>787.45</v>
          </cell>
          <cell r="L148">
            <v>0</v>
          </cell>
          <cell r="M148">
            <v>46415.944999999992</v>
          </cell>
          <cell r="N148">
            <v>70505.447500000053</v>
          </cell>
          <cell r="O148">
            <v>78574.837500000038</v>
          </cell>
          <cell r="P148">
            <v>0</v>
          </cell>
          <cell r="Q148">
            <v>195496</v>
          </cell>
          <cell r="R148">
            <v>195496</v>
          </cell>
          <cell r="S148">
            <v>0</v>
          </cell>
          <cell r="T148">
            <v>195496</v>
          </cell>
          <cell r="U148">
            <v>0</v>
          </cell>
          <cell r="V148">
            <v>195496</v>
          </cell>
          <cell r="X148">
            <v>0</v>
          </cell>
          <cell r="Z148">
            <v>195496</v>
          </cell>
        </row>
        <row r="149">
          <cell r="A149">
            <v>4602</v>
          </cell>
          <cell r="B149" t="str">
            <v xml:space="preserve"> MILLER          </v>
          </cell>
          <cell r="C149" t="str">
            <v xml:space="preserve">GENOA CENTRAL       </v>
          </cell>
          <cell r="D149">
            <v>1140.1300000000001</v>
          </cell>
          <cell r="E149">
            <v>1157.58</v>
          </cell>
          <cell r="G149">
            <v>0</v>
          </cell>
          <cell r="H149">
            <v>40.910190237428111</v>
          </cell>
          <cell r="I149">
            <v>1150.67</v>
          </cell>
          <cell r="J149">
            <v>1168.28</v>
          </cell>
          <cell r="K149">
            <v>1177.25</v>
          </cell>
          <cell r="L149">
            <v>0</v>
          </cell>
          <cell r="M149">
            <v>17867.934999999939</v>
          </cell>
          <cell r="N149">
            <v>18139.175000000076</v>
          </cell>
          <cell r="O149">
            <v>33345.567500000121</v>
          </cell>
          <cell r="P149">
            <v>0</v>
          </cell>
          <cell r="Q149">
            <v>69353</v>
          </cell>
          <cell r="R149">
            <v>69353</v>
          </cell>
          <cell r="S149">
            <v>0</v>
          </cell>
          <cell r="T149">
            <v>69353</v>
          </cell>
          <cell r="U149">
            <v>0</v>
          </cell>
          <cell r="V149">
            <v>69353</v>
          </cell>
          <cell r="X149">
            <v>0</v>
          </cell>
          <cell r="Z149">
            <v>69353</v>
          </cell>
        </row>
        <row r="150">
          <cell r="A150">
            <v>4603</v>
          </cell>
          <cell r="B150" t="str">
            <v xml:space="preserve"> MILLER</v>
          </cell>
          <cell r="C150" t="str">
            <v>FOUKE</v>
          </cell>
          <cell r="D150">
            <v>1049.28</v>
          </cell>
          <cell r="E150">
            <v>1074.4000000000001</v>
          </cell>
          <cell r="G150">
            <v>0</v>
          </cell>
          <cell r="H150">
            <v>53.300103229612155</v>
          </cell>
          <cell r="I150">
            <v>1073.3900000000001</v>
          </cell>
          <cell r="J150">
            <v>1098.3900000000001</v>
          </cell>
          <cell r="K150">
            <v>1079.5999999999999</v>
          </cell>
          <cell r="L150">
            <v>0</v>
          </cell>
          <cell r="M150">
            <v>40872.477500000219</v>
          </cell>
          <cell r="N150">
            <v>40669.047500000015</v>
          </cell>
          <cell r="O150">
            <v>8815.2999999996919</v>
          </cell>
          <cell r="P150">
            <v>0</v>
          </cell>
          <cell r="Q150">
            <v>90357</v>
          </cell>
          <cell r="R150">
            <v>90357</v>
          </cell>
          <cell r="S150">
            <v>0</v>
          </cell>
          <cell r="T150">
            <v>90357</v>
          </cell>
          <cell r="U150">
            <v>0</v>
          </cell>
          <cell r="V150">
            <v>90357</v>
          </cell>
          <cell r="X150">
            <v>0</v>
          </cell>
          <cell r="Z150">
            <v>90357</v>
          </cell>
        </row>
        <row r="151">
          <cell r="A151">
            <v>4605</v>
          </cell>
          <cell r="B151" t="str">
            <v xml:space="preserve"> MILLER          </v>
          </cell>
          <cell r="C151" t="str">
            <v xml:space="preserve">TEXARKANA           </v>
          </cell>
          <cell r="D151">
            <v>4136.91</v>
          </cell>
          <cell r="E151">
            <v>4025.07</v>
          </cell>
          <cell r="G151">
            <v>379194</v>
          </cell>
          <cell r="H151">
            <v>0</v>
          </cell>
          <cell r="I151">
            <v>4005.2</v>
          </cell>
          <cell r="J151">
            <v>3927.69</v>
          </cell>
          <cell r="K151">
            <v>3890.55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379194</v>
          </cell>
          <cell r="V151">
            <v>0</v>
          </cell>
          <cell r="X151">
            <v>0</v>
          </cell>
          <cell r="Z151">
            <v>0</v>
          </cell>
        </row>
        <row r="152">
          <cell r="A152">
            <v>4701</v>
          </cell>
          <cell r="B152" t="str">
            <v xml:space="preserve"> MISSISSIPPI     </v>
          </cell>
          <cell r="C152" t="str">
            <v xml:space="preserve">ARMOREL             </v>
          </cell>
          <cell r="D152">
            <v>436.2</v>
          </cell>
          <cell r="E152">
            <v>436.06</v>
          </cell>
          <cell r="G152">
            <v>475</v>
          </cell>
          <cell r="H152">
            <v>2.2999557587376493</v>
          </cell>
          <cell r="I152">
            <v>438.5</v>
          </cell>
          <cell r="J152">
            <v>414.14</v>
          </cell>
          <cell r="K152">
            <v>410.36</v>
          </cell>
          <cell r="L152">
            <v>0</v>
          </cell>
          <cell r="M152">
            <v>3899.0750000000194</v>
          </cell>
          <cell r="N152">
            <v>0</v>
          </cell>
          <cell r="O152">
            <v>0</v>
          </cell>
          <cell r="P152">
            <v>0</v>
          </cell>
          <cell r="Q152">
            <v>3899</v>
          </cell>
          <cell r="R152">
            <v>3899</v>
          </cell>
          <cell r="S152">
            <v>0</v>
          </cell>
          <cell r="T152">
            <v>3899</v>
          </cell>
          <cell r="U152">
            <v>475</v>
          </cell>
          <cell r="V152">
            <v>3899</v>
          </cell>
          <cell r="X152">
            <v>-400691</v>
          </cell>
          <cell r="Z152">
            <v>0</v>
          </cell>
        </row>
        <row r="153">
          <cell r="A153">
            <v>4702</v>
          </cell>
          <cell r="B153" t="str">
            <v xml:space="preserve"> MISSISSIPPI     </v>
          </cell>
          <cell r="C153" t="str">
            <v xml:space="preserve">BLYTHEVILLE         </v>
          </cell>
          <cell r="D153">
            <v>2093.9499999999998</v>
          </cell>
          <cell r="E153">
            <v>2031.34</v>
          </cell>
          <cell r="G153">
            <v>212279</v>
          </cell>
          <cell r="H153">
            <v>0</v>
          </cell>
          <cell r="I153">
            <v>2015.99</v>
          </cell>
          <cell r="J153">
            <v>2000.7</v>
          </cell>
          <cell r="K153">
            <v>2019.39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212279</v>
          </cell>
          <cell r="V153">
            <v>0</v>
          </cell>
          <cell r="X153">
            <v>0</v>
          </cell>
          <cell r="Z153">
            <v>0</v>
          </cell>
        </row>
        <row r="154">
          <cell r="A154">
            <v>4706</v>
          </cell>
          <cell r="B154" t="str">
            <v xml:space="preserve"> MISSISSIPPI     </v>
          </cell>
          <cell r="C154" t="str">
            <v>RIVERCREST</v>
          </cell>
          <cell r="D154">
            <v>1199.8599999999999</v>
          </cell>
          <cell r="E154">
            <v>1179.51</v>
          </cell>
          <cell r="G154">
            <v>68997</v>
          </cell>
          <cell r="H154">
            <v>0</v>
          </cell>
          <cell r="I154">
            <v>1149.9000000000001</v>
          </cell>
          <cell r="J154">
            <v>1145.07</v>
          </cell>
          <cell r="K154">
            <v>1153.1199999999999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68997</v>
          </cell>
          <cell r="V154">
            <v>0</v>
          </cell>
          <cell r="X154">
            <v>0</v>
          </cell>
          <cell r="Z154">
            <v>0</v>
          </cell>
        </row>
        <row r="155">
          <cell r="A155">
            <v>4708</v>
          </cell>
          <cell r="B155" t="str">
            <v xml:space="preserve"> MISSISSIPPI     </v>
          </cell>
          <cell r="C155" t="str">
            <v xml:space="preserve">GOSNELL             </v>
          </cell>
          <cell r="D155">
            <v>1335.65</v>
          </cell>
          <cell r="E155">
            <v>1310.87</v>
          </cell>
          <cell r="G155">
            <v>84017</v>
          </cell>
          <cell r="H155">
            <v>0</v>
          </cell>
          <cell r="I155">
            <v>1286.76</v>
          </cell>
          <cell r="J155">
            <v>1277.8499999999999</v>
          </cell>
          <cell r="K155">
            <v>1260.98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84017</v>
          </cell>
          <cell r="V155">
            <v>0</v>
          </cell>
          <cell r="X155">
            <v>0</v>
          </cell>
          <cell r="Z155">
            <v>0</v>
          </cell>
        </row>
        <row r="156">
          <cell r="A156">
            <v>4712</v>
          </cell>
          <cell r="B156" t="str">
            <v xml:space="preserve"> MISSISSIPPI     </v>
          </cell>
          <cell r="C156" t="str">
            <v xml:space="preserve">MANILA              </v>
          </cell>
          <cell r="D156">
            <v>1054.58</v>
          </cell>
          <cell r="E156">
            <v>1046.2</v>
          </cell>
          <cell r="G156">
            <v>28412</v>
          </cell>
          <cell r="H156">
            <v>26.22975962247456</v>
          </cell>
          <cell r="I156">
            <v>1048.6400000000001</v>
          </cell>
          <cell r="J156">
            <v>1065.74</v>
          </cell>
          <cell r="K156">
            <v>1052.8900000000001</v>
          </cell>
          <cell r="L156">
            <v>0</v>
          </cell>
          <cell r="M156">
            <v>0</v>
          </cell>
          <cell r="N156">
            <v>33125.184999999939</v>
          </cell>
          <cell r="O156">
            <v>11341.222500000093</v>
          </cell>
          <cell r="P156">
            <v>0</v>
          </cell>
          <cell r="Q156">
            <v>44466</v>
          </cell>
          <cell r="R156">
            <v>44466</v>
          </cell>
          <cell r="S156">
            <v>0</v>
          </cell>
          <cell r="T156">
            <v>44466</v>
          </cell>
          <cell r="U156">
            <v>0</v>
          </cell>
          <cell r="V156">
            <v>44466</v>
          </cell>
          <cell r="X156">
            <v>0</v>
          </cell>
          <cell r="Z156">
            <v>44466</v>
          </cell>
        </row>
        <row r="157">
          <cell r="A157">
            <v>4713</v>
          </cell>
          <cell r="B157" t="str">
            <v xml:space="preserve"> MISSISSIPPI     </v>
          </cell>
          <cell r="C157" t="str">
            <v xml:space="preserve">OSCEOLA             </v>
          </cell>
          <cell r="D157">
            <v>1151.8900000000001</v>
          </cell>
          <cell r="E157">
            <v>1128.18</v>
          </cell>
          <cell r="G157">
            <v>80389</v>
          </cell>
          <cell r="H157">
            <v>0</v>
          </cell>
          <cell r="I157">
            <v>1116.8800000000001</v>
          </cell>
          <cell r="J157">
            <v>1068.07</v>
          </cell>
          <cell r="K157">
            <v>1072.93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80389</v>
          </cell>
          <cell r="V157">
            <v>0</v>
          </cell>
          <cell r="X157">
            <v>0</v>
          </cell>
          <cell r="Z157">
            <v>0</v>
          </cell>
        </row>
        <row r="158">
          <cell r="A158">
            <v>4801</v>
          </cell>
          <cell r="B158" t="str">
            <v xml:space="preserve"> MONROE          </v>
          </cell>
          <cell r="C158" t="str">
            <v xml:space="preserve">BRINKLEY            </v>
          </cell>
          <cell r="D158">
            <v>501.82</v>
          </cell>
          <cell r="E158">
            <v>493.61</v>
          </cell>
          <cell r="G158">
            <v>27836</v>
          </cell>
          <cell r="H158">
            <v>0</v>
          </cell>
          <cell r="I158">
            <v>459.41</v>
          </cell>
          <cell r="J158">
            <v>466.01</v>
          </cell>
          <cell r="K158">
            <v>463.29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27836</v>
          </cell>
          <cell r="V158">
            <v>0</v>
          </cell>
          <cell r="X158">
            <v>0</v>
          </cell>
          <cell r="Z158">
            <v>0</v>
          </cell>
        </row>
        <row r="159">
          <cell r="A159">
            <v>4802</v>
          </cell>
          <cell r="B159" t="str">
            <v xml:space="preserve"> MONROE</v>
          </cell>
          <cell r="C159" t="str">
            <v xml:space="preserve">CLARENDON </v>
          </cell>
          <cell r="D159">
            <v>483.44</v>
          </cell>
          <cell r="E159">
            <v>458.69</v>
          </cell>
          <cell r="G159">
            <v>83915</v>
          </cell>
          <cell r="H159">
            <v>0</v>
          </cell>
          <cell r="I159">
            <v>472.4</v>
          </cell>
          <cell r="J159">
            <v>449.26</v>
          </cell>
          <cell r="K159">
            <v>441.25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155519</v>
          </cell>
          <cell r="T159">
            <v>155519</v>
          </cell>
          <cell r="U159">
            <v>0</v>
          </cell>
          <cell r="V159">
            <v>0</v>
          </cell>
          <cell r="X159">
            <v>0</v>
          </cell>
          <cell r="Z159">
            <v>0</v>
          </cell>
        </row>
        <row r="160">
          <cell r="A160">
            <v>4901</v>
          </cell>
          <cell r="B160" t="str">
            <v xml:space="preserve"> MONTGOMERY      </v>
          </cell>
          <cell r="C160" t="str">
            <v xml:space="preserve">CADDO HILLS         </v>
          </cell>
          <cell r="D160">
            <v>573.03</v>
          </cell>
          <cell r="E160">
            <v>567.9</v>
          </cell>
          <cell r="G160">
            <v>17393</v>
          </cell>
          <cell r="H160">
            <v>0</v>
          </cell>
          <cell r="I160">
            <v>563.03</v>
          </cell>
          <cell r="J160">
            <v>556.98</v>
          </cell>
          <cell r="K160">
            <v>551.19000000000005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17393</v>
          </cell>
          <cell r="V160">
            <v>0</v>
          </cell>
          <cell r="X160">
            <v>0</v>
          </cell>
          <cell r="Z160">
            <v>0</v>
          </cell>
        </row>
        <row r="161">
          <cell r="A161">
            <v>4902</v>
          </cell>
          <cell r="B161" t="str">
            <v xml:space="preserve"> MONTGOMERY      </v>
          </cell>
          <cell r="C161" t="str">
            <v xml:space="preserve">MOUNT IDA           </v>
          </cell>
          <cell r="D161">
            <v>466.16</v>
          </cell>
          <cell r="E161">
            <v>457.14</v>
          </cell>
          <cell r="G161">
            <v>30582</v>
          </cell>
          <cell r="H161">
            <v>0</v>
          </cell>
          <cell r="I161">
            <v>462.67</v>
          </cell>
          <cell r="J161">
            <v>456.03</v>
          </cell>
          <cell r="K161">
            <v>448.36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154993</v>
          </cell>
          <cell r="T161">
            <v>154993</v>
          </cell>
          <cell r="U161">
            <v>0</v>
          </cell>
          <cell r="V161">
            <v>0</v>
          </cell>
          <cell r="X161">
            <v>0</v>
          </cell>
          <cell r="Z161">
            <v>0</v>
          </cell>
        </row>
        <row r="162">
          <cell r="A162">
            <v>5006</v>
          </cell>
          <cell r="B162" t="str">
            <v xml:space="preserve"> NEVADA          </v>
          </cell>
          <cell r="C162" t="str">
            <v xml:space="preserve">PRESCOTT            </v>
          </cell>
          <cell r="D162">
            <v>989.57</v>
          </cell>
          <cell r="E162">
            <v>972.63</v>
          </cell>
          <cell r="G162">
            <v>57435</v>
          </cell>
          <cell r="H162">
            <v>3.7498893968441234</v>
          </cell>
          <cell r="I162">
            <v>974.38</v>
          </cell>
          <cell r="J162">
            <v>970.55</v>
          </cell>
          <cell r="K162">
            <v>976.38</v>
          </cell>
          <cell r="L162">
            <v>0</v>
          </cell>
          <cell r="M162">
            <v>0</v>
          </cell>
          <cell r="N162">
            <v>0</v>
          </cell>
          <cell r="O162">
            <v>6357.1875</v>
          </cell>
          <cell r="P162">
            <v>0</v>
          </cell>
          <cell r="Q162">
            <v>6357</v>
          </cell>
          <cell r="R162">
            <v>0</v>
          </cell>
          <cell r="S162">
            <v>0</v>
          </cell>
          <cell r="T162">
            <v>0</v>
          </cell>
          <cell r="U162">
            <v>57435</v>
          </cell>
          <cell r="V162">
            <v>0</v>
          </cell>
          <cell r="X162">
            <v>0</v>
          </cell>
          <cell r="Z162">
            <v>0</v>
          </cell>
        </row>
        <row r="163">
          <cell r="A163">
            <v>5008</v>
          </cell>
          <cell r="B163" t="str">
            <v xml:space="preserve"> NEVADA          </v>
          </cell>
          <cell r="C163" t="str">
            <v>NEVADA</v>
          </cell>
          <cell r="D163">
            <v>387.94</v>
          </cell>
          <cell r="E163">
            <v>389.54</v>
          </cell>
          <cell r="G163">
            <v>0</v>
          </cell>
          <cell r="H163">
            <v>11.089809762571893</v>
          </cell>
          <cell r="I163">
            <v>388.72</v>
          </cell>
          <cell r="J163">
            <v>394.88</v>
          </cell>
          <cell r="K163">
            <v>394.51</v>
          </cell>
          <cell r="L163">
            <v>0</v>
          </cell>
          <cell r="M163">
            <v>1322.2950000000501</v>
          </cell>
          <cell r="N163">
            <v>9052.6349999999584</v>
          </cell>
          <cell r="O163">
            <v>8425.392499999949</v>
          </cell>
          <cell r="P163">
            <v>0</v>
          </cell>
          <cell r="Q163">
            <v>18800</v>
          </cell>
          <cell r="R163">
            <v>18800</v>
          </cell>
          <cell r="S163">
            <v>132074</v>
          </cell>
          <cell r="T163">
            <v>150874</v>
          </cell>
          <cell r="U163">
            <v>0</v>
          </cell>
          <cell r="V163">
            <v>18800</v>
          </cell>
          <cell r="X163">
            <v>0</v>
          </cell>
          <cell r="Z163">
            <v>18800</v>
          </cell>
        </row>
        <row r="164">
          <cell r="A164">
            <v>5102</v>
          </cell>
          <cell r="B164" t="str">
            <v xml:space="preserve"> NEWTON</v>
          </cell>
          <cell r="C164" t="str">
            <v>JASPER</v>
          </cell>
          <cell r="D164">
            <v>848.47</v>
          </cell>
          <cell r="E164">
            <v>845.11</v>
          </cell>
          <cell r="G164">
            <v>11392</v>
          </cell>
          <cell r="H164">
            <v>0.79988202330039815</v>
          </cell>
          <cell r="I164">
            <v>843.16</v>
          </cell>
          <cell r="J164">
            <v>840.88</v>
          </cell>
          <cell r="K164">
            <v>845.91</v>
          </cell>
          <cell r="L164">
            <v>0</v>
          </cell>
          <cell r="M164">
            <v>0</v>
          </cell>
          <cell r="N164">
            <v>0</v>
          </cell>
          <cell r="O164">
            <v>1356.199999999923</v>
          </cell>
          <cell r="P164">
            <v>0</v>
          </cell>
          <cell r="Q164">
            <v>1356</v>
          </cell>
          <cell r="R164">
            <v>0</v>
          </cell>
          <cell r="S164">
            <v>1159853.9166666667</v>
          </cell>
          <cell r="T164">
            <v>1161209.9166666667</v>
          </cell>
          <cell r="U164">
            <v>0</v>
          </cell>
          <cell r="V164">
            <v>1356</v>
          </cell>
          <cell r="X164">
            <v>0</v>
          </cell>
          <cell r="Z164">
            <v>1356</v>
          </cell>
        </row>
        <row r="165">
          <cell r="A165">
            <v>5106</v>
          </cell>
          <cell r="B165" t="str">
            <v xml:space="preserve"> NEWTON</v>
          </cell>
          <cell r="C165" t="str">
            <v>DEER/MT. JUDEA</v>
          </cell>
          <cell r="D165">
            <v>318.36</v>
          </cell>
          <cell r="E165">
            <v>359.13</v>
          </cell>
          <cell r="G165">
            <v>0</v>
          </cell>
          <cell r="H165">
            <v>63.749889396844125</v>
          </cell>
          <cell r="I165">
            <v>356.59</v>
          </cell>
          <cell r="J165">
            <v>370.14</v>
          </cell>
          <cell r="K165">
            <v>373.64</v>
          </cell>
          <cell r="L165">
            <v>0</v>
          </cell>
          <cell r="M165">
            <v>64809.407499999936</v>
          </cell>
          <cell r="N165">
            <v>18664.702499999985</v>
          </cell>
          <cell r="O165">
            <v>24598.077499999985</v>
          </cell>
          <cell r="P165">
            <v>0</v>
          </cell>
          <cell r="Q165">
            <v>108072</v>
          </cell>
          <cell r="R165">
            <v>108072</v>
          </cell>
          <cell r="S165">
            <v>787301.91666666674</v>
          </cell>
          <cell r="T165">
            <v>895373.91666666674</v>
          </cell>
          <cell r="U165">
            <v>0</v>
          </cell>
          <cell r="V165">
            <v>108072</v>
          </cell>
          <cell r="X165">
            <v>0</v>
          </cell>
          <cell r="Z165">
            <v>108072</v>
          </cell>
        </row>
        <row r="166">
          <cell r="A166">
            <v>5201</v>
          </cell>
          <cell r="B166" t="str">
            <v xml:space="preserve"> OUACHITA        </v>
          </cell>
          <cell r="C166" t="str">
            <v xml:space="preserve">BEARDEN             </v>
          </cell>
          <cell r="D166">
            <v>472.23</v>
          </cell>
          <cell r="E166">
            <v>500.02</v>
          </cell>
          <cell r="G166">
            <v>0</v>
          </cell>
          <cell r="H166">
            <v>30.790148945583248</v>
          </cell>
          <cell r="I166">
            <v>503.02</v>
          </cell>
          <cell r="J166">
            <v>479.89</v>
          </cell>
          <cell r="K166">
            <v>475.96</v>
          </cell>
          <cell r="L166">
            <v>0</v>
          </cell>
          <cell r="M166">
            <v>52196.747499999939</v>
          </cell>
          <cell r="N166">
            <v>0</v>
          </cell>
          <cell r="O166">
            <v>0</v>
          </cell>
          <cell r="P166">
            <v>0</v>
          </cell>
          <cell r="Q166">
            <v>52197</v>
          </cell>
          <cell r="R166">
            <v>52197</v>
          </cell>
          <cell r="S166">
            <v>0</v>
          </cell>
          <cell r="T166">
            <v>52197</v>
          </cell>
          <cell r="U166">
            <v>0</v>
          </cell>
          <cell r="V166">
            <v>52197</v>
          </cell>
          <cell r="X166">
            <v>0</v>
          </cell>
          <cell r="Z166">
            <v>52197</v>
          </cell>
        </row>
        <row r="167">
          <cell r="A167">
            <v>5204</v>
          </cell>
          <cell r="B167" t="str">
            <v xml:space="preserve"> OUACHITA        </v>
          </cell>
          <cell r="C167" t="str">
            <v xml:space="preserve">CAMDEN-FAIRVIEW         </v>
          </cell>
          <cell r="D167">
            <v>2490.46</v>
          </cell>
          <cell r="E167">
            <v>2457.1999999999998</v>
          </cell>
          <cell r="G167">
            <v>112768</v>
          </cell>
          <cell r="H167">
            <v>0</v>
          </cell>
          <cell r="I167">
            <v>2434.6799999999998</v>
          </cell>
          <cell r="J167">
            <v>2364.9699999999998</v>
          </cell>
          <cell r="K167">
            <v>2352.2399999999998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112768</v>
          </cell>
          <cell r="V167">
            <v>0</v>
          </cell>
          <cell r="X167">
            <v>0</v>
          </cell>
          <cell r="Z167">
            <v>0</v>
          </cell>
        </row>
        <row r="168">
          <cell r="A168">
            <v>5205</v>
          </cell>
          <cell r="B168" t="str">
            <v xml:space="preserve"> OUACHITA        </v>
          </cell>
          <cell r="C168" t="str">
            <v>HARMONY GROVE</v>
          </cell>
          <cell r="D168">
            <v>948.28</v>
          </cell>
          <cell r="E168">
            <v>945.38</v>
          </cell>
          <cell r="G168">
            <v>9832</v>
          </cell>
          <cell r="H168">
            <v>0</v>
          </cell>
          <cell r="I168">
            <v>943.23</v>
          </cell>
          <cell r="J168">
            <v>938.44</v>
          </cell>
          <cell r="K168">
            <v>932.17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401164.91666666669</v>
          </cell>
          <cell r="T168">
            <v>401164.91666666669</v>
          </cell>
          <cell r="U168">
            <v>0</v>
          </cell>
          <cell r="V168">
            <v>0</v>
          </cell>
          <cell r="X168">
            <v>0</v>
          </cell>
          <cell r="Z168">
            <v>0</v>
          </cell>
        </row>
        <row r="169">
          <cell r="A169">
            <v>5301</v>
          </cell>
          <cell r="B169" t="str">
            <v xml:space="preserve"> PERRY           </v>
          </cell>
          <cell r="C169" t="str">
            <v xml:space="preserve">EAST END            </v>
          </cell>
          <cell r="D169">
            <v>655.24</v>
          </cell>
          <cell r="E169">
            <v>626.96</v>
          </cell>
          <cell r="G169">
            <v>95883</v>
          </cell>
          <cell r="H169">
            <v>52.690163692670694</v>
          </cell>
          <cell r="I169">
            <v>632.49</v>
          </cell>
          <cell r="J169">
            <v>652.91</v>
          </cell>
          <cell r="K169">
            <v>653.70000000000005</v>
          </cell>
          <cell r="L169">
            <v>0</v>
          </cell>
          <cell r="M169">
            <v>0</v>
          </cell>
          <cell r="N169">
            <v>43991.737499999886</v>
          </cell>
          <cell r="O169">
            <v>45330.985000000015</v>
          </cell>
          <cell r="P169">
            <v>0</v>
          </cell>
          <cell r="Q169">
            <v>89323</v>
          </cell>
          <cell r="R169">
            <v>0</v>
          </cell>
          <cell r="S169">
            <v>0</v>
          </cell>
          <cell r="T169">
            <v>0</v>
          </cell>
          <cell r="U169">
            <v>95883</v>
          </cell>
          <cell r="V169">
            <v>0</v>
          </cell>
          <cell r="X169">
            <v>0</v>
          </cell>
          <cell r="Z169">
            <v>0</v>
          </cell>
        </row>
        <row r="170">
          <cell r="A170">
            <v>5303</v>
          </cell>
          <cell r="B170" t="str">
            <v xml:space="preserve"> PERRY           </v>
          </cell>
          <cell r="C170" t="str">
            <v xml:space="preserve">PERRYVILLE          </v>
          </cell>
          <cell r="D170">
            <v>928.64</v>
          </cell>
          <cell r="E170">
            <v>912.76</v>
          </cell>
          <cell r="G170">
            <v>53841</v>
          </cell>
          <cell r="H170">
            <v>0</v>
          </cell>
          <cell r="I170">
            <v>909.2</v>
          </cell>
          <cell r="J170">
            <v>904.05</v>
          </cell>
          <cell r="K170">
            <v>909.33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53841</v>
          </cell>
          <cell r="V170">
            <v>0</v>
          </cell>
          <cell r="X170">
            <v>0</v>
          </cell>
          <cell r="Z170">
            <v>0</v>
          </cell>
        </row>
        <row r="171">
          <cell r="A171">
            <v>5401</v>
          </cell>
          <cell r="B171" t="str">
            <v xml:space="preserve"> PHILLIPS        </v>
          </cell>
          <cell r="C171" t="str">
            <v>BARTON-LEXA</v>
          </cell>
          <cell r="D171">
            <v>802.62</v>
          </cell>
          <cell r="E171">
            <v>752.44</v>
          </cell>
          <cell r="G171">
            <v>170135</v>
          </cell>
          <cell r="H171">
            <v>0</v>
          </cell>
          <cell r="I171">
            <v>734.35</v>
          </cell>
          <cell r="J171">
            <v>728.01</v>
          </cell>
          <cell r="K171">
            <v>723.18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170135</v>
          </cell>
          <cell r="V171">
            <v>0</v>
          </cell>
          <cell r="X171">
            <v>0</v>
          </cell>
          <cell r="Z171">
            <v>0</v>
          </cell>
        </row>
        <row r="172">
          <cell r="A172">
            <v>5403</v>
          </cell>
          <cell r="B172" t="str">
            <v xml:space="preserve"> PHILLIPS        </v>
          </cell>
          <cell r="C172" t="str">
            <v xml:space="preserve">HELENA-W HELENA     </v>
          </cell>
          <cell r="D172">
            <v>1376.86</v>
          </cell>
          <cell r="E172">
            <v>1321.31</v>
          </cell>
          <cell r="G172">
            <v>188342</v>
          </cell>
          <cell r="H172">
            <v>0</v>
          </cell>
          <cell r="I172">
            <v>1305.77</v>
          </cell>
          <cell r="J172">
            <v>1241.9100000000001</v>
          </cell>
          <cell r="K172">
            <v>1248.8499999999999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188342</v>
          </cell>
          <cell r="V172">
            <v>0</v>
          </cell>
          <cell r="X172">
            <v>0</v>
          </cell>
          <cell r="Z172">
            <v>0</v>
          </cell>
        </row>
        <row r="173">
          <cell r="A173">
            <v>5404</v>
          </cell>
          <cell r="B173" t="str">
            <v xml:space="preserve"> PHILLIPS        </v>
          </cell>
          <cell r="C173" t="str">
            <v xml:space="preserve">MARVELL             </v>
          </cell>
          <cell r="D173">
            <v>359.59</v>
          </cell>
          <cell r="E173">
            <v>365.85</v>
          </cell>
          <cell r="G173">
            <v>0</v>
          </cell>
          <cell r="H173">
            <v>14.879811237280638</v>
          </cell>
          <cell r="I173">
            <v>374.47</v>
          </cell>
          <cell r="J173">
            <v>362.84</v>
          </cell>
          <cell r="K173">
            <v>354.39</v>
          </cell>
          <cell r="L173">
            <v>0</v>
          </cell>
          <cell r="M173">
            <v>25225.320000000087</v>
          </cell>
          <cell r="N173">
            <v>0</v>
          </cell>
          <cell r="O173">
            <v>0</v>
          </cell>
          <cell r="P173">
            <v>0</v>
          </cell>
          <cell r="Q173">
            <v>25225</v>
          </cell>
          <cell r="R173">
            <v>25225</v>
          </cell>
          <cell r="S173">
            <v>124041</v>
          </cell>
          <cell r="T173">
            <v>149266</v>
          </cell>
          <cell r="U173">
            <v>0</v>
          </cell>
          <cell r="V173">
            <v>25225</v>
          </cell>
          <cell r="X173">
            <v>0</v>
          </cell>
          <cell r="Z173">
            <v>25225</v>
          </cell>
        </row>
        <row r="174">
          <cell r="A174">
            <v>5502</v>
          </cell>
          <cell r="B174" t="str">
            <v xml:space="preserve"> PIKE            </v>
          </cell>
          <cell r="C174" t="str">
            <v>CENTERPOINT</v>
          </cell>
          <cell r="D174">
            <v>931.32</v>
          </cell>
          <cell r="E174">
            <v>968.61</v>
          </cell>
          <cell r="G174">
            <v>0</v>
          </cell>
          <cell r="H174">
            <v>39.430172540923166</v>
          </cell>
          <cell r="I174">
            <v>966.33</v>
          </cell>
          <cell r="J174">
            <v>967.17</v>
          </cell>
          <cell r="K174">
            <v>973.03</v>
          </cell>
          <cell r="L174">
            <v>0</v>
          </cell>
          <cell r="M174">
            <v>59350.702499999985</v>
          </cell>
          <cell r="N174">
            <v>0</v>
          </cell>
          <cell r="O174">
            <v>7493.004999999931</v>
          </cell>
          <cell r="P174">
            <v>0</v>
          </cell>
          <cell r="Q174">
            <v>66844</v>
          </cell>
          <cell r="R174">
            <v>66844</v>
          </cell>
          <cell r="S174">
            <v>0</v>
          </cell>
          <cell r="T174">
            <v>66844</v>
          </cell>
          <cell r="U174">
            <v>0</v>
          </cell>
          <cell r="V174">
            <v>66844</v>
          </cell>
          <cell r="X174">
            <v>0</v>
          </cell>
          <cell r="Z174">
            <v>66844</v>
          </cell>
        </row>
        <row r="175">
          <cell r="A175">
            <v>5503</v>
          </cell>
          <cell r="B175" t="str">
            <v xml:space="preserve"> PIKE            </v>
          </cell>
          <cell r="C175" t="str">
            <v xml:space="preserve">KIRBY               </v>
          </cell>
          <cell r="D175">
            <v>339.79</v>
          </cell>
          <cell r="E175">
            <v>343.12</v>
          </cell>
          <cell r="G175">
            <v>0</v>
          </cell>
          <cell r="H175">
            <v>48.100280194661558</v>
          </cell>
          <cell r="I175">
            <v>353.17</v>
          </cell>
          <cell r="J175">
            <v>362.63</v>
          </cell>
          <cell r="K175">
            <v>358.33</v>
          </cell>
          <cell r="L175">
            <v>0</v>
          </cell>
          <cell r="M175">
            <v>22682.444999999992</v>
          </cell>
          <cell r="N175">
            <v>33074.327499999985</v>
          </cell>
          <cell r="O175">
            <v>25784.752499999966</v>
          </cell>
          <cell r="P175">
            <v>0</v>
          </cell>
          <cell r="Q175">
            <v>81542</v>
          </cell>
          <cell r="R175">
            <v>81542</v>
          </cell>
          <cell r="S175">
            <v>116335</v>
          </cell>
          <cell r="T175">
            <v>197877</v>
          </cell>
          <cell r="U175">
            <v>0</v>
          </cell>
          <cell r="V175">
            <v>81542</v>
          </cell>
          <cell r="X175">
            <v>0</v>
          </cell>
          <cell r="Z175">
            <v>81542</v>
          </cell>
        </row>
        <row r="176">
          <cell r="A176">
            <v>5504</v>
          </cell>
          <cell r="B176" t="str">
            <v xml:space="preserve"> PIKE            </v>
          </cell>
          <cell r="C176" t="str">
            <v>SOUTH PIKE COUNTY</v>
          </cell>
          <cell r="D176">
            <v>686.78</v>
          </cell>
          <cell r="E176">
            <v>689.25</v>
          </cell>
          <cell r="G176">
            <v>0</v>
          </cell>
          <cell r="H176">
            <v>0</v>
          </cell>
          <cell r="I176">
            <v>679.71</v>
          </cell>
          <cell r="J176">
            <v>674.43</v>
          </cell>
          <cell r="K176">
            <v>680.41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Z176">
            <v>0</v>
          </cell>
        </row>
        <row r="177">
          <cell r="A177">
            <v>5602</v>
          </cell>
          <cell r="B177" t="str">
            <v xml:space="preserve"> POINSETT        </v>
          </cell>
          <cell r="C177" t="str">
            <v xml:space="preserve">HARRISBURG    </v>
          </cell>
          <cell r="D177">
            <v>1199.44</v>
          </cell>
          <cell r="E177">
            <v>1201.4000000000001</v>
          </cell>
          <cell r="G177">
            <v>0</v>
          </cell>
          <cell r="H177">
            <v>3.6802831440790444</v>
          </cell>
          <cell r="I177">
            <v>1203.1199999999999</v>
          </cell>
          <cell r="J177">
            <v>1190.3699999999999</v>
          </cell>
          <cell r="K177">
            <v>1177.3900000000001</v>
          </cell>
          <cell r="L177">
            <v>0</v>
          </cell>
          <cell r="M177">
            <v>6238.5199999997221</v>
          </cell>
          <cell r="N177">
            <v>0</v>
          </cell>
          <cell r="O177">
            <v>0</v>
          </cell>
          <cell r="P177">
            <v>0</v>
          </cell>
          <cell r="Q177">
            <v>6239</v>
          </cell>
          <cell r="R177">
            <v>6239</v>
          </cell>
          <cell r="S177">
            <v>0</v>
          </cell>
          <cell r="T177">
            <v>6239</v>
          </cell>
          <cell r="U177">
            <v>0</v>
          </cell>
          <cell r="V177">
            <v>6239</v>
          </cell>
          <cell r="X177">
            <v>0</v>
          </cell>
          <cell r="Z177">
            <v>6239</v>
          </cell>
        </row>
        <row r="178">
          <cell r="A178">
            <v>5604</v>
          </cell>
          <cell r="B178" t="str">
            <v xml:space="preserve"> POINSETT        </v>
          </cell>
          <cell r="C178" t="str">
            <v xml:space="preserve">MARKED TREE         </v>
          </cell>
          <cell r="D178">
            <v>543.13</v>
          </cell>
          <cell r="E178">
            <v>534.44000000000005</v>
          </cell>
          <cell r="G178">
            <v>29463</v>
          </cell>
          <cell r="H178">
            <v>0</v>
          </cell>
          <cell r="I178">
            <v>521.88</v>
          </cell>
          <cell r="J178">
            <v>483.91</v>
          </cell>
          <cell r="K178">
            <v>473.58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29463</v>
          </cell>
          <cell r="V178">
            <v>0</v>
          </cell>
          <cell r="X178">
            <v>0</v>
          </cell>
          <cell r="Z178">
            <v>0</v>
          </cell>
        </row>
        <row r="179">
          <cell r="A179">
            <v>5605</v>
          </cell>
          <cell r="B179" t="str">
            <v xml:space="preserve"> POINSETT        </v>
          </cell>
          <cell r="C179" t="str">
            <v xml:space="preserve">TRUMANN             </v>
          </cell>
          <cell r="D179">
            <v>1544.88</v>
          </cell>
          <cell r="E179">
            <v>1569.82</v>
          </cell>
          <cell r="G179">
            <v>0</v>
          </cell>
          <cell r="H179">
            <v>10.570122400825836</v>
          </cell>
          <cell r="I179">
            <v>1555.45</v>
          </cell>
          <cell r="J179">
            <v>1504.1</v>
          </cell>
          <cell r="K179">
            <v>1461.22</v>
          </cell>
          <cell r="L179">
            <v>0</v>
          </cell>
          <cell r="M179">
            <v>17918.79249999989</v>
          </cell>
          <cell r="N179">
            <v>0</v>
          </cell>
          <cell r="O179">
            <v>0</v>
          </cell>
          <cell r="P179">
            <v>0</v>
          </cell>
          <cell r="Q179">
            <v>17919</v>
          </cell>
          <cell r="R179">
            <v>17919</v>
          </cell>
          <cell r="S179">
            <v>0</v>
          </cell>
          <cell r="T179">
            <v>17919</v>
          </cell>
          <cell r="U179">
            <v>0</v>
          </cell>
          <cell r="V179">
            <v>17919</v>
          </cell>
          <cell r="X179">
            <v>0</v>
          </cell>
          <cell r="Z179">
            <v>17919</v>
          </cell>
        </row>
        <row r="180">
          <cell r="A180">
            <v>5608</v>
          </cell>
          <cell r="B180" t="str">
            <v xml:space="preserve"> POINSETT        </v>
          </cell>
          <cell r="C180" t="str">
            <v xml:space="preserve">EAST POINSETT COUNTY     </v>
          </cell>
          <cell r="D180">
            <v>701.38</v>
          </cell>
          <cell r="E180">
            <v>691.54</v>
          </cell>
          <cell r="G180">
            <v>33363</v>
          </cell>
          <cell r="H180">
            <v>0</v>
          </cell>
          <cell r="I180">
            <v>682.28</v>
          </cell>
          <cell r="J180">
            <v>663.35</v>
          </cell>
          <cell r="K180">
            <v>667.4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33363</v>
          </cell>
          <cell r="V180">
            <v>0</v>
          </cell>
          <cell r="X180">
            <v>0</v>
          </cell>
          <cell r="Z180">
            <v>0</v>
          </cell>
        </row>
        <row r="181">
          <cell r="A181">
            <v>5703</v>
          </cell>
          <cell r="B181" t="str">
            <v xml:space="preserve"> POLK            </v>
          </cell>
          <cell r="C181" t="str">
            <v>MENA</v>
          </cell>
          <cell r="D181">
            <v>1709.61</v>
          </cell>
          <cell r="E181">
            <v>1711.07</v>
          </cell>
          <cell r="G181">
            <v>0</v>
          </cell>
          <cell r="H181">
            <v>9.7602123580592828</v>
          </cell>
          <cell r="I181">
            <v>1716.95</v>
          </cell>
          <cell r="J181">
            <v>1713.49</v>
          </cell>
          <cell r="K181">
            <v>1704.93</v>
          </cell>
          <cell r="L181">
            <v>0</v>
          </cell>
          <cell r="M181">
            <v>12443.135000000246</v>
          </cell>
          <cell r="N181">
            <v>4102.5050000001229</v>
          </cell>
          <cell r="O181">
            <v>0</v>
          </cell>
          <cell r="P181">
            <v>0</v>
          </cell>
          <cell r="Q181">
            <v>16546</v>
          </cell>
          <cell r="R181">
            <v>16546</v>
          </cell>
          <cell r="S181">
            <v>0</v>
          </cell>
          <cell r="T181">
            <v>16546</v>
          </cell>
          <cell r="U181">
            <v>0</v>
          </cell>
          <cell r="V181">
            <v>16546</v>
          </cell>
          <cell r="X181">
            <v>0</v>
          </cell>
          <cell r="Z181">
            <v>16546</v>
          </cell>
        </row>
        <row r="182">
          <cell r="A182">
            <v>5706</v>
          </cell>
          <cell r="B182" t="str">
            <v xml:space="preserve"> POLK            </v>
          </cell>
          <cell r="C182" t="str">
            <v>OUACHITA RIVER</v>
          </cell>
          <cell r="D182">
            <v>726.74</v>
          </cell>
          <cell r="E182">
            <v>718.43</v>
          </cell>
          <cell r="G182">
            <v>28175</v>
          </cell>
          <cell r="H182">
            <v>42.590178439758148</v>
          </cell>
          <cell r="I182">
            <v>714.03</v>
          </cell>
          <cell r="J182">
            <v>744.5</v>
          </cell>
          <cell r="K182">
            <v>734.95</v>
          </cell>
          <cell r="L182">
            <v>0</v>
          </cell>
          <cell r="M182">
            <v>0</v>
          </cell>
          <cell r="N182">
            <v>44195.167500000083</v>
          </cell>
          <cell r="O182">
            <v>28005.530000000163</v>
          </cell>
          <cell r="P182">
            <v>0</v>
          </cell>
          <cell r="Q182">
            <v>72201</v>
          </cell>
          <cell r="R182">
            <v>72201</v>
          </cell>
          <cell r="S182">
            <v>418781.91666666669</v>
          </cell>
          <cell r="T182">
            <v>490982.91666666669</v>
          </cell>
          <cell r="U182">
            <v>0</v>
          </cell>
          <cell r="V182">
            <v>72201</v>
          </cell>
          <cell r="X182">
            <v>0</v>
          </cell>
          <cell r="Z182">
            <v>72201</v>
          </cell>
        </row>
        <row r="183">
          <cell r="A183">
            <v>5707</v>
          </cell>
          <cell r="B183" t="str">
            <v xml:space="preserve"> POLK            </v>
          </cell>
          <cell r="C183" t="str">
            <v>COSSATOT RIVER</v>
          </cell>
          <cell r="D183">
            <v>1018.17</v>
          </cell>
          <cell r="E183">
            <v>1021.12</v>
          </cell>
          <cell r="G183">
            <v>0</v>
          </cell>
          <cell r="H183">
            <v>0</v>
          </cell>
          <cell r="I183">
            <v>997.74</v>
          </cell>
          <cell r="J183">
            <v>979.7</v>
          </cell>
          <cell r="K183">
            <v>982.46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388253.91666666669</v>
          </cell>
          <cell r="T183">
            <v>388253.91666666669</v>
          </cell>
          <cell r="U183">
            <v>0</v>
          </cell>
          <cell r="V183">
            <v>0</v>
          </cell>
          <cell r="X183">
            <v>0</v>
          </cell>
          <cell r="Z183">
            <v>0</v>
          </cell>
        </row>
        <row r="184">
          <cell r="A184">
            <v>5801</v>
          </cell>
          <cell r="B184" t="str">
            <v xml:space="preserve"> POPE            </v>
          </cell>
          <cell r="C184" t="str">
            <v xml:space="preserve">ATKINS              </v>
          </cell>
          <cell r="D184">
            <v>994.15</v>
          </cell>
          <cell r="E184">
            <v>979.12</v>
          </cell>
          <cell r="G184">
            <v>50959</v>
          </cell>
          <cell r="H184">
            <v>0</v>
          </cell>
          <cell r="I184">
            <v>963.06</v>
          </cell>
          <cell r="J184">
            <v>952.79</v>
          </cell>
          <cell r="K184">
            <v>948.33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50959</v>
          </cell>
          <cell r="V184">
            <v>0</v>
          </cell>
          <cell r="X184">
            <v>0</v>
          </cell>
          <cell r="Z184">
            <v>0</v>
          </cell>
        </row>
        <row r="185">
          <cell r="A185">
            <v>5802</v>
          </cell>
          <cell r="B185" t="str">
            <v xml:space="preserve"> POPE            </v>
          </cell>
          <cell r="C185" t="str">
            <v xml:space="preserve">DOVER               </v>
          </cell>
          <cell r="D185">
            <v>1367.1</v>
          </cell>
          <cell r="E185">
            <v>1352.81</v>
          </cell>
          <cell r="G185">
            <v>48450</v>
          </cell>
          <cell r="H185">
            <v>0</v>
          </cell>
          <cell r="I185">
            <v>1346.82</v>
          </cell>
          <cell r="J185">
            <v>1346.17</v>
          </cell>
          <cell r="K185">
            <v>1350.98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48450</v>
          </cell>
          <cell r="V185">
            <v>0</v>
          </cell>
          <cell r="X185">
            <v>0</v>
          </cell>
          <cell r="Z185">
            <v>0</v>
          </cell>
        </row>
        <row r="186">
          <cell r="A186">
            <v>5803</v>
          </cell>
          <cell r="B186" t="str">
            <v xml:space="preserve"> POPE            </v>
          </cell>
          <cell r="C186" t="str">
            <v xml:space="preserve">HECTOR              </v>
          </cell>
          <cell r="D186">
            <v>600.07000000000005</v>
          </cell>
          <cell r="E186">
            <v>594.03</v>
          </cell>
          <cell r="G186">
            <v>20479</v>
          </cell>
          <cell r="H186">
            <v>0</v>
          </cell>
          <cell r="I186">
            <v>595.20000000000005</v>
          </cell>
          <cell r="J186">
            <v>575.15</v>
          </cell>
          <cell r="K186">
            <v>577.4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20479</v>
          </cell>
          <cell r="V186">
            <v>0</v>
          </cell>
          <cell r="X186">
            <v>0</v>
          </cell>
          <cell r="Z186">
            <v>0</v>
          </cell>
        </row>
        <row r="187">
          <cell r="A187">
            <v>5804</v>
          </cell>
          <cell r="B187" t="str">
            <v xml:space="preserve"> POPE            </v>
          </cell>
          <cell r="C187" t="str">
            <v xml:space="preserve">POTTSVILLE          </v>
          </cell>
          <cell r="D187">
            <v>1706.45</v>
          </cell>
          <cell r="E187">
            <v>1722.64</v>
          </cell>
          <cell r="G187">
            <v>0</v>
          </cell>
          <cell r="H187">
            <v>0</v>
          </cell>
          <cell r="I187">
            <v>1680.08</v>
          </cell>
          <cell r="J187">
            <v>1716.32</v>
          </cell>
          <cell r="K187">
            <v>1709.96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Z187">
            <v>0</v>
          </cell>
        </row>
        <row r="188">
          <cell r="A188">
            <v>5805</v>
          </cell>
          <cell r="B188" t="str">
            <v xml:space="preserve"> POPE            </v>
          </cell>
          <cell r="C188" t="str">
            <v xml:space="preserve">RUSSELLVILLE        </v>
          </cell>
          <cell r="D188">
            <v>5129.47</v>
          </cell>
          <cell r="E188">
            <v>5221.26</v>
          </cell>
          <cell r="G188">
            <v>0</v>
          </cell>
          <cell r="H188">
            <v>50.360123875534583</v>
          </cell>
          <cell r="I188">
            <v>5179.83</v>
          </cell>
          <cell r="J188">
            <v>5198.9399999999996</v>
          </cell>
          <cell r="K188">
            <v>5188.08</v>
          </cell>
          <cell r="L188">
            <v>0</v>
          </cell>
          <cell r="M188">
            <v>85372.789999999441</v>
          </cell>
          <cell r="N188">
            <v>0</v>
          </cell>
          <cell r="O188">
            <v>0</v>
          </cell>
          <cell r="P188">
            <v>0</v>
          </cell>
          <cell r="Q188">
            <v>85373</v>
          </cell>
          <cell r="R188">
            <v>85373</v>
          </cell>
          <cell r="S188">
            <v>0</v>
          </cell>
          <cell r="T188">
            <v>85373</v>
          </cell>
          <cell r="U188">
            <v>0</v>
          </cell>
          <cell r="V188">
            <v>85373</v>
          </cell>
          <cell r="X188">
            <v>0</v>
          </cell>
          <cell r="Z188">
            <v>85373</v>
          </cell>
        </row>
        <row r="189">
          <cell r="A189">
            <v>5901</v>
          </cell>
          <cell r="B189" t="str">
            <v xml:space="preserve"> PRAIRIE         </v>
          </cell>
          <cell r="C189" t="str">
            <v xml:space="preserve">DES ARC             </v>
          </cell>
          <cell r="D189">
            <v>530.22</v>
          </cell>
          <cell r="E189">
            <v>550.16999999999996</v>
          </cell>
          <cell r="G189">
            <v>0</v>
          </cell>
          <cell r="H189">
            <v>29.179766996018287</v>
          </cell>
          <cell r="I189">
            <v>543.28</v>
          </cell>
          <cell r="J189">
            <v>565.71</v>
          </cell>
          <cell r="K189">
            <v>550.75</v>
          </cell>
          <cell r="L189">
            <v>0</v>
          </cell>
          <cell r="M189">
            <v>22139.964999999909</v>
          </cell>
          <cell r="N189">
            <v>26344.185000000132</v>
          </cell>
          <cell r="O189">
            <v>983.24500000006935</v>
          </cell>
          <cell r="P189">
            <v>0</v>
          </cell>
          <cell r="Q189">
            <v>49467</v>
          </cell>
          <cell r="R189">
            <v>49467</v>
          </cell>
          <cell r="S189">
            <v>0</v>
          </cell>
          <cell r="T189">
            <v>49467</v>
          </cell>
          <cell r="U189">
            <v>0</v>
          </cell>
          <cell r="V189">
            <v>49467</v>
          </cell>
          <cell r="X189">
            <v>0</v>
          </cell>
          <cell r="Z189">
            <v>49467</v>
          </cell>
        </row>
        <row r="190">
          <cell r="A190">
            <v>5903</v>
          </cell>
          <cell r="B190" t="str">
            <v xml:space="preserve"> PRAIRIE         </v>
          </cell>
          <cell r="C190" t="str">
            <v xml:space="preserve">HAZEN               </v>
          </cell>
          <cell r="D190">
            <v>634.71</v>
          </cell>
          <cell r="E190">
            <v>581.59</v>
          </cell>
          <cell r="G190">
            <v>180103</v>
          </cell>
          <cell r="H190">
            <v>0</v>
          </cell>
          <cell r="I190">
            <v>585.79</v>
          </cell>
          <cell r="J190">
            <v>571.12</v>
          </cell>
          <cell r="K190">
            <v>574.41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180103</v>
          </cell>
          <cell r="V190">
            <v>0</v>
          </cell>
          <cell r="X190">
            <v>0</v>
          </cell>
          <cell r="Z190">
            <v>0</v>
          </cell>
        </row>
        <row r="191">
          <cell r="A191">
            <v>6001</v>
          </cell>
          <cell r="B191" t="str">
            <v xml:space="preserve"> PULASKI         </v>
          </cell>
          <cell r="C191" t="str">
            <v xml:space="preserve">LITTLE ROCK         </v>
          </cell>
          <cell r="D191">
            <v>22289.789999999997</v>
          </cell>
          <cell r="E191">
            <v>22107.42</v>
          </cell>
          <cell r="G191">
            <v>618325</v>
          </cell>
          <cell r="H191">
            <v>0</v>
          </cell>
          <cell r="I191">
            <v>21995.58</v>
          </cell>
          <cell r="J191">
            <v>21342.89</v>
          </cell>
          <cell r="K191">
            <v>21524.17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618325</v>
          </cell>
          <cell r="V191">
            <v>0</v>
          </cell>
          <cell r="X191">
            <v>0</v>
          </cell>
          <cell r="Z191">
            <v>0</v>
          </cell>
        </row>
        <row r="192">
          <cell r="A192">
            <v>6002</v>
          </cell>
          <cell r="B192" t="str">
            <v xml:space="preserve"> PULASKI         </v>
          </cell>
          <cell r="C192" t="str">
            <v xml:space="preserve">NORTH LITTLE ROCK       </v>
          </cell>
          <cell r="D192">
            <v>8362.6500000000015</v>
          </cell>
          <cell r="E192">
            <v>8380.7199999999993</v>
          </cell>
          <cell r="G192">
            <v>0</v>
          </cell>
          <cell r="H192">
            <v>0</v>
          </cell>
          <cell r="I192">
            <v>8261.83</v>
          </cell>
          <cell r="J192">
            <v>8097.32</v>
          </cell>
          <cell r="K192">
            <v>8096.79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Z192">
            <v>0</v>
          </cell>
        </row>
        <row r="193">
          <cell r="A193">
            <v>6003</v>
          </cell>
          <cell r="B193" t="str">
            <v xml:space="preserve"> PULASKI         </v>
          </cell>
          <cell r="C193" t="str">
            <v xml:space="preserve">PULASKI COUNTY      </v>
          </cell>
          <cell r="D193">
            <v>12073.71</v>
          </cell>
          <cell r="E193">
            <v>12034.12</v>
          </cell>
          <cell r="G193">
            <v>134230</v>
          </cell>
          <cell r="H193">
            <v>0</v>
          </cell>
          <cell r="I193">
            <v>12027.05</v>
          </cell>
          <cell r="J193">
            <v>11806.52</v>
          </cell>
          <cell r="K193">
            <v>11791.94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134230</v>
          </cell>
          <cell r="V193">
            <v>0</v>
          </cell>
          <cell r="X193">
            <v>0</v>
          </cell>
          <cell r="Z193">
            <v>0</v>
          </cell>
        </row>
        <row r="194">
          <cell r="A194">
            <v>6004</v>
          </cell>
          <cell r="B194" t="str">
            <v>PULASKI</v>
          </cell>
          <cell r="C194" t="str">
            <v>JACKSONVILLE NORTH PULASKI</v>
          </cell>
          <cell r="D194">
            <v>3864.92</v>
          </cell>
          <cell r="E194">
            <v>3875.55</v>
          </cell>
          <cell r="G194">
            <v>0</v>
          </cell>
          <cell r="H194">
            <v>95.050287568205277</v>
          </cell>
          <cell r="I194">
            <v>3836.93</v>
          </cell>
          <cell r="J194">
            <v>3938.21</v>
          </cell>
          <cell r="K194">
            <v>3907.94</v>
          </cell>
          <cell r="L194">
            <v>0</v>
          </cell>
          <cell r="M194">
            <v>0</v>
          </cell>
          <cell r="N194">
            <v>106224.36499999976</v>
          </cell>
          <cell r="O194">
            <v>54909.147499999781</v>
          </cell>
          <cell r="P194">
            <v>0</v>
          </cell>
          <cell r="Q194">
            <v>161134</v>
          </cell>
          <cell r="R194">
            <v>161134</v>
          </cell>
          <cell r="S194">
            <v>0</v>
          </cell>
          <cell r="T194">
            <v>161134</v>
          </cell>
          <cell r="U194">
            <v>0</v>
          </cell>
          <cell r="V194">
            <v>161134</v>
          </cell>
          <cell r="X194">
            <v>0</v>
          </cell>
          <cell r="Z194">
            <v>161134</v>
          </cell>
        </row>
        <row r="195">
          <cell r="A195">
            <v>6102</v>
          </cell>
          <cell r="B195" t="str">
            <v xml:space="preserve"> RANDOLPH        </v>
          </cell>
          <cell r="C195" t="str">
            <v xml:space="preserve">MAYNARD             </v>
          </cell>
          <cell r="D195">
            <v>445.99</v>
          </cell>
          <cell r="E195">
            <v>481.6</v>
          </cell>
          <cell r="G195">
            <v>0</v>
          </cell>
          <cell r="H195">
            <v>31.989971980533845</v>
          </cell>
          <cell r="I195">
            <v>477.98</v>
          </cell>
          <cell r="J195">
            <v>470.85</v>
          </cell>
          <cell r="K195">
            <v>469.6</v>
          </cell>
          <cell r="L195">
            <v>0</v>
          </cell>
          <cell r="M195">
            <v>54231.047500000015</v>
          </cell>
          <cell r="N195">
            <v>0</v>
          </cell>
          <cell r="O195">
            <v>0</v>
          </cell>
          <cell r="P195">
            <v>0</v>
          </cell>
          <cell r="Q195">
            <v>54231</v>
          </cell>
          <cell r="R195">
            <v>54231</v>
          </cell>
          <cell r="S195">
            <v>0</v>
          </cell>
          <cell r="T195">
            <v>54231</v>
          </cell>
          <cell r="U195">
            <v>0</v>
          </cell>
          <cell r="V195">
            <v>54231</v>
          </cell>
          <cell r="X195">
            <v>0</v>
          </cell>
          <cell r="Z195">
            <v>54231</v>
          </cell>
        </row>
        <row r="196">
          <cell r="A196">
            <v>6103</v>
          </cell>
          <cell r="B196" t="str">
            <v xml:space="preserve"> RANDOLPH        </v>
          </cell>
          <cell r="C196" t="str">
            <v xml:space="preserve">POCAHONTAS          </v>
          </cell>
          <cell r="D196">
            <v>1883.16</v>
          </cell>
          <cell r="E196">
            <v>2025.18</v>
          </cell>
          <cell r="G196">
            <v>0</v>
          </cell>
          <cell r="H196">
            <v>199.93983188320306</v>
          </cell>
          <cell r="I196">
            <v>2033.23</v>
          </cell>
          <cell r="J196">
            <v>2052.7600000000002</v>
          </cell>
          <cell r="K196">
            <v>2047.47</v>
          </cell>
          <cell r="L196">
            <v>0</v>
          </cell>
          <cell r="M196">
            <v>254406.16749999989</v>
          </cell>
          <cell r="N196">
            <v>46754.995000000265</v>
          </cell>
          <cell r="O196">
            <v>37787.122499999939</v>
          </cell>
          <cell r="P196">
            <v>0</v>
          </cell>
          <cell r="Q196">
            <v>338948</v>
          </cell>
          <cell r="R196">
            <v>338948</v>
          </cell>
          <cell r="S196">
            <v>0</v>
          </cell>
          <cell r="T196">
            <v>338948</v>
          </cell>
          <cell r="U196">
            <v>0</v>
          </cell>
          <cell r="V196">
            <v>338948</v>
          </cell>
          <cell r="X196">
            <v>0</v>
          </cell>
          <cell r="Z196">
            <v>338948</v>
          </cell>
        </row>
        <row r="197">
          <cell r="A197">
            <v>6201</v>
          </cell>
          <cell r="B197" t="str">
            <v xml:space="preserve"> ST FRANCIS      </v>
          </cell>
          <cell r="C197" t="str">
            <v xml:space="preserve">FORREST CITY        </v>
          </cell>
          <cell r="D197">
            <v>2287.8200000000002</v>
          </cell>
          <cell r="E197">
            <v>2259.6799999999998</v>
          </cell>
          <cell r="G197">
            <v>95409</v>
          </cell>
          <cell r="H197">
            <v>0</v>
          </cell>
          <cell r="I197">
            <v>2192.9</v>
          </cell>
          <cell r="J197">
            <v>2168.4899999999998</v>
          </cell>
          <cell r="K197">
            <v>2168.96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95409</v>
          </cell>
          <cell r="V197">
            <v>0</v>
          </cell>
          <cell r="X197">
            <v>0</v>
          </cell>
          <cell r="Z197">
            <v>0</v>
          </cell>
        </row>
        <row r="198">
          <cell r="A198">
            <v>6205</v>
          </cell>
          <cell r="B198" t="str">
            <v xml:space="preserve"> ST FRANCIS      </v>
          </cell>
          <cell r="C198" t="str">
            <v xml:space="preserve">PALESTINE-WHEATLEY     </v>
          </cell>
          <cell r="D198">
            <v>769.78</v>
          </cell>
          <cell r="E198">
            <v>809.94</v>
          </cell>
          <cell r="G198">
            <v>0</v>
          </cell>
          <cell r="H198">
            <v>34.859755198348324</v>
          </cell>
          <cell r="I198">
            <v>804.64</v>
          </cell>
          <cell r="J198">
            <v>807.57</v>
          </cell>
          <cell r="K198">
            <v>806.07</v>
          </cell>
          <cell r="L198">
            <v>0</v>
          </cell>
          <cell r="M198">
            <v>59096.415000000023</v>
          </cell>
          <cell r="N198">
            <v>0</v>
          </cell>
          <cell r="O198">
            <v>0</v>
          </cell>
          <cell r="P198">
            <v>0</v>
          </cell>
          <cell r="Q198">
            <v>59096</v>
          </cell>
          <cell r="R198">
            <v>59096</v>
          </cell>
          <cell r="S198">
            <v>0</v>
          </cell>
          <cell r="T198">
            <v>59096</v>
          </cell>
          <cell r="U198">
            <v>0</v>
          </cell>
          <cell r="V198">
            <v>59096</v>
          </cell>
          <cell r="X198">
            <v>0</v>
          </cell>
          <cell r="Z198">
            <v>59096</v>
          </cell>
        </row>
        <row r="199">
          <cell r="A199">
            <v>6301</v>
          </cell>
          <cell r="B199" t="str">
            <v xml:space="preserve"> SALINE          </v>
          </cell>
          <cell r="C199" t="str">
            <v xml:space="preserve">BAUXITE             </v>
          </cell>
          <cell r="D199">
            <v>1647.42</v>
          </cell>
          <cell r="E199">
            <v>1700.1</v>
          </cell>
          <cell r="G199">
            <v>0</v>
          </cell>
          <cell r="H199">
            <v>37.399793540775697</v>
          </cell>
          <cell r="I199">
            <v>1666.78</v>
          </cell>
          <cell r="J199">
            <v>1715.21</v>
          </cell>
          <cell r="K199">
            <v>1703.03</v>
          </cell>
          <cell r="L199">
            <v>0</v>
          </cell>
          <cell r="M199">
            <v>32820.039999999834</v>
          </cell>
          <cell r="N199">
            <v>25615.227500000216</v>
          </cell>
          <cell r="O199">
            <v>4967.0825000001078</v>
          </cell>
          <cell r="P199">
            <v>0</v>
          </cell>
          <cell r="Q199">
            <v>63402</v>
          </cell>
          <cell r="R199">
            <v>63402</v>
          </cell>
          <cell r="S199">
            <v>0</v>
          </cell>
          <cell r="T199">
            <v>63402</v>
          </cell>
          <cell r="U199">
            <v>0</v>
          </cell>
          <cell r="V199">
            <v>63402</v>
          </cell>
          <cell r="X199">
            <v>0</v>
          </cell>
          <cell r="Z199">
            <v>63402</v>
          </cell>
        </row>
        <row r="200">
          <cell r="A200">
            <v>6302</v>
          </cell>
          <cell r="B200" t="str">
            <v xml:space="preserve"> SALINE          </v>
          </cell>
          <cell r="C200" t="str">
            <v xml:space="preserve">BENTON              </v>
          </cell>
          <cell r="D200">
            <v>5099.2299999999996</v>
          </cell>
          <cell r="E200">
            <v>5292.14</v>
          </cell>
          <cell r="G200">
            <v>0</v>
          </cell>
          <cell r="H200">
            <v>702.12004129184481</v>
          </cell>
          <cell r="I200">
            <v>5298.22</v>
          </cell>
          <cell r="J200">
            <v>5548.41</v>
          </cell>
          <cell r="K200">
            <v>5539</v>
          </cell>
          <cell r="L200">
            <v>0</v>
          </cell>
          <cell r="M200">
            <v>337337.79750000115</v>
          </cell>
          <cell r="N200">
            <v>434441.71749999921</v>
          </cell>
          <cell r="O200">
            <v>418489.41499999946</v>
          </cell>
          <cell r="P200">
            <v>0</v>
          </cell>
          <cell r="Q200">
            <v>1190269</v>
          </cell>
          <cell r="R200">
            <v>1190269</v>
          </cell>
          <cell r="S200">
            <v>0</v>
          </cell>
          <cell r="T200">
            <v>1190269</v>
          </cell>
          <cell r="U200">
            <v>0</v>
          </cell>
          <cell r="V200">
            <v>1190269</v>
          </cell>
          <cell r="X200">
            <v>0</v>
          </cell>
          <cell r="Z200">
            <v>1190269</v>
          </cell>
        </row>
        <row r="201">
          <cell r="A201">
            <v>6303</v>
          </cell>
          <cell r="B201" t="str">
            <v xml:space="preserve"> SALINE          </v>
          </cell>
          <cell r="C201" t="str">
            <v>BRYANT</v>
          </cell>
          <cell r="D201">
            <v>9128.14</v>
          </cell>
          <cell r="E201">
            <v>9110.59</v>
          </cell>
          <cell r="G201">
            <v>59503</v>
          </cell>
          <cell r="H201">
            <v>13.080076684854742</v>
          </cell>
          <cell r="I201">
            <v>9084.02</v>
          </cell>
          <cell r="J201">
            <v>9121.1299999999992</v>
          </cell>
          <cell r="K201">
            <v>9113.1299999999992</v>
          </cell>
          <cell r="L201">
            <v>0</v>
          </cell>
          <cell r="M201">
            <v>0</v>
          </cell>
          <cell r="N201">
            <v>17867.934999998397</v>
          </cell>
          <cell r="O201">
            <v>4305.934999998397</v>
          </cell>
          <cell r="P201">
            <v>0</v>
          </cell>
          <cell r="Q201">
            <v>22174</v>
          </cell>
          <cell r="R201">
            <v>0</v>
          </cell>
          <cell r="S201">
            <v>0</v>
          </cell>
          <cell r="T201">
            <v>0</v>
          </cell>
          <cell r="U201">
            <v>59503</v>
          </cell>
          <cell r="V201">
            <v>0</v>
          </cell>
          <cell r="X201">
            <v>0</v>
          </cell>
          <cell r="Z201">
            <v>0</v>
          </cell>
        </row>
        <row r="202">
          <cell r="A202">
            <v>6304</v>
          </cell>
          <cell r="B202" t="str">
            <v xml:space="preserve"> SALINE          </v>
          </cell>
          <cell r="C202" t="str">
            <v xml:space="preserve">HARMONY GROVE   </v>
          </cell>
          <cell r="D202">
            <v>1236.8800000000001</v>
          </cell>
          <cell r="E202">
            <v>1263.97</v>
          </cell>
          <cell r="G202">
            <v>0</v>
          </cell>
          <cell r="H202">
            <v>7.6602271051467339</v>
          </cell>
          <cell r="I202">
            <v>1244.54</v>
          </cell>
          <cell r="J202">
            <v>1235.3699999999999</v>
          </cell>
          <cell r="K202">
            <v>1224.46</v>
          </cell>
          <cell r="L202">
            <v>0</v>
          </cell>
          <cell r="M202">
            <v>12985.614999999754</v>
          </cell>
          <cell r="N202">
            <v>0</v>
          </cell>
          <cell r="O202">
            <v>0</v>
          </cell>
          <cell r="P202">
            <v>0</v>
          </cell>
          <cell r="Q202">
            <v>12986</v>
          </cell>
          <cell r="R202">
            <v>12986</v>
          </cell>
          <cell r="S202">
            <v>0</v>
          </cell>
          <cell r="T202">
            <v>12986</v>
          </cell>
          <cell r="U202">
            <v>0</v>
          </cell>
          <cell r="V202">
            <v>12986</v>
          </cell>
          <cell r="X202">
            <v>0</v>
          </cell>
          <cell r="Z202">
            <v>12986</v>
          </cell>
        </row>
        <row r="203">
          <cell r="A203">
            <v>6401</v>
          </cell>
          <cell r="B203" t="str">
            <v xml:space="preserve"> SCOTT           </v>
          </cell>
          <cell r="C203" t="str">
            <v xml:space="preserve">WALDRON             </v>
          </cell>
          <cell r="D203">
            <v>1457.08</v>
          </cell>
          <cell r="E203">
            <v>1446.41</v>
          </cell>
          <cell r="G203">
            <v>36177</v>
          </cell>
          <cell r="H203">
            <v>0</v>
          </cell>
          <cell r="I203">
            <v>1456.76</v>
          </cell>
          <cell r="J203">
            <v>1435.82</v>
          </cell>
          <cell r="K203">
            <v>1417.72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36177</v>
          </cell>
          <cell r="V203">
            <v>0</v>
          </cell>
          <cell r="X203">
            <v>0</v>
          </cell>
          <cell r="Z203">
            <v>0</v>
          </cell>
        </row>
        <row r="204">
          <cell r="A204">
            <v>6502</v>
          </cell>
          <cell r="B204" t="str">
            <v xml:space="preserve"> SEARCY</v>
          </cell>
          <cell r="C204" t="str">
            <v>SEARCY COUNTY</v>
          </cell>
          <cell r="D204">
            <v>825.7</v>
          </cell>
          <cell r="E204">
            <v>818.71</v>
          </cell>
          <cell r="G204">
            <v>23700</v>
          </cell>
          <cell r="H204">
            <v>0</v>
          </cell>
          <cell r="I204">
            <v>810.75</v>
          </cell>
          <cell r="J204">
            <v>805.26</v>
          </cell>
          <cell r="K204">
            <v>808.76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435577.91666666669</v>
          </cell>
          <cell r="T204">
            <v>435577.91666666669</v>
          </cell>
          <cell r="U204">
            <v>0</v>
          </cell>
          <cell r="V204">
            <v>0</v>
          </cell>
          <cell r="X204">
            <v>0</v>
          </cell>
          <cell r="Z204">
            <v>0</v>
          </cell>
        </row>
        <row r="205">
          <cell r="A205">
            <v>6505</v>
          </cell>
          <cell r="B205" t="str">
            <v xml:space="preserve"> SEARCY</v>
          </cell>
          <cell r="C205" t="str">
            <v>OZARK MOUNTAIN</v>
          </cell>
          <cell r="D205">
            <v>633.24</v>
          </cell>
          <cell r="E205">
            <v>613.16</v>
          </cell>
          <cell r="G205">
            <v>68081</v>
          </cell>
          <cell r="H205">
            <v>0</v>
          </cell>
          <cell r="I205">
            <v>595.66</v>
          </cell>
          <cell r="J205">
            <v>609.76</v>
          </cell>
          <cell r="K205">
            <v>611.13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540669.91666666674</v>
          </cell>
          <cell r="T205">
            <v>540669.91666666674</v>
          </cell>
          <cell r="U205">
            <v>0</v>
          </cell>
          <cell r="V205">
            <v>0</v>
          </cell>
          <cell r="X205">
            <v>0</v>
          </cell>
          <cell r="Z205">
            <v>0</v>
          </cell>
        </row>
        <row r="206">
          <cell r="A206">
            <v>6601</v>
          </cell>
          <cell r="B206" t="str">
            <v xml:space="preserve"> SEBASTIAN       </v>
          </cell>
          <cell r="C206" t="str">
            <v xml:space="preserve">FORT SMITH          </v>
          </cell>
          <cell r="D206">
            <v>14270.41</v>
          </cell>
          <cell r="E206">
            <v>14180.59</v>
          </cell>
          <cell r="G206">
            <v>304535</v>
          </cell>
          <cell r="H206">
            <v>0</v>
          </cell>
          <cell r="I206">
            <v>14148.78</v>
          </cell>
          <cell r="J206">
            <v>14069.27</v>
          </cell>
          <cell r="K206">
            <v>14062.57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304535</v>
          </cell>
          <cell r="V206">
            <v>0</v>
          </cell>
          <cell r="X206">
            <v>0</v>
          </cell>
          <cell r="Z206">
            <v>0</v>
          </cell>
        </row>
        <row r="207">
          <cell r="A207">
            <v>6602</v>
          </cell>
          <cell r="B207" t="str">
            <v xml:space="preserve"> SEBASTIAN       </v>
          </cell>
          <cell r="C207" t="str">
            <v xml:space="preserve">GREENWOOD           </v>
          </cell>
          <cell r="D207">
            <v>3688.07</v>
          </cell>
          <cell r="E207">
            <v>3763.67</v>
          </cell>
          <cell r="G207">
            <v>0</v>
          </cell>
          <cell r="H207">
            <v>70.479870225630435</v>
          </cell>
          <cell r="I207">
            <v>3749.85</v>
          </cell>
          <cell r="J207">
            <v>3772.37</v>
          </cell>
          <cell r="K207">
            <v>3755.61</v>
          </cell>
          <cell r="L207">
            <v>0</v>
          </cell>
          <cell r="M207">
            <v>104732.54499999956</v>
          </cell>
          <cell r="N207">
            <v>14748.674999999692</v>
          </cell>
          <cell r="O207">
            <v>0</v>
          </cell>
          <cell r="P207">
            <v>0</v>
          </cell>
          <cell r="Q207">
            <v>119481</v>
          </cell>
          <cell r="R207">
            <v>119481</v>
          </cell>
          <cell r="S207">
            <v>0</v>
          </cell>
          <cell r="T207">
            <v>119481</v>
          </cell>
          <cell r="U207">
            <v>0</v>
          </cell>
          <cell r="V207">
            <v>119481</v>
          </cell>
          <cell r="X207">
            <v>0</v>
          </cell>
          <cell r="Z207">
            <v>119481</v>
          </cell>
        </row>
        <row r="208">
          <cell r="A208">
            <v>6603</v>
          </cell>
          <cell r="B208" t="str">
            <v xml:space="preserve"> SEBASTIAN       </v>
          </cell>
          <cell r="C208" t="str">
            <v xml:space="preserve">HACKETT             </v>
          </cell>
          <cell r="D208">
            <v>803.52</v>
          </cell>
          <cell r="E208">
            <v>803.97</v>
          </cell>
          <cell r="G208">
            <v>0</v>
          </cell>
          <cell r="H208">
            <v>0</v>
          </cell>
          <cell r="I208">
            <v>796.35</v>
          </cell>
          <cell r="J208">
            <v>748.07</v>
          </cell>
          <cell r="K208">
            <v>747.02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Z208">
            <v>0</v>
          </cell>
        </row>
        <row r="209">
          <cell r="A209">
            <v>6605</v>
          </cell>
          <cell r="B209" t="str">
            <v xml:space="preserve"> SEBASTIAN       </v>
          </cell>
          <cell r="C209" t="str">
            <v xml:space="preserve">LAVACA              </v>
          </cell>
          <cell r="D209">
            <v>814.62</v>
          </cell>
          <cell r="E209">
            <v>809.96</v>
          </cell>
          <cell r="G209">
            <v>15800</v>
          </cell>
          <cell r="H209">
            <v>9.8197905913582062</v>
          </cell>
          <cell r="I209">
            <v>809.26</v>
          </cell>
          <cell r="J209">
            <v>816.28</v>
          </cell>
          <cell r="K209">
            <v>813.46</v>
          </cell>
          <cell r="L209">
            <v>0</v>
          </cell>
          <cell r="M209">
            <v>0</v>
          </cell>
          <cell r="N209">
            <v>10713.979999999892</v>
          </cell>
          <cell r="O209">
            <v>5933.375</v>
          </cell>
          <cell r="P209">
            <v>0</v>
          </cell>
          <cell r="Q209">
            <v>16647</v>
          </cell>
          <cell r="R209">
            <v>16647</v>
          </cell>
          <cell r="S209">
            <v>0</v>
          </cell>
          <cell r="T209">
            <v>16647</v>
          </cell>
          <cell r="U209">
            <v>0</v>
          </cell>
          <cell r="V209">
            <v>16647</v>
          </cell>
          <cell r="X209">
            <v>0</v>
          </cell>
          <cell r="Z209">
            <v>16647</v>
          </cell>
        </row>
        <row r="210">
          <cell r="A210">
            <v>6606</v>
          </cell>
          <cell r="B210" t="str">
            <v xml:space="preserve"> SEBASTIAN       </v>
          </cell>
          <cell r="C210" t="str">
            <v xml:space="preserve">MANSFIELD           </v>
          </cell>
          <cell r="D210">
            <v>773.09</v>
          </cell>
          <cell r="E210">
            <v>761.27</v>
          </cell>
          <cell r="G210">
            <v>40076</v>
          </cell>
          <cell r="H210">
            <v>23.790001474708745</v>
          </cell>
          <cell r="I210">
            <v>745.71</v>
          </cell>
          <cell r="J210">
            <v>774.31</v>
          </cell>
          <cell r="K210">
            <v>772.02</v>
          </cell>
          <cell r="L210">
            <v>0</v>
          </cell>
          <cell r="M210">
            <v>0</v>
          </cell>
          <cell r="N210">
            <v>22106.059999999939</v>
          </cell>
          <cell r="O210">
            <v>18223.9375</v>
          </cell>
          <cell r="P210">
            <v>0</v>
          </cell>
          <cell r="Q210">
            <v>40330</v>
          </cell>
          <cell r="R210">
            <v>40330</v>
          </cell>
          <cell r="S210">
            <v>0</v>
          </cell>
          <cell r="T210">
            <v>40330</v>
          </cell>
          <cell r="U210">
            <v>0</v>
          </cell>
          <cell r="V210">
            <v>40330</v>
          </cell>
          <cell r="X210">
            <v>0</v>
          </cell>
          <cell r="Z210">
            <v>40330</v>
          </cell>
        </row>
        <row r="211">
          <cell r="A211">
            <v>6701</v>
          </cell>
          <cell r="B211" t="str">
            <v xml:space="preserve"> SEVIER          </v>
          </cell>
          <cell r="C211" t="str">
            <v xml:space="preserve">DEQUEEN             </v>
          </cell>
          <cell r="D211">
            <v>2376.21</v>
          </cell>
          <cell r="E211">
            <v>2421.36</v>
          </cell>
          <cell r="G211">
            <v>0</v>
          </cell>
          <cell r="H211">
            <v>17.970210883350539</v>
          </cell>
          <cell r="I211">
            <v>2394.1799999999998</v>
          </cell>
          <cell r="J211">
            <v>2407.89</v>
          </cell>
          <cell r="K211">
            <v>2393.8000000000002</v>
          </cell>
          <cell r="L211">
            <v>0</v>
          </cell>
          <cell r="M211">
            <v>30463.64249999966</v>
          </cell>
          <cell r="N211">
            <v>0</v>
          </cell>
          <cell r="O211">
            <v>0</v>
          </cell>
          <cell r="P211">
            <v>0</v>
          </cell>
          <cell r="Q211">
            <v>30464</v>
          </cell>
          <cell r="R211">
            <v>30464</v>
          </cell>
          <cell r="S211">
            <v>0</v>
          </cell>
          <cell r="T211">
            <v>30464</v>
          </cell>
          <cell r="U211">
            <v>0</v>
          </cell>
          <cell r="V211">
            <v>30464</v>
          </cell>
          <cell r="X211">
            <v>0</v>
          </cell>
          <cell r="Z211">
            <v>30464</v>
          </cell>
        </row>
        <row r="212">
          <cell r="A212">
            <v>6703</v>
          </cell>
          <cell r="B212" t="str">
            <v xml:space="preserve"> SEVIER          </v>
          </cell>
          <cell r="C212" t="str">
            <v xml:space="preserve">HORATIO             </v>
          </cell>
          <cell r="D212">
            <v>835.49</v>
          </cell>
          <cell r="E212">
            <v>844.89</v>
          </cell>
          <cell r="G212">
            <v>0</v>
          </cell>
          <cell r="H212">
            <v>19.660227105146735</v>
          </cell>
          <cell r="I212">
            <v>848.03</v>
          </cell>
          <cell r="J212">
            <v>852.01</v>
          </cell>
          <cell r="K212">
            <v>842.78</v>
          </cell>
          <cell r="L212">
            <v>0</v>
          </cell>
          <cell r="M212">
            <v>21258.434999999939</v>
          </cell>
          <cell r="N212">
            <v>12070.180000000008</v>
          </cell>
          <cell r="O212">
            <v>0</v>
          </cell>
          <cell r="P212">
            <v>0</v>
          </cell>
          <cell r="Q212">
            <v>33329</v>
          </cell>
          <cell r="R212">
            <v>33329</v>
          </cell>
          <cell r="S212">
            <v>0</v>
          </cell>
          <cell r="T212">
            <v>33329</v>
          </cell>
          <cell r="U212">
            <v>0</v>
          </cell>
          <cell r="V212">
            <v>33329</v>
          </cell>
          <cell r="X212">
            <v>0</v>
          </cell>
          <cell r="Z212">
            <v>33329</v>
          </cell>
        </row>
        <row r="213">
          <cell r="A213">
            <v>6802</v>
          </cell>
          <cell r="B213" t="str">
            <v xml:space="preserve"> SHARP</v>
          </cell>
          <cell r="C213" t="str">
            <v>CAVE CITY</v>
          </cell>
          <cell r="D213">
            <v>1229.3</v>
          </cell>
          <cell r="E213">
            <v>1168.8399999999999</v>
          </cell>
          <cell r="G213">
            <v>204990</v>
          </cell>
          <cell r="H213">
            <v>56.100280194661558</v>
          </cell>
          <cell r="I213">
            <v>1154.7</v>
          </cell>
          <cell r="J213">
            <v>1193.3599999999999</v>
          </cell>
          <cell r="K213">
            <v>1200.42</v>
          </cell>
          <cell r="L213">
            <v>0</v>
          </cell>
          <cell r="M213">
            <v>0</v>
          </cell>
          <cell r="N213">
            <v>41567.52999999997</v>
          </cell>
          <cell r="O213">
            <v>53535.995000000265</v>
          </cell>
          <cell r="P213">
            <v>0</v>
          </cell>
          <cell r="Q213">
            <v>95104</v>
          </cell>
          <cell r="R213">
            <v>0</v>
          </cell>
          <cell r="S213">
            <v>0</v>
          </cell>
          <cell r="T213">
            <v>0</v>
          </cell>
          <cell r="U213">
            <v>204990</v>
          </cell>
          <cell r="V213">
            <v>0</v>
          </cell>
          <cell r="X213">
            <v>0</v>
          </cell>
          <cell r="Z213">
            <v>0</v>
          </cell>
        </row>
        <row r="214">
          <cell r="A214">
            <v>6804</v>
          </cell>
          <cell r="B214" t="str">
            <v xml:space="preserve"> SHARP           </v>
          </cell>
          <cell r="C214" t="str">
            <v xml:space="preserve">HIGHLAND            </v>
          </cell>
          <cell r="D214">
            <v>1585.69</v>
          </cell>
          <cell r="E214">
            <v>1630.16</v>
          </cell>
          <cell r="G214">
            <v>0</v>
          </cell>
          <cell r="H214">
            <v>56.819938062232708</v>
          </cell>
          <cell r="I214">
            <v>1640.94</v>
          </cell>
          <cell r="J214">
            <v>1631.73</v>
          </cell>
          <cell r="K214">
            <v>1619.62</v>
          </cell>
          <cell r="L214">
            <v>0</v>
          </cell>
          <cell r="M214">
            <v>93662.5625</v>
          </cell>
          <cell r="N214">
            <v>2661.5424999998922</v>
          </cell>
          <cell r="O214">
            <v>0</v>
          </cell>
          <cell r="P214">
            <v>0</v>
          </cell>
          <cell r="Q214">
            <v>96324</v>
          </cell>
          <cell r="R214">
            <v>96324</v>
          </cell>
          <cell r="S214">
            <v>0</v>
          </cell>
          <cell r="T214">
            <v>96324</v>
          </cell>
          <cell r="U214">
            <v>0</v>
          </cell>
          <cell r="V214">
            <v>96324</v>
          </cell>
          <cell r="X214">
            <v>0</v>
          </cell>
          <cell r="Z214">
            <v>96324</v>
          </cell>
        </row>
        <row r="215">
          <cell r="A215">
            <v>6901</v>
          </cell>
          <cell r="B215" t="str">
            <v xml:space="preserve"> STONE</v>
          </cell>
          <cell r="C215" t="str">
            <v xml:space="preserve">MOUNTAIN VIEW </v>
          </cell>
          <cell r="D215">
            <v>1647.36</v>
          </cell>
          <cell r="E215">
            <v>1620.32</v>
          </cell>
          <cell r="G215">
            <v>91679</v>
          </cell>
          <cell r="H215">
            <v>0</v>
          </cell>
          <cell r="I215">
            <v>1619.99</v>
          </cell>
          <cell r="J215">
            <v>1605.96</v>
          </cell>
          <cell r="K215">
            <v>1596.69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581837.91666666674</v>
          </cell>
          <cell r="T215">
            <v>581837.91666666674</v>
          </cell>
          <cell r="U215">
            <v>0</v>
          </cell>
          <cell r="V215">
            <v>0</v>
          </cell>
          <cell r="X215">
            <v>0</v>
          </cell>
          <cell r="Z215">
            <v>0</v>
          </cell>
        </row>
        <row r="216">
          <cell r="A216">
            <v>7001</v>
          </cell>
          <cell r="B216" t="str">
            <v xml:space="preserve"> UNION           </v>
          </cell>
          <cell r="C216" t="str">
            <v>EL DORADO</v>
          </cell>
          <cell r="D216">
            <v>4389.01</v>
          </cell>
          <cell r="E216">
            <v>4390.49</v>
          </cell>
          <cell r="G216">
            <v>0</v>
          </cell>
          <cell r="H216">
            <v>0</v>
          </cell>
          <cell r="I216">
            <v>4354.71</v>
          </cell>
          <cell r="J216">
            <v>4277.6400000000003</v>
          </cell>
          <cell r="K216">
            <v>4265.45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Z216">
            <v>0</v>
          </cell>
        </row>
        <row r="217">
          <cell r="A217">
            <v>7003</v>
          </cell>
          <cell r="B217" t="str">
            <v xml:space="preserve"> UNION           </v>
          </cell>
          <cell r="C217" t="str">
            <v xml:space="preserve">JUNCTION CITY       </v>
          </cell>
          <cell r="D217">
            <v>506.43</v>
          </cell>
          <cell r="E217">
            <v>497.58</v>
          </cell>
          <cell r="G217">
            <v>30006</v>
          </cell>
          <cell r="H217">
            <v>0</v>
          </cell>
          <cell r="I217">
            <v>487.34</v>
          </cell>
          <cell r="J217">
            <v>482.12</v>
          </cell>
          <cell r="K217">
            <v>489.98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30006</v>
          </cell>
          <cell r="V217">
            <v>0</v>
          </cell>
          <cell r="X217">
            <v>0</v>
          </cell>
          <cell r="Z217">
            <v>0</v>
          </cell>
        </row>
        <row r="218">
          <cell r="A218">
            <v>7007</v>
          </cell>
          <cell r="B218" t="str">
            <v xml:space="preserve"> UNION           </v>
          </cell>
          <cell r="C218" t="str">
            <v xml:space="preserve">PARKERS CHAPEL      </v>
          </cell>
          <cell r="D218">
            <v>800.64</v>
          </cell>
          <cell r="E218">
            <v>751.02</v>
          </cell>
          <cell r="G218">
            <v>168237</v>
          </cell>
          <cell r="H218">
            <v>48.700191712136856</v>
          </cell>
          <cell r="I218">
            <v>752.41</v>
          </cell>
          <cell r="J218">
            <v>778.7</v>
          </cell>
          <cell r="K218">
            <v>772.04</v>
          </cell>
          <cell r="L218">
            <v>0</v>
          </cell>
          <cell r="M218">
            <v>0</v>
          </cell>
          <cell r="N218">
            <v>46924.520000000106</v>
          </cell>
          <cell r="O218">
            <v>35634.15499999997</v>
          </cell>
          <cell r="P218">
            <v>0</v>
          </cell>
          <cell r="Q218">
            <v>82559</v>
          </cell>
          <cell r="R218">
            <v>0</v>
          </cell>
          <cell r="S218">
            <v>0</v>
          </cell>
          <cell r="T218">
            <v>0</v>
          </cell>
          <cell r="U218">
            <v>168237</v>
          </cell>
          <cell r="V218">
            <v>0</v>
          </cell>
          <cell r="X218">
            <v>0</v>
          </cell>
          <cell r="Z218">
            <v>0</v>
          </cell>
        </row>
        <row r="219">
          <cell r="A219">
            <v>7008</v>
          </cell>
          <cell r="B219" t="str">
            <v xml:space="preserve"> UNION           </v>
          </cell>
          <cell r="C219" t="str">
            <v>SMACKOVER-NORPHLET</v>
          </cell>
          <cell r="D219">
            <v>1136.72</v>
          </cell>
          <cell r="E219">
            <v>1118.72</v>
          </cell>
          <cell r="G219">
            <v>61029</v>
          </cell>
          <cell r="H219">
            <v>0</v>
          </cell>
          <cell r="I219">
            <v>1111.96</v>
          </cell>
          <cell r="J219">
            <v>1104.96</v>
          </cell>
          <cell r="K219">
            <v>1114.1500000000001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61029</v>
          </cell>
          <cell r="V219">
            <v>0</v>
          </cell>
          <cell r="X219">
            <v>0</v>
          </cell>
          <cell r="Z219">
            <v>0</v>
          </cell>
        </row>
        <row r="220">
          <cell r="A220">
            <v>7009</v>
          </cell>
          <cell r="B220" t="str">
            <v xml:space="preserve"> UNION           </v>
          </cell>
          <cell r="C220" t="str">
            <v>STRONG-HUTTIG</v>
          </cell>
          <cell r="D220">
            <v>307.22000000000003</v>
          </cell>
          <cell r="E220">
            <v>290.27</v>
          </cell>
          <cell r="G220">
            <v>57469</v>
          </cell>
          <cell r="H220">
            <v>0</v>
          </cell>
          <cell r="I220">
            <v>292.25</v>
          </cell>
          <cell r="J220">
            <v>285.64</v>
          </cell>
          <cell r="K220">
            <v>282.20999999999998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98416</v>
          </cell>
          <cell r="T220">
            <v>98416</v>
          </cell>
          <cell r="U220">
            <v>0</v>
          </cell>
          <cell r="V220">
            <v>0</v>
          </cell>
          <cell r="X220">
            <v>0</v>
          </cell>
          <cell r="Z220">
            <v>0</v>
          </cell>
        </row>
        <row r="221">
          <cell r="A221">
            <v>7102</v>
          </cell>
          <cell r="B221" t="str">
            <v xml:space="preserve"> VAN BUREN       </v>
          </cell>
          <cell r="C221" t="str">
            <v>CLINTON</v>
          </cell>
          <cell r="D221">
            <v>1310.25</v>
          </cell>
          <cell r="E221">
            <v>1317.95</v>
          </cell>
          <cell r="G221">
            <v>0</v>
          </cell>
          <cell r="H221">
            <v>0</v>
          </cell>
          <cell r="I221">
            <v>1280.28</v>
          </cell>
          <cell r="J221">
            <v>1258.05</v>
          </cell>
          <cell r="K221">
            <v>1258.1500000000001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X221">
            <v>0</v>
          </cell>
          <cell r="Z221">
            <v>0</v>
          </cell>
        </row>
        <row r="222">
          <cell r="A222">
            <v>7104</v>
          </cell>
          <cell r="B222" t="str">
            <v xml:space="preserve"> VAN BUREN       </v>
          </cell>
          <cell r="C222" t="str">
            <v xml:space="preserve">SHIRLEY             </v>
          </cell>
          <cell r="D222">
            <v>371.14</v>
          </cell>
          <cell r="E222">
            <v>347.25</v>
          </cell>
          <cell r="G222">
            <v>80999</v>
          </cell>
          <cell r="H222">
            <v>3.2302020350980682</v>
          </cell>
          <cell r="I222">
            <v>348.15</v>
          </cell>
          <cell r="J222">
            <v>347.53</v>
          </cell>
          <cell r="K222">
            <v>350.2</v>
          </cell>
          <cell r="L222">
            <v>0</v>
          </cell>
          <cell r="M222">
            <v>0</v>
          </cell>
          <cell r="N222">
            <v>474.66999999995375</v>
          </cell>
          <cell r="O222">
            <v>5000.9874999999811</v>
          </cell>
          <cell r="P222">
            <v>0</v>
          </cell>
          <cell r="Q222">
            <v>5476</v>
          </cell>
          <cell r="R222">
            <v>0</v>
          </cell>
          <cell r="S222">
            <v>0</v>
          </cell>
          <cell r="T222">
            <v>0</v>
          </cell>
          <cell r="U222">
            <v>80999</v>
          </cell>
          <cell r="V222">
            <v>0</v>
          </cell>
          <cell r="X222">
            <v>0</v>
          </cell>
          <cell r="Z222">
            <v>0</v>
          </cell>
        </row>
        <row r="223">
          <cell r="A223">
            <v>7105</v>
          </cell>
          <cell r="B223" t="str">
            <v xml:space="preserve"> VAN BUREN       </v>
          </cell>
          <cell r="C223" t="str">
            <v xml:space="preserve">SOUTH SIDE </v>
          </cell>
          <cell r="D223">
            <v>506.87</v>
          </cell>
          <cell r="E223">
            <v>516.29</v>
          </cell>
          <cell r="G223">
            <v>0</v>
          </cell>
          <cell r="H223">
            <v>44.559799439610678</v>
          </cell>
          <cell r="I223">
            <v>524.57000000000005</v>
          </cell>
          <cell r="J223">
            <v>527.35</v>
          </cell>
          <cell r="K223">
            <v>532.09</v>
          </cell>
          <cell r="L223">
            <v>0</v>
          </cell>
          <cell r="M223">
            <v>30005.925000000076</v>
          </cell>
          <cell r="N223">
            <v>18749.465000000102</v>
          </cell>
          <cell r="O223">
            <v>26784.950000000117</v>
          </cell>
          <cell r="P223">
            <v>0</v>
          </cell>
          <cell r="Q223">
            <v>75540</v>
          </cell>
          <cell r="R223">
            <v>75540</v>
          </cell>
          <cell r="S223">
            <v>0</v>
          </cell>
          <cell r="T223">
            <v>75540</v>
          </cell>
          <cell r="U223">
            <v>0</v>
          </cell>
          <cell r="V223">
            <v>75540</v>
          </cell>
          <cell r="X223">
            <v>0</v>
          </cell>
          <cell r="Z223">
            <v>75540</v>
          </cell>
        </row>
        <row r="224">
          <cell r="A224">
            <v>7201</v>
          </cell>
          <cell r="B224" t="str">
            <v xml:space="preserve"> WASHINGTON      </v>
          </cell>
          <cell r="C224" t="str">
            <v xml:space="preserve">ELKINS              </v>
          </cell>
          <cell r="D224">
            <v>1177.04</v>
          </cell>
          <cell r="E224">
            <v>1220.75</v>
          </cell>
          <cell r="G224">
            <v>0</v>
          </cell>
          <cell r="H224">
            <v>112.24008258368973</v>
          </cell>
          <cell r="I224">
            <v>1209.52</v>
          </cell>
          <cell r="J224">
            <v>1268.27</v>
          </cell>
          <cell r="K224">
            <v>1252.99</v>
          </cell>
          <cell r="L224">
            <v>0</v>
          </cell>
          <cell r="M224">
            <v>55061.72000000003</v>
          </cell>
          <cell r="N224">
            <v>80558.27999999997</v>
          </cell>
          <cell r="O224">
            <v>54654.860000000015</v>
          </cell>
          <cell r="P224">
            <v>0</v>
          </cell>
          <cell r="Q224">
            <v>190275</v>
          </cell>
          <cell r="R224">
            <v>190275</v>
          </cell>
          <cell r="S224">
            <v>0</v>
          </cell>
          <cell r="T224">
            <v>190275</v>
          </cell>
          <cell r="U224">
            <v>0</v>
          </cell>
          <cell r="V224">
            <v>190275</v>
          </cell>
          <cell r="X224">
            <v>0</v>
          </cell>
          <cell r="Z224">
            <v>190275</v>
          </cell>
        </row>
        <row r="225">
          <cell r="A225">
            <v>7202</v>
          </cell>
          <cell r="B225" t="str">
            <v xml:space="preserve"> WASHINGTON      </v>
          </cell>
          <cell r="C225" t="str">
            <v xml:space="preserve">FARMINGTON          </v>
          </cell>
          <cell r="D225">
            <v>2474.2600000000002</v>
          </cell>
          <cell r="E225">
            <v>2482.96</v>
          </cell>
          <cell r="G225">
            <v>0</v>
          </cell>
          <cell r="H225">
            <v>47.440200560389322</v>
          </cell>
          <cell r="I225">
            <v>2490.73</v>
          </cell>
          <cell r="J225">
            <v>2496.94</v>
          </cell>
          <cell r="K225">
            <v>2499.9499999999998</v>
          </cell>
          <cell r="L225">
            <v>0</v>
          </cell>
          <cell r="M225">
            <v>27920.76749999966</v>
          </cell>
          <cell r="N225">
            <v>23699.59500000003</v>
          </cell>
          <cell r="O225">
            <v>28802.29749999963</v>
          </cell>
          <cell r="P225">
            <v>0</v>
          </cell>
          <cell r="Q225">
            <v>80423</v>
          </cell>
          <cell r="R225">
            <v>80423</v>
          </cell>
          <cell r="S225">
            <v>0</v>
          </cell>
          <cell r="T225">
            <v>80423</v>
          </cell>
          <cell r="U225">
            <v>0</v>
          </cell>
          <cell r="V225">
            <v>80423</v>
          </cell>
          <cell r="X225">
            <v>0</v>
          </cell>
          <cell r="Z225">
            <v>80423</v>
          </cell>
        </row>
        <row r="226">
          <cell r="A226">
            <v>7203</v>
          </cell>
          <cell r="B226" t="str">
            <v xml:space="preserve"> WASHINGTON      </v>
          </cell>
          <cell r="C226" t="str">
            <v xml:space="preserve">FAYETTEVILLE        </v>
          </cell>
          <cell r="D226">
            <v>9738.9699999999993</v>
          </cell>
          <cell r="E226">
            <v>9922.7800000000007</v>
          </cell>
          <cell r="G226">
            <v>0</v>
          </cell>
          <cell r="H226">
            <v>755.47972275475593</v>
          </cell>
          <cell r="I226">
            <v>9876.2099999999991</v>
          </cell>
          <cell r="J226">
            <v>10261.99</v>
          </cell>
          <cell r="K226">
            <v>10201.81</v>
          </cell>
          <cell r="L226">
            <v>0</v>
          </cell>
          <cell r="M226">
            <v>232656.10999999964</v>
          </cell>
          <cell r="N226">
            <v>575045.75249999855</v>
          </cell>
          <cell r="O226">
            <v>473025.607499998</v>
          </cell>
          <cell r="P226">
            <v>0</v>
          </cell>
          <cell r="Q226">
            <v>1280727</v>
          </cell>
          <cell r="R226">
            <v>1280727</v>
          </cell>
          <cell r="S226">
            <v>0</v>
          </cell>
          <cell r="T226">
            <v>1280727</v>
          </cell>
          <cell r="U226">
            <v>0</v>
          </cell>
          <cell r="V226">
            <v>1280727</v>
          </cell>
          <cell r="X226">
            <v>0</v>
          </cell>
          <cell r="Z226">
            <v>1280727</v>
          </cell>
        </row>
        <row r="227">
          <cell r="A227">
            <v>7204</v>
          </cell>
          <cell r="B227" t="str">
            <v xml:space="preserve"> WASHINGTON      </v>
          </cell>
          <cell r="C227" t="str">
            <v>GREENLAND</v>
          </cell>
          <cell r="D227">
            <v>802.08</v>
          </cell>
          <cell r="E227">
            <v>794.48</v>
          </cell>
          <cell r="G227">
            <v>25768</v>
          </cell>
          <cell r="H227">
            <v>0</v>
          </cell>
          <cell r="I227">
            <v>795.83</v>
          </cell>
          <cell r="J227">
            <v>764.19</v>
          </cell>
          <cell r="K227">
            <v>770.98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25768</v>
          </cell>
          <cell r="V227">
            <v>0</v>
          </cell>
          <cell r="X227">
            <v>0</v>
          </cell>
          <cell r="Z227">
            <v>0</v>
          </cell>
        </row>
        <row r="228">
          <cell r="A228">
            <v>7205</v>
          </cell>
          <cell r="B228" t="str">
            <v xml:space="preserve"> WASHINGTON      </v>
          </cell>
          <cell r="C228" t="str">
            <v xml:space="preserve">LINCOLN CONSOLIDATED          </v>
          </cell>
          <cell r="D228">
            <v>1179.45</v>
          </cell>
          <cell r="E228">
            <v>1155.3699999999999</v>
          </cell>
          <cell r="G228">
            <v>81643</v>
          </cell>
          <cell r="H228">
            <v>0</v>
          </cell>
          <cell r="I228">
            <v>1141.55</v>
          </cell>
          <cell r="J228">
            <v>1127.03</v>
          </cell>
          <cell r="K228">
            <v>1133.07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81643</v>
          </cell>
          <cell r="V228">
            <v>0</v>
          </cell>
          <cell r="X228">
            <v>0</v>
          </cell>
          <cell r="Z228">
            <v>0</v>
          </cell>
        </row>
        <row r="229">
          <cell r="A229">
            <v>7206</v>
          </cell>
          <cell r="B229" t="str">
            <v xml:space="preserve"> WASHINGTON      </v>
          </cell>
          <cell r="C229" t="str">
            <v xml:space="preserve">PRAIRIE GROVE       </v>
          </cell>
          <cell r="D229">
            <v>1887.42</v>
          </cell>
          <cell r="E229">
            <v>1915.87</v>
          </cell>
          <cell r="G229">
            <v>0</v>
          </cell>
          <cell r="H229">
            <v>195.19008995723345</v>
          </cell>
          <cell r="I229">
            <v>1928.19</v>
          </cell>
          <cell r="J229">
            <v>1995.89</v>
          </cell>
          <cell r="K229">
            <v>1990.27</v>
          </cell>
          <cell r="L229">
            <v>0</v>
          </cell>
          <cell r="M229">
            <v>69115.34249999997</v>
          </cell>
          <cell r="N229">
            <v>135653.90500000035</v>
          </cell>
          <cell r="O229">
            <v>126126.60000000015</v>
          </cell>
          <cell r="P229">
            <v>0</v>
          </cell>
          <cell r="Q229">
            <v>330896</v>
          </cell>
          <cell r="R229">
            <v>330896</v>
          </cell>
          <cell r="S229">
            <v>0</v>
          </cell>
          <cell r="T229">
            <v>330896</v>
          </cell>
          <cell r="U229">
            <v>0</v>
          </cell>
          <cell r="V229">
            <v>330896</v>
          </cell>
          <cell r="X229">
            <v>0</v>
          </cell>
          <cell r="Z229">
            <v>330896</v>
          </cell>
        </row>
        <row r="230">
          <cell r="A230">
            <v>7207</v>
          </cell>
          <cell r="B230" t="str">
            <v xml:space="preserve"> WASHINGTON      </v>
          </cell>
          <cell r="C230" t="str">
            <v xml:space="preserve">SPRINGDALE          </v>
          </cell>
          <cell r="D230">
            <v>21480.09</v>
          </cell>
          <cell r="E230">
            <v>21761.94</v>
          </cell>
          <cell r="G230">
            <v>0</v>
          </cell>
          <cell r="H230">
            <v>440.58988349800916</v>
          </cell>
          <cell r="I230">
            <v>21648.47</v>
          </cell>
          <cell r="J230">
            <v>21915.06</v>
          </cell>
          <cell r="K230">
            <v>21881.03</v>
          </cell>
          <cell r="L230">
            <v>0</v>
          </cell>
          <cell r="M230">
            <v>285446.19500000175</v>
          </cell>
          <cell r="N230">
            <v>259576.68000000445</v>
          </cell>
          <cell r="O230">
            <v>201887.32250000024</v>
          </cell>
          <cell r="P230">
            <v>0</v>
          </cell>
          <cell r="Q230">
            <v>746910</v>
          </cell>
          <cell r="R230">
            <v>746910</v>
          </cell>
          <cell r="S230">
            <v>0</v>
          </cell>
          <cell r="T230">
            <v>746910</v>
          </cell>
          <cell r="U230">
            <v>0</v>
          </cell>
          <cell r="V230">
            <v>746910</v>
          </cell>
          <cell r="X230">
            <v>0</v>
          </cell>
          <cell r="Z230">
            <v>746910</v>
          </cell>
        </row>
        <row r="231">
          <cell r="A231">
            <v>7208</v>
          </cell>
          <cell r="B231" t="str">
            <v xml:space="preserve"> WASHINGTON      </v>
          </cell>
          <cell r="C231" t="str">
            <v xml:space="preserve">WEST FORK           </v>
          </cell>
          <cell r="D231">
            <v>1063.7</v>
          </cell>
          <cell r="E231">
            <v>985.85</v>
          </cell>
          <cell r="G231">
            <v>263950</v>
          </cell>
          <cell r="H231">
            <v>0</v>
          </cell>
          <cell r="I231">
            <v>979.15</v>
          </cell>
          <cell r="J231">
            <v>966.19</v>
          </cell>
          <cell r="K231">
            <v>959.03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263950</v>
          </cell>
          <cell r="V231">
            <v>0</v>
          </cell>
          <cell r="X231">
            <v>0</v>
          </cell>
          <cell r="Z231">
            <v>0</v>
          </cell>
        </row>
        <row r="232">
          <cell r="A232">
            <v>7301</v>
          </cell>
          <cell r="B232" t="str">
            <v xml:space="preserve"> WHITE           </v>
          </cell>
          <cell r="C232" t="str">
            <v xml:space="preserve">BALD KNOB           </v>
          </cell>
          <cell r="D232">
            <v>1207.1199999999999</v>
          </cell>
          <cell r="E232">
            <v>1155.71</v>
          </cell>
          <cell r="G232">
            <v>174306</v>
          </cell>
          <cell r="H232">
            <v>57.879958708155137</v>
          </cell>
          <cell r="I232">
            <v>1184.1099999999999</v>
          </cell>
          <cell r="J232">
            <v>1181.77</v>
          </cell>
          <cell r="K232">
            <v>1187.53</v>
          </cell>
          <cell r="L232">
            <v>0</v>
          </cell>
          <cell r="M232">
            <v>0</v>
          </cell>
          <cell r="N232">
            <v>44178.214999999909</v>
          </cell>
          <cell r="O232">
            <v>53942.854999999894</v>
          </cell>
          <cell r="P232">
            <v>0</v>
          </cell>
          <cell r="Q232">
            <v>98121</v>
          </cell>
          <cell r="R232">
            <v>0</v>
          </cell>
          <cell r="S232">
            <v>0</v>
          </cell>
          <cell r="T232">
            <v>0</v>
          </cell>
          <cell r="U232">
            <v>174306</v>
          </cell>
          <cell r="V232">
            <v>0</v>
          </cell>
          <cell r="X232">
            <v>0</v>
          </cell>
          <cell r="Z232">
            <v>0</v>
          </cell>
        </row>
        <row r="233">
          <cell r="A233">
            <v>7302</v>
          </cell>
          <cell r="B233" t="str">
            <v xml:space="preserve"> WHITE           </v>
          </cell>
          <cell r="C233" t="str">
            <v>BEEBE</v>
          </cell>
          <cell r="D233">
            <v>3246.95</v>
          </cell>
          <cell r="E233">
            <v>3269.74</v>
          </cell>
          <cell r="G233">
            <v>0</v>
          </cell>
          <cell r="H233">
            <v>45.179766996018287</v>
          </cell>
          <cell r="I233">
            <v>3292.13</v>
          </cell>
          <cell r="J233">
            <v>3268.44</v>
          </cell>
          <cell r="K233">
            <v>3261.04</v>
          </cell>
          <cell r="L233">
            <v>0</v>
          </cell>
          <cell r="M233">
            <v>76591.395000000499</v>
          </cell>
          <cell r="N233">
            <v>0</v>
          </cell>
          <cell r="O233">
            <v>0</v>
          </cell>
          <cell r="P233">
            <v>0</v>
          </cell>
          <cell r="Q233">
            <v>76591</v>
          </cell>
          <cell r="R233">
            <v>76591</v>
          </cell>
          <cell r="S233">
            <v>0</v>
          </cell>
          <cell r="T233">
            <v>76591</v>
          </cell>
          <cell r="U233">
            <v>0</v>
          </cell>
          <cell r="V233">
            <v>76591</v>
          </cell>
          <cell r="X233">
            <v>0</v>
          </cell>
          <cell r="Z233">
            <v>76591</v>
          </cell>
        </row>
        <row r="234">
          <cell r="A234">
            <v>7303</v>
          </cell>
          <cell r="B234" t="str">
            <v xml:space="preserve"> WHITE           </v>
          </cell>
          <cell r="C234" t="str">
            <v xml:space="preserve">BRADFORD            </v>
          </cell>
          <cell r="D234">
            <v>434.25</v>
          </cell>
          <cell r="E234">
            <v>452.66</v>
          </cell>
          <cell r="G234">
            <v>0</v>
          </cell>
          <cell r="H234">
            <v>18.44978616723197</v>
          </cell>
          <cell r="I234">
            <v>452.7</v>
          </cell>
          <cell r="J234">
            <v>430.11</v>
          </cell>
          <cell r="K234">
            <v>439.52</v>
          </cell>
          <cell r="L234">
            <v>0</v>
          </cell>
          <cell r="M234">
            <v>31277.362499999981</v>
          </cell>
          <cell r="N234">
            <v>0</v>
          </cell>
          <cell r="O234">
            <v>0</v>
          </cell>
          <cell r="P234">
            <v>0</v>
          </cell>
          <cell r="Q234">
            <v>31277</v>
          </cell>
          <cell r="R234">
            <v>31277</v>
          </cell>
          <cell r="S234">
            <v>0</v>
          </cell>
          <cell r="T234">
            <v>31277</v>
          </cell>
          <cell r="U234">
            <v>0</v>
          </cell>
          <cell r="V234">
            <v>31277</v>
          </cell>
          <cell r="X234">
            <v>0</v>
          </cell>
          <cell r="Z234">
            <v>31277</v>
          </cell>
        </row>
        <row r="235">
          <cell r="A235">
            <v>7304</v>
          </cell>
          <cell r="B235" t="str">
            <v xml:space="preserve"> WHITE           </v>
          </cell>
          <cell r="C235" t="str">
            <v xml:space="preserve">WHITE COUNTY CENTRAL       </v>
          </cell>
          <cell r="D235">
            <v>712.56</v>
          </cell>
          <cell r="E235">
            <v>718.56</v>
          </cell>
          <cell r="G235">
            <v>0</v>
          </cell>
          <cell r="H235">
            <v>58.630290517622768</v>
          </cell>
          <cell r="I235">
            <v>709.27</v>
          </cell>
          <cell r="J235">
            <v>747.32</v>
          </cell>
          <cell r="K235">
            <v>748.43</v>
          </cell>
          <cell r="L235">
            <v>0</v>
          </cell>
          <cell r="M235">
            <v>0</v>
          </cell>
          <cell r="N235">
            <v>48755.390000000174</v>
          </cell>
          <cell r="O235">
            <v>50637.117500000008</v>
          </cell>
          <cell r="P235">
            <v>0</v>
          </cell>
          <cell r="Q235">
            <v>99393</v>
          </cell>
          <cell r="R235">
            <v>99393</v>
          </cell>
          <cell r="S235">
            <v>0</v>
          </cell>
          <cell r="T235">
            <v>99393</v>
          </cell>
          <cell r="U235">
            <v>0</v>
          </cell>
          <cell r="V235">
            <v>99393</v>
          </cell>
          <cell r="X235">
            <v>0</v>
          </cell>
          <cell r="Z235">
            <v>99393</v>
          </cell>
        </row>
        <row r="236">
          <cell r="A236">
            <v>7307</v>
          </cell>
          <cell r="B236" t="str">
            <v xml:space="preserve"> WHITE           </v>
          </cell>
          <cell r="C236" t="str">
            <v xml:space="preserve">RIVERVIEW           </v>
          </cell>
          <cell r="D236">
            <v>1276.92</v>
          </cell>
          <cell r="E236">
            <v>1264.19</v>
          </cell>
          <cell r="G236">
            <v>43161</v>
          </cell>
          <cell r="H236">
            <v>0</v>
          </cell>
          <cell r="I236">
            <v>1236.99</v>
          </cell>
          <cell r="J236">
            <v>1218.23</v>
          </cell>
          <cell r="K236">
            <v>1201.71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43161</v>
          </cell>
          <cell r="V236">
            <v>0</v>
          </cell>
          <cell r="X236">
            <v>0</v>
          </cell>
          <cell r="Z236">
            <v>0</v>
          </cell>
        </row>
        <row r="237">
          <cell r="A237">
            <v>7309</v>
          </cell>
          <cell r="B237" t="str">
            <v xml:space="preserve"> WHITE           </v>
          </cell>
          <cell r="C237" t="str">
            <v xml:space="preserve">PANGBURN            </v>
          </cell>
          <cell r="D237">
            <v>719.37</v>
          </cell>
          <cell r="E237">
            <v>732.32</v>
          </cell>
          <cell r="G237">
            <v>0</v>
          </cell>
          <cell r="H237">
            <v>100.80991004276656</v>
          </cell>
          <cell r="I237">
            <v>735.34</v>
          </cell>
          <cell r="J237">
            <v>777.04</v>
          </cell>
          <cell r="K237">
            <v>772.44</v>
          </cell>
          <cell r="L237">
            <v>0</v>
          </cell>
          <cell r="M237">
            <v>27073.142500000045</v>
          </cell>
          <cell r="N237">
            <v>75811.579999999856</v>
          </cell>
          <cell r="O237">
            <v>68013.430000000008</v>
          </cell>
          <cell r="P237">
            <v>0</v>
          </cell>
          <cell r="Q237">
            <v>170898</v>
          </cell>
          <cell r="R237">
            <v>170898</v>
          </cell>
          <cell r="S237">
            <v>0</v>
          </cell>
          <cell r="T237">
            <v>170898</v>
          </cell>
          <cell r="U237">
            <v>0</v>
          </cell>
          <cell r="V237">
            <v>170898</v>
          </cell>
          <cell r="X237">
            <v>0</v>
          </cell>
          <cell r="Z237">
            <v>170898</v>
          </cell>
        </row>
        <row r="238">
          <cell r="A238">
            <v>7310</v>
          </cell>
          <cell r="B238" t="str">
            <v xml:space="preserve"> WHITE           </v>
          </cell>
          <cell r="C238" t="str">
            <v xml:space="preserve">ROSE BUD            </v>
          </cell>
          <cell r="D238">
            <v>818.07</v>
          </cell>
          <cell r="E238">
            <v>805.47</v>
          </cell>
          <cell r="G238">
            <v>42720</v>
          </cell>
          <cell r="H238">
            <v>0</v>
          </cell>
          <cell r="I238">
            <v>802.65</v>
          </cell>
          <cell r="J238">
            <v>781.29</v>
          </cell>
          <cell r="K238">
            <v>773.96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42720</v>
          </cell>
          <cell r="V238">
            <v>0</v>
          </cell>
          <cell r="X238">
            <v>0</v>
          </cell>
          <cell r="Z238">
            <v>0</v>
          </cell>
        </row>
        <row r="239">
          <cell r="A239">
            <v>7311</v>
          </cell>
          <cell r="B239" t="str">
            <v xml:space="preserve"> WHITE           </v>
          </cell>
          <cell r="C239" t="str">
            <v xml:space="preserve">SEARCY SPECIAL    </v>
          </cell>
          <cell r="D239">
            <v>4089.06</v>
          </cell>
          <cell r="E239">
            <v>4096.22</v>
          </cell>
          <cell r="G239">
            <v>0</v>
          </cell>
          <cell r="H239">
            <v>0</v>
          </cell>
          <cell r="I239">
            <v>4058.65</v>
          </cell>
          <cell r="J239">
            <v>4039.69</v>
          </cell>
          <cell r="K239">
            <v>4023.27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X239">
            <v>0</v>
          </cell>
          <cell r="Z239">
            <v>0</v>
          </cell>
        </row>
        <row r="240">
          <cell r="A240">
            <v>7401</v>
          </cell>
          <cell r="B240" t="str">
            <v xml:space="preserve"> WOODRUFF        </v>
          </cell>
          <cell r="C240" t="str">
            <v>AUGUSTA</v>
          </cell>
          <cell r="D240">
            <v>385.4</v>
          </cell>
          <cell r="E240">
            <v>367.79</v>
          </cell>
          <cell r="G240">
            <v>59707</v>
          </cell>
          <cell r="H240">
            <v>0</v>
          </cell>
          <cell r="I240">
            <v>359.55</v>
          </cell>
          <cell r="J240">
            <v>364.94</v>
          </cell>
          <cell r="K240">
            <v>356.87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124699</v>
          </cell>
          <cell r="T240">
            <v>124699</v>
          </cell>
          <cell r="U240">
            <v>0</v>
          </cell>
          <cell r="V240">
            <v>0</v>
          </cell>
          <cell r="X240">
            <v>0</v>
          </cell>
          <cell r="Z240">
            <v>0</v>
          </cell>
        </row>
        <row r="241">
          <cell r="A241">
            <v>7403</v>
          </cell>
          <cell r="B241" t="str">
            <v xml:space="preserve"> WOODRUFF        </v>
          </cell>
          <cell r="C241" t="str">
            <v xml:space="preserve">MCCRORY             </v>
          </cell>
          <cell r="D241">
            <v>611.41</v>
          </cell>
          <cell r="E241">
            <v>638.51</v>
          </cell>
          <cell r="G241">
            <v>0</v>
          </cell>
          <cell r="H241">
            <v>13.619820085533107</v>
          </cell>
          <cell r="I241">
            <v>625.03</v>
          </cell>
          <cell r="J241">
            <v>632.24</v>
          </cell>
          <cell r="K241">
            <v>626.62</v>
          </cell>
          <cell r="L241">
            <v>0</v>
          </cell>
          <cell r="M241">
            <v>23089.305000000008</v>
          </cell>
          <cell r="N241">
            <v>0</v>
          </cell>
          <cell r="O241">
            <v>0</v>
          </cell>
          <cell r="P241">
            <v>0</v>
          </cell>
          <cell r="Q241">
            <v>23089</v>
          </cell>
          <cell r="R241">
            <v>23089</v>
          </cell>
          <cell r="S241">
            <v>0</v>
          </cell>
          <cell r="T241">
            <v>23089</v>
          </cell>
          <cell r="U241">
            <v>0</v>
          </cell>
          <cell r="V241">
            <v>23089</v>
          </cell>
          <cell r="X241">
            <v>0</v>
          </cell>
          <cell r="Z241">
            <v>23089</v>
          </cell>
        </row>
        <row r="242">
          <cell r="A242">
            <v>7503</v>
          </cell>
          <cell r="B242" t="str">
            <v xml:space="preserve"> YELL            </v>
          </cell>
          <cell r="C242" t="str">
            <v xml:space="preserve">DANVILLE            </v>
          </cell>
          <cell r="D242">
            <v>836.78</v>
          </cell>
          <cell r="E242">
            <v>832.06</v>
          </cell>
          <cell r="G242">
            <v>16003</v>
          </cell>
          <cell r="H242">
            <v>21.100132723787052</v>
          </cell>
          <cell r="I242">
            <v>822.03</v>
          </cell>
          <cell r="J242">
            <v>844.54</v>
          </cell>
          <cell r="K242">
            <v>840.68</v>
          </cell>
          <cell r="L242">
            <v>0</v>
          </cell>
          <cell r="M242">
            <v>0</v>
          </cell>
          <cell r="N242">
            <v>21156.72000000003</v>
          </cell>
          <cell r="O242">
            <v>14613.055000000008</v>
          </cell>
          <cell r="P242">
            <v>0</v>
          </cell>
          <cell r="Q242">
            <v>35770</v>
          </cell>
          <cell r="R242">
            <v>35770</v>
          </cell>
          <cell r="S242">
            <v>0</v>
          </cell>
          <cell r="T242">
            <v>35770</v>
          </cell>
          <cell r="U242">
            <v>0</v>
          </cell>
          <cell r="V242">
            <v>35770</v>
          </cell>
          <cell r="X242">
            <v>0</v>
          </cell>
          <cell r="Z242">
            <v>35770</v>
          </cell>
        </row>
        <row r="243">
          <cell r="A243">
            <v>7504</v>
          </cell>
          <cell r="B243" t="str">
            <v xml:space="preserve"> YELL            </v>
          </cell>
          <cell r="C243" t="str">
            <v xml:space="preserve">DARDANELLE          </v>
          </cell>
          <cell r="D243">
            <v>2094.08</v>
          </cell>
          <cell r="E243">
            <v>2105.94</v>
          </cell>
          <cell r="G243">
            <v>0</v>
          </cell>
          <cell r="H243">
            <v>119.08980976257189</v>
          </cell>
          <cell r="I243">
            <v>2097.42</v>
          </cell>
          <cell r="J243">
            <v>2163.31</v>
          </cell>
          <cell r="K243">
            <v>2164.3200000000002</v>
          </cell>
          <cell r="L243">
            <v>0</v>
          </cell>
          <cell r="M243">
            <v>5662.1350000002467</v>
          </cell>
          <cell r="N243">
            <v>97256.492499999818</v>
          </cell>
          <cell r="O243">
            <v>98968.695000000182</v>
          </cell>
          <cell r="P243">
            <v>0</v>
          </cell>
          <cell r="Q243">
            <v>201887</v>
          </cell>
          <cell r="R243">
            <v>201887</v>
          </cell>
          <cell r="S243">
            <v>0</v>
          </cell>
          <cell r="T243">
            <v>201887</v>
          </cell>
          <cell r="U243">
            <v>0</v>
          </cell>
          <cell r="V243">
            <v>201887</v>
          </cell>
          <cell r="X243">
            <v>0</v>
          </cell>
          <cell r="Z243">
            <v>201887</v>
          </cell>
        </row>
        <row r="244">
          <cell r="A244">
            <v>7509</v>
          </cell>
          <cell r="B244" t="str">
            <v xml:space="preserve"> YELL            </v>
          </cell>
          <cell r="C244" t="str">
            <v xml:space="preserve">WESTERN YELL COUNTY    </v>
          </cell>
          <cell r="D244">
            <v>378.55</v>
          </cell>
          <cell r="E244">
            <v>351.89</v>
          </cell>
          <cell r="G244">
            <v>90391</v>
          </cell>
          <cell r="H244">
            <v>0</v>
          </cell>
          <cell r="I244">
            <v>352.43</v>
          </cell>
          <cell r="J244">
            <v>341.57</v>
          </cell>
          <cell r="K244">
            <v>340.76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90391</v>
          </cell>
          <cell r="V244">
            <v>0</v>
          </cell>
          <cell r="X244">
            <v>0</v>
          </cell>
          <cell r="Z244">
            <v>0</v>
          </cell>
        </row>
        <row r="245">
          <cell r="A245">
            <v>7510</v>
          </cell>
          <cell r="B245" t="str">
            <v xml:space="preserve"> YELL            </v>
          </cell>
          <cell r="C245" t="str">
            <v>TWO RIVERS</v>
          </cell>
          <cell r="D245">
            <v>804.67</v>
          </cell>
          <cell r="E245">
            <v>834.16</v>
          </cell>
          <cell r="G245">
            <v>0</v>
          </cell>
          <cell r="H245">
            <v>56.850022120631174</v>
          </cell>
          <cell r="I245">
            <v>831.77</v>
          </cell>
          <cell r="J245">
            <v>846.47</v>
          </cell>
          <cell r="K245">
            <v>851.6</v>
          </cell>
          <cell r="L245">
            <v>0</v>
          </cell>
          <cell r="M245">
            <v>45941.275000000038</v>
          </cell>
          <cell r="N245">
            <v>20868.527500000102</v>
          </cell>
          <cell r="O245">
            <v>29565.160000000091</v>
          </cell>
          <cell r="P245">
            <v>0</v>
          </cell>
          <cell r="Q245">
            <v>96375</v>
          </cell>
          <cell r="R245">
            <v>96375</v>
          </cell>
          <cell r="S245">
            <v>0</v>
          </cell>
          <cell r="T245">
            <v>96375</v>
          </cell>
          <cell r="U245">
            <v>0</v>
          </cell>
          <cell r="V245">
            <v>96375</v>
          </cell>
          <cell r="X245">
            <v>0</v>
          </cell>
          <cell r="Z245">
            <v>96375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3">
          <cell r="D3">
            <v>2017</v>
          </cell>
          <cell r="E3">
            <v>2017</v>
          </cell>
          <cell r="F3">
            <v>2017</v>
          </cell>
          <cell r="G3">
            <v>2017</v>
          </cell>
        </row>
        <row r="4">
          <cell r="D4" t="str">
            <v>Real</v>
          </cell>
          <cell r="E4" t="str">
            <v>Personal</v>
          </cell>
          <cell r="F4" t="str">
            <v>Utility</v>
          </cell>
          <cell r="G4" t="str">
            <v>Total</v>
          </cell>
        </row>
        <row r="5">
          <cell r="D5" t="str">
            <v>Assessment</v>
          </cell>
          <cell r="E5" t="str">
            <v>Assessment</v>
          </cell>
          <cell r="F5" t="str">
            <v>Assessment</v>
          </cell>
          <cell r="G5" t="str">
            <v>Assessment</v>
          </cell>
        </row>
        <row r="6">
          <cell r="A6" t="str">
            <v>lea</v>
          </cell>
          <cell r="B6" t="str">
            <v>county</v>
          </cell>
          <cell r="C6" t="str">
            <v>district</v>
          </cell>
          <cell r="D6">
            <v>1</v>
          </cell>
          <cell r="E6">
            <v>2</v>
          </cell>
          <cell r="F6">
            <v>3</v>
          </cell>
          <cell r="G6">
            <v>4</v>
          </cell>
        </row>
        <row r="7">
          <cell r="A7">
            <v>101</v>
          </cell>
          <cell r="B7" t="str">
            <v xml:space="preserve"> ARKANSAS        </v>
          </cell>
          <cell r="C7" t="str">
            <v>DEWITT</v>
          </cell>
          <cell r="D7">
            <v>100444957</v>
          </cell>
          <cell r="E7">
            <v>41932465</v>
          </cell>
          <cell r="F7">
            <v>17970080</v>
          </cell>
          <cell r="G7">
            <v>160347502</v>
          </cell>
        </row>
        <row r="8">
          <cell r="A8">
            <v>104</v>
          </cell>
          <cell r="B8" t="str">
            <v xml:space="preserve"> ARKANSAS        </v>
          </cell>
          <cell r="C8" t="str">
            <v xml:space="preserve">STUTTGART           </v>
          </cell>
          <cell r="D8">
            <v>126054521</v>
          </cell>
          <cell r="E8">
            <v>78393845</v>
          </cell>
          <cell r="F8">
            <v>12748005</v>
          </cell>
          <cell r="G8">
            <v>217196371</v>
          </cell>
        </row>
        <row r="9">
          <cell r="A9">
            <v>201</v>
          </cell>
          <cell r="B9" t="str">
            <v xml:space="preserve"> ASHLEY          </v>
          </cell>
          <cell r="C9" t="str">
            <v xml:space="preserve">CROSSETT            </v>
          </cell>
          <cell r="D9">
            <v>97197363</v>
          </cell>
          <cell r="E9">
            <v>152559651</v>
          </cell>
          <cell r="F9">
            <v>8049250</v>
          </cell>
          <cell r="G9">
            <v>257806264</v>
          </cell>
        </row>
        <row r="10">
          <cell r="A10">
            <v>203</v>
          </cell>
          <cell r="B10" t="str">
            <v xml:space="preserve"> ASHLEY          </v>
          </cell>
          <cell r="C10" t="str">
            <v>HAMBURG</v>
          </cell>
          <cell r="D10">
            <v>70190815</v>
          </cell>
          <cell r="E10">
            <v>29029390</v>
          </cell>
          <cell r="F10">
            <v>16301070</v>
          </cell>
          <cell r="G10">
            <v>115521275</v>
          </cell>
        </row>
        <row r="11">
          <cell r="A11">
            <v>302</v>
          </cell>
          <cell r="B11" t="str">
            <v xml:space="preserve"> BAXTER          </v>
          </cell>
          <cell r="C11" t="str">
            <v xml:space="preserve">COTTER              </v>
          </cell>
          <cell r="D11">
            <v>46121346</v>
          </cell>
          <cell r="E11">
            <v>7771700</v>
          </cell>
          <cell r="F11">
            <v>2560730</v>
          </cell>
          <cell r="G11">
            <v>56453776</v>
          </cell>
        </row>
        <row r="12">
          <cell r="A12">
            <v>303</v>
          </cell>
          <cell r="B12" t="str">
            <v xml:space="preserve"> BAXTER          </v>
          </cell>
          <cell r="C12" t="str">
            <v xml:space="preserve">MOUNTAIN HOME       </v>
          </cell>
          <cell r="D12">
            <v>469050072</v>
          </cell>
          <cell r="E12">
            <v>129089120</v>
          </cell>
          <cell r="F12">
            <v>27227950</v>
          </cell>
          <cell r="G12">
            <v>625367142</v>
          </cell>
        </row>
        <row r="13">
          <cell r="A13">
            <v>304</v>
          </cell>
          <cell r="B13" t="str">
            <v xml:space="preserve"> BAXTER          </v>
          </cell>
          <cell r="C13" t="str">
            <v xml:space="preserve">NORFORK             </v>
          </cell>
          <cell r="D13">
            <v>52209820</v>
          </cell>
          <cell r="E13">
            <v>9242570</v>
          </cell>
          <cell r="F13">
            <v>4257970</v>
          </cell>
          <cell r="G13">
            <v>65710360</v>
          </cell>
        </row>
        <row r="14">
          <cell r="A14">
            <v>401</v>
          </cell>
          <cell r="B14" t="str">
            <v xml:space="preserve"> BENTON          </v>
          </cell>
          <cell r="C14" t="str">
            <v>BENTONVILLE</v>
          </cell>
          <cell r="D14">
            <v>1649953180</v>
          </cell>
          <cell r="E14">
            <v>357895410</v>
          </cell>
          <cell r="F14">
            <v>46067075</v>
          </cell>
          <cell r="G14">
            <v>2053915665</v>
          </cell>
        </row>
        <row r="15">
          <cell r="A15">
            <v>402</v>
          </cell>
          <cell r="B15" t="str">
            <v xml:space="preserve"> BENTON          </v>
          </cell>
          <cell r="C15" t="str">
            <v xml:space="preserve">DECATUR             </v>
          </cell>
          <cell r="D15">
            <v>36995820</v>
          </cell>
          <cell r="E15">
            <v>14922455</v>
          </cell>
          <cell r="F15">
            <v>9761325</v>
          </cell>
          <cell r="G15">
            <v>61679600</v>
          </cell>
        </row>
        <row r="16">
          <cell r="A16">
            <v>403</v>
          </cell>
          <cell r="B16" t="str">
            <v xml:space="preserve"> BENTON          </v>
          </cell>
          <cell r="C16" t="str">
            <v xml:space="preserve">GENTRY              </v>
          </cell>
          <cell r="D16">
            <v>87712670</v>
          </cell>
          <cell r="E16">
            <v>34221020</v>
          </cell>
          <cell r="F16">
            <v>53547575</v>
          </cell>
          <cell r="G16">
            <v>175481265</v>
          </cell>
        </row>
        <row r="17">
          <cell r="A17">
            <v>404</v>
          </cell>
          <cell r="B17" t="str">
            <v xml:space="preserve"> BENTON          </v>
          </cell>
          <cell r="C17" t="str">
            <v xml:space="preserve">GRAVETTE            </v>
          </cell>
          <cell r="D17">
            <v>238078580</v>
          </cell>
          <cell r="E17">
            <v>41801275</v>
          </cell>
          <cell r="F17">
            <v>15203905</v>
          </cell>
          <cell r="G17">
            <v>295083760</v>
          </cell>
        </row>
        <row r="18">
          <cell r="A18">
            <v>405</v>
          </cell>
          <cell r="B18" t="str">
            <v xml:space="preserve"> BENTON          </v>
          </cell>
          <cell r="C18" t="str">
            <v xml:space="preserve">ROGERS              </v>
          </cell>
          <cell r="D18">
            <v>1593151370</v>
          </cell>
          <cell r="E18">
            <v>399970830</v>
          </cell>
          <cell r="F18">
            <v>56499795</v>
          </cell>
          <cell r="G18">
            <v>2049621995</v>
          </cell>
        </row>
        <row r="19">
          <cell r="A19">
            <v>406</v>
          </cell>
          <cell r="B19" t="str">
            <v xml:space="preserve"> BENTON          </v>
          </cell>
          <cell r="C19" t="str">
            <v xml:space="preserve">SILOAM SPRINGS      </v>
          </cell>
          <cell r="D19">
            <v>256513279</v>
          </cell>
          <cell r="E19">
            <v>93190912</v>
          </cell>
          <cell r="F19">
            <v>17595474</v>
          </cell>
          <cell r="G19">
            <v>367299665</v>
          </cell>
        </row>
        <row r="20">
          <cell r="A20">
            <v>407</v>
          </cell>
          <cell r="B20" t="str">
            <v xml:space="preserve"> BENTON          </v>
          </cell>
          <cell r="C20" t="str">
            <v xml:space="preserve">PEA RIDGE           </v>
          </cell>
          <cell r="D20">
            <v>80543830</v>
          </cell>
          <cell r="E20">
            <v>20212555</v>
          </cell>
          <cell r="F20">
            <v>5168845</v>
          </cell>
          <cell r="G20">
            <v>105925230</v>
          </cell>
        </row>
        <row r="21">
          <cell r="A21">
            <v>501</v>
          </cell>
          <cell r="B21" t="str">
            <v xml:space="preserve"> BOONE           </v>
          </cell>
          <cell r="C21" t="str">
            <v xml:space="preserve">ALPENA              </v>
          </cell>
          <cell r="D21">
            <v>22764953</v>
          </cell>
          <cell r="E21">
            <v>6258110</v>
          </cell>
          <cell r="F21">
            <v>2328305</v>
          </cell>
          <cell r="G21">
            <v>31351368</v>
          </cell>
        </row>
        <row r="22">
          <cell r="A22">
            <v>502</v>
          </cell>
          <cell r="B22" t="str">
            <v xml:space="preserve"> BOONE           </v>
          </cell>
          <cell r="C22" t="str">
            <v xml:space="preserve">BERGMAN             </v>
          </cell>
          <cell r="D22">
            <v>43914512</v>
          </cell>
          <cell r="E22">
            <v>10106645</v>
          </cell>
          <cell r="F22">
            <v>1922315</v>
          </cell>
          <cell r="G22">
            <v>55943472</v>
          </cell>
        </row>
        <row r="23">
          <cell r="A23">
            <v>503</v>
          </cell>
          <cell r="B23" t="str">
            <v xml:space="preserve"> BOONE           </v>
          </cell>
          <cell r="C23" t="str">
            <v xml:space="preserve">HARRISON            </v>
          </cell>
          <cell r="D23">
            <v>253843242</v>
          </cell>
          <cell r="E23">
            <v>69630785</v>
          </cell>
          <cell r="F23">
            <v>21055215</v>
          </cell>
          <cell r="G23">
            <v>344529242</v>
          </cell>
        </row>
        <row r="24">
          <cell r="A24">
            <v>504</v>
          </cell>
          <cell r="B24" t="str">
            <v xml:space="preserve"> BOONE           </v>
          </cell>
          <cell r="C24" t="str">
            <v xml:space="preserve">OMAHA               </v>
          </cell>
          <cell r="D24">
            <v>25738185</v>
          </cell>
          <cell r="E24">
            <v>5930005</v>
          </cell>
          <cell r="F24">
            <v>1540965</v>
          </cell>
          <cell r="G24">
            <v>33209155</v>
          </cell>
        </row>
        <row r="25">
          <cell r="A25">
            <v>505</v>
          </cell>
          <cell r="B25" t="str">
            <v xml:space="preserve"> BOONE           </v>
          </cell>
          <cell r="C25" t="str">
            <v xml:space="preserve">VALLEY SPRINGS      </v>
          </cell>
          <cell r="D25">
            <v>40840380</v>
          </cell>
          <cell r="E25">
            <v>10790040</v>
          </cell>
          <cell r="F25">
            <v>3218580</v>
          </cell>
          <cell r="G25">
            <v>54849000</v>
          </cell>
        </row>
        <row r="26">
          <cell r="A26">
            <v>506</v>
          </cell>
          <cell r="B26" t="str">
            <v xml:space="preserve"> BOONE           </v>
          </cell>
          <cell r="C26" t="str">
            <v xml:space="preserve">LEAD HILL           </v>
          </cell>
          <cell r="D26">
            <v>30123760</v>
          </cell>
          <cell r="E26">
            <v>5355375</v>
          </cell>
          <cell r="F26">
            <v>2573545</v>
          </cell>
          <cell r="G26">
            <v>38052680</v>
          </cell>
        </row>
        <row r="27">
          <cell r="A27">
            <v>601</v>
          </cell>
          <cell r="B27" t="str">
            <v xml:space="preserve"> BRADLEY         </v>
          </cell>
          <cell r="C27" t="str">
            <v xml:space="preserve">HERMITAGE           </v>
          </cell>
          <cell r="D27">
            <v>23086369</v>
          </cell>
          <cell r="E27">
            <v>7294835</v>
          </cell>
          <cell r="F27">
            <v>3287155</v>
          </cell>
          <cell r="G27">
            <v>33668359</v>
          </cell>
        </row>
        <row r="28">
          <cell r="A28">
            <v>602</v>
          </cell>
          <cell r="B28" t="str">
            <v xml:space="preserve"> BRADLEY         </v>
          </cell>
          <cell r="C28" t="str">
            <v xml:space="preserve">WARREN              </v>
          </cell>
          <cell r="D28">
            <v>57501744</v>
          </cell>
          <cell r="E28">
            <v>27388670</v>
          </cell>
          <cell r="F28">
            <v>6369505</v>
          </cell>
          <cell r="G28">
            <v>91259919</v>
          </cell>
        </row>
        <row r="29">
          <cell r="A29">
            <v>701</v>
          </cell>
          <cell r="B29" t="str">
            <v xml:space="preserve"> CALHOUN         </v>
          </cell>
          <cell r="C29" t="str">
            <v xml:space="preserve">HAMPTON             </v>
          </cell>
          <cell r="D29">
            <v>50405174</v>
          </cell>
          <cell r="E29">
            <v>28056860</v>
          </cell>
          <cell r="F29">
            <v>15336350</v>
          </cell>
          <cell r="G29">
            <v>93798384</v>
          </cell>
        </row>
        <row r="30">
          <cell r="A30">
            <v>801</v>
          </cell>
          <cell r="B30" t="str">
            <v xml:space="preserve"> CARROLL         </v>
          </cell>
          <cell r="C30" t="str">
            <v xml:space="preserve">BERRYVILLE          </v>
          </cell>
          <cell r="D30">
            <v>95841613</v>
          </cell>
          <cell r="E30">
            <v>39032265</v>
          </cell>
          <cell r="F30">
            <v>24851960</v>
          </cell>
          <cell r="G30">
            <v>159725838</v>
          </cell>
        </row>
        <row r="31">
          <cell r="A31">
            <v>802</v>
          </cell>
          <cell r="B31" t="str">
            <v xml:space="preserve"> CARROLL         </v>
          </cell>
          <cell r="C31" t="str">
            <v xml:space="preserve">EUREKA SPRINGS      </v>
          </cell>
          <cell r="D31">
            <v>193504174</v>
          </cell>
          <cell r="E31">
            <v>24481895</v>
          </cell>
          <cell r="F31">
            <v>8242970</v>
          </cell>
          <cell r="G31">
            <v>226229039</v>
          </cell>
        </row>
        <row r="32">
          <cell r="A32">
            <v>803</v>
          </cell>
          <cell r="B32" t="str">
            <v xml:space="preserve"> CARROLL         </v>
          </cell>
          <cell r="C32" t="str">
            <v xml:space="preserve">GREEN FOREST        </v>
          </cell>
          <cell r="D32">
            <v>51514751</v>
          </cell>
          <cell r="E32">
            <v>23697624</v>
          </cell>
          <cell r="F32">
            <v>6045490</v>
          </cell>
          <cell r="G32">
            <v>81257865</v>
          </cell>
        </row>
        <row r="33">
          <cell r="A33">
            <v>901</v>
          </cell>
          <cell r="B33" t="str">
            <v xml:space="preserve"> CHICOT          </v>
          </cell>
          <cell r="C33" t="str">
            <v xml:space="preserve">DERMOTT             </v>
          </cell>
          <cell r="D33">
            <v>23284079</v>
          </cell>
          <cell r="E33">
            <v>7244700</v>
          </cell>
          <cell r="F33">
            <v>5457636</v>
          </cell>
          <cell r="G33">
            <v>35986415</v>
          </cell>
        </row>
        <row r="34">
          <cell r="A34">
            <v>903</v>
          </cell>
          <cell r="B34" t="str">
            <v xml:space="preserve"> CHICOT          </v>
          </cell>
          <cell r="C34" t="str">
            <v xml:space="preserve">LAKESIDE </v>
          </cell>
          <cell r="D34">
            <v>81933915</v>
          </cell>
          <cell r="E34">
            <v>26617430</v>
          </cell>
          <cell r="F34">
            <v>19268240</v>
          </cell>
          <cell r="G34">
            <v>127819585</v>
          </cell>
        </row>
        <row r="35">
          <cell r="A35">
            <v>1002</v>
          </cell>
          <cell r="B35" t="str">
            <v xml:space="preserve"> CLARK           </v>
          </cell>
          <cell r="C35" t="str">
            <v xml:space="preserve">ARKADELPHIA         </v>
          </cell>
          <cell r="D35">
            <v>139224042</v>
          </cell>
          <cell r="E35">
            <v>46640305</v>
          </cell>
          <cell r="F35">
            <v>21324600</v>
          </cell>
          <cell r="G35">
            <v>207188947</v>
          </cell>
        </row>
        <row r="36">
          <cell r="A36">
            <v>1003</v>
          </cell>
          <cell r="B36" t="str">
            <v xml:space="preserve"> CLARK           </v>
          </cell>
          <cell r="C36" t="str">
            <v xml:space="preserve">GURDON              </v>
          </cell>
          <cell r="D36">
            <v>28995256</v>
          </cell>
          <cell r="E36">
            <v>18738080</v>
          </cell>
          <cell r="F36">
            <v>14758620</v>
          </cell>
          <cell r="G36">
            <v>62491956</v>
          </cell>
        </row>
        <row r="37">
          <cell r="A37">
            <v>1101</v>
          </cell>
          <cell r="B37" t="str">
            <v xml:space="preserve"> CLAY            </v>
          </cell>
          <cell r="C37" t="str">
            <v>CORNING</v>
          </cell>
          <cell r="D37">
            <v>61573434</v>
          </cell>
          <cell r="E37">
            <v>24821321</v>
          </cell>
          <cell r="F37">
            <v>19936193</v>
          </cell>
          <cell r="G37">
            <v>106330948</v>
          </cell>
        </row>
        <row r="38">
          <cell r="A38">
            <v>1104</v>
          </cell>
          <cell r="B38" t="str">
            <v xml:space="preserve"> CLAY            </v>
          </cell>
          <cell r="C38" t="str">
            <v xml:space="preserve">PIGGOTT             </v>
          </cell>
          <cell r="D38">
            <v>49674970</v>
          </cell>
          <cell r="E38">
            <v>15592950</v>
          </cell>
          <cell r="F38">
            <v>6870595</v>
          </cell>
          <cell r="G38">
            <v>72138515</v>
          </cell>
        </row>
        <row r="39">
          <cell r="A39">
            <v>1106</v>
          </cell>
          <cell r="B39" t="str">
            <v xml:space="preserve"> CLAY            </v>
          </cell>
          <cell r="C39" t="str">
            <v xml:space="preserve">RECTOR         </v>
          </cell>
          <cell r="D39">
            <v>32918208</v>
          </cell>
          <cell r="E39">
            <v>9755540</v>
          </cell>
          <cell r="F39">
            <v>6082675</v>
          </cell>
          <cell r="G39">
            <v>48756423</v>
          </cell>
        </row>
        <row r="40">
          <cell r="A40">
            <v>1201</v>
          </cell>
          <cell r="B40" t="str">
            <v xml:space="preserve"> CLEBURNE</v>
          </cell>
          <cell r="C40" t="str">
            <v>CONCORD</v>
          </cell>
          <cell r="D40">
            <v>51946680</v>
          </cell>
          <cell r="E40">
            <v>21516154</v>
          </cell>
          <cell r="F40">
            <v>3460496</v>
          </cell>
          <cell r="G40">
            <v>76923330</v>
          </cell>
        </row>
        <row r="41">
          <cell r="A41">
            <v>1202</v>
          </cell>
          <cell r="B41" t="str">
            <v xml:space="preserve"> CLEBURNE        </v>
          </cell>
          <cell r="C41" t="str">
            <v xml:space="preserve">HEBER SPRINGS       </v>
          </cell>
          <cell r="D41">
            <v>234924758</v>
          </cell>
          <cell r="E41">
            <v>50879578</v>
          </cell>
          <cell r="F41">
            <v>10211031</v>
          </cell>
          <cell r="G41">
            <v>296015367</v>
          </cell>
        </row>
        <row r="42">
          <cell r="A42">
            <v>1203</v>
          </cell>
          <cell r="B42" t="str">
            <v xml:space="preserve"> CLEBURNE        </v>
          </cell>
          <cell r="C42" t="str">
            <v xml:space="preserve">QUITMAN             </v>
          </cell>
          <cell r="D42">
            <v>100758748</v>
          </cell>
          <cell r="E42">
            <v>35592695</v>
          </cell>
          <cell r="F42">
            <v>10314595</v>
          </cell>
          <cell r="G42">
            <v>146666038</v>
          </cell>
        </row>
        <row r="43">
          <cell r="A43">
            <v>1204</v>
          </cell>
          <cell r="B43" t="str">
            <v xml:space="preserve"> CLEBURNE        </v>
          </cell>
          <cell r="C43" t="str">
            <v xml:space="preserve">WEST SIDE     </v>
          </cell>
          <cell r="D43">
            <v>142060205</v>
          </cell>
          <cell r="E43">
            <v>19802911</v>
          </cell>
          <cell r="F43">
            <v>5023102</v>
          </cell>
          <cell r="G43">
            <v>166886218</v>
          </cell>
        </row>
        <row r="44">
          <cell r="A44">
            <v>1304</v>
          </cell>
          <cell r="B44" t="str">
            <v xml:space="preserve"> CLEVELAND       </v>
          </cell>
          <cell r="C44" t="str">
            <v xml:space="preserve">WOODLAWN            </v>
          </cell>
          <cell r="D44">
            <v>22638967</v>
          </cell>
          <cell r="E44">
            <v>6837385</v>
          </cell>
          <cell r="F44">
            <v>1238645</v>
          </cell>
          <cell r="G44">
            <v>30714997</v>
          </cell>
        </row>
        <row r="45">
          <cell r="A45">
            <v>1305</v>
          </cell>
          <cell r="B45" t="str">
            <v xml:space="preserve"> CLEVELAND</v>
          </cell>
          <cell r="C45" t="str">
            <v>CLEVELAND COUNTY</v>
          </cell>
          <cell r="D45">
            <v>37130498</v>
          </cell>
          <cell r="E45">
            <v>13029610</v>
          </cell>
          <cell r="F45">
            <v>12311470</v>
          </cell>
          <cell r="G45">
            <v>62471578</v>
          </cell>
        </row>
        <row r="46">
          <cell r="A46">
            <v>1402</v>
          </cell>
          <cell r="B46" t="str">
            <v xml:space="preserve"> COLUMBIA</v>
          </cell>
          <cell r="C46" t="str">
            <v>MAGNOLIA</v>
          </cell>
          <cell r="D46">
            <v>212306071</v>
          </cell>
          <cell r="E46">
            <v>65240290</v>
          </cell>
          <cell r="F46">
            <v>27160555</v>
          </cell>
          <cell r="G46">
            <v>304706916</v>
          </cell>
        </row>
        <row r="47">
          <cell r="A47">
            <v>1408</v>
          </cell>
          <cell r="B47" t="str">
            <v xml:space="preserve"> COLUMBIA</v>
          </cell>
          <cell r="C47" t="str">
            <v>EMERSON-TAYLOR-BRADLEY</v>
          </cell>
          <cell r="D47">
            <v>60893860</v>
          </cell>
          <cell r="E47">
            <v>51960610</v>
          </cell>
          <cell r="F47">
            <v>13359469</v>
          </cell>
          <cell r="G47">
            <v>126213939</v>
          </cell>
        </row>
        <row r="48">
          <cell r="A48">
            <v>1503</v>
          </cell>
          <cell r="B48" t="str">
            <v xml:space="preserve"> CONWAY          </v>
          </cell>
          <cell r="C48" t="str">
            <v xml:space="preserve">NEMO VISTA          </v>
          </cell>
          <cell r="D48">
            <v>63235280</v>
          </cell>
          <cell r="E48">
            <v>26602300</v>
          </cell>
          <cell r="F48">
            <v>13448020</v>
          </cell>
          <cell r="G48">
            <v>103285600</v>
          </cell>
        </row>
        <row r="49">
          <cell r="A49">
            <v>1505</v>
          </cell>
          <cell r="B49" t="str">
            <v xml:space="preserve"> CONWAY          </v>
          </cell>
          <cell r="C49" t="str">
            <v xml:space="preserve">WONDERVIEW          </v>
          </cell>
          <cell r="D49">
            <v>55010320</v>
          </cell>
          <cell r="E49">
            <v>21503430</v>
          </cell>
          <cell r="F49">
            <v>3157315</v>
          </cell>
          <cell r="G49">
            <v>79671065</v>
          </cell>
        </row>
        <row r="50">
          <cell r="A50">
            <v>1507</v>
          </cell>
          <cell r="B50" t="str">
            <v xml:space="preserve"> CONWAY          </v>
          </cell>
          <cell r="C50" t="str">
            <v>SO CONWAY COUNTY</v>
          </cell>
          <cell r="D50">
            <v>146102373</v>
          </cell>
          <cell r="E50">
            <v>86592260</v>
          </cell>
          <cell r="F50">
            <v>28146180</v>
          </cell>
          <cell r="G50">
            <v>260840813</v>
          </cell>
        </row>
        <row r="51">
          <cell r="A51">
            <v>1601</v>
          </cell>
          <cell r="B51" t="str">
            <v xml:space="preserve"> CRAIGHEAD       </v>
          </cell>
          <cell r="C51" t="str">
            <v xml:space="preserve">BAY                 </v>
          </cell>
          <cell r="D51">
            <v>23844878</v>
          </cell>
          <cell r="E51">
            <v>8596105</v>
          </cell>
          <cell r="F51">
            <v>5482740</v>
          </cell>
          <cell r="G51">
            <v>37923723</v>
          </cell>
        </row>
        <row r="52">
          <cell r="A52">
            <v>1602</v>
          </cell>
          <cell r="B52" t="str">
            <v xml:space="preserve"> CRAIGHEAD       </v>
          </cell>
          <cell r="C52" t="str">
            <v xml:space="preserve">WESTSIDE CONSOLIDATED      </v>
          </cell>
          <cell r="D52">
            <v>88061538</v>
          </cell>
          <cell r="E52">
            <v>27335660</v>
          </cell>
          <cell r="F52">
            <v>11070849</v>
          </cell>
          <cell r="G52">
            <v>126468047</v>
          </cell>
        </row>
        <row r="53">
          <cell r="A53">
            <v>1603</v>
          </cell>
          <cell r="B53" t="str">
            <v xml:space="preserve"> CRAIGHEAD       </v>
          </cell>
          <cell r="C53" t="str">
            <v xml:space="preserve">BROOKLAND           </v>
          </cell>
          <cell r="D53">
            <v>128155235</v>
          </cell>
          <cell r="E53">
            <v>27854865</v>
          </cell>
          <cell r="F53">
            <v>5779070</v>
          </cell>
          <cell r="G53">
            <v>161789170</v>
          </cell>
        </row>
        <row r="54">
          <cell r="A54">
            <v>1605</v>
          </cell>
          <cell r="B54" t="str">
            <v xml:space="preserve"> CRAIGHEAD       </v>
          </cell>
          <cell r="C54" t="str">
            <v>BUFFALO ISLAND CENTRAL</v>
          </cell>
          <cell r="D54">
            <v>39082825</v>
          </cell>
          <cell r="E54">
            <v>24284093</v>
          </cell>
          <cell r="F54">
            <v>5903478</v>
          </cell>
          <cell r="G54">
            <v>69270396</v>
          </cell>
        </row>
        <row r="55">
          <cell r="A55">
            <v>1608</v>
          </cell>
          <cell r="B55" t="str">
            <v xml:space="preserve"> CRAIGHEAD       </v>
          </cell>
          <cell r="C55" t="str">
            <v xml:space="preserve">JONESBORO           </v>
          </cell>
          <cell r="D55">
            <v>461841496</v>
          </cell>
          <cell r="E55">
            <v>128316645</v>
          </cell>
          <cell r="F55">
            <v>25992340</v>
          </cell>
          <cell r="G55">
            <v>616150481</v>
          </cell>
        </row>
        <row r="56">
          <cell r="A56">
            <v>1611</v>
          </cell>
          <cell r="B56" t="str">
            <v xml:space="preserve"> CRAIGHEAD       </v>
          </cell>
          <cell r="C56" t="str">
            <v xml:space="preserve">NETTLETON           </v>
          </cell>
          <cell r="D56">
            <v>369303929</v>
          </cell>
          <cell r="E56">
            <v>154591700</v>
          </cell>
          <cell r="F56">
            <v>12252370</v>
          </cell>
          <cell r="G56">
            <v>536147999</v>
          </cell>
        </row>
        <row r="57">
          <cell r="A57">
            <v>1612</v>
          </cell>
          <cell r="B57" t="str">
            <v xml:space="preserve"> CRAIGHEAD       </v>
          </cell>
          <cell r="C57" t="str">
            <v xml:space="preserve">VALLEY VIEW         </v>
          </cell>
          <cell r="D57">
            <v>186979142</v>
          </cell>
          <cell r="E57">
            <v>43771445</v>
          </cell>
          <cell r="F57">
            <v>8370160</v>
          </cell>
          <cell r="G57">
            <v>239120747</v>
          </cell>
        </row>
        <row r="58">
          <cell r="A58">
            <v>1613</v>
          </cell>
          <cell r="B58" t="str">
            <v xml:space="preserve"> CRAIGHEAD       </v>
          </cell>
          <cell r="C58" t="str">
            <v xml:space="preserve">RIVERSIDE           </v>
          </cell>
          <cell r="D58">
            <v>30694525</v>
          </cell>
          <cell r="E58">
            <v>12934490</v>
          </cell>
          <cell r="F58">
            <v>3926930</v>
          </cell>
          <cell r="G58">
            <v>47555945</v>
          </cell>
        </row>
        <row r="59">
          <cell r="A59">
            <v>1701</v>
          </cell>
          <cell r="B59" t="str">
            <v xml:space="preserve"> CRAWFORD        </v>
          </cell>
          <cell r="C59" t="str">
            <v xml:space="preserve">ALMA                </v>
          </cell>
          <cell r="D59">
            <v>134321485</v>
          </cell>
          <cell r="E59">
            <v>39600677</v>
          </cell>
          <cell r="F59">
            <v>11596802</v>
          </cell>
          <cell r="G59">
            <v>185518964</v>
          </cell>
        </row>
        <row r="60">
          <cell r="A60">
            <v>1702</v>
          </cell>
          <cell r="B60" t="str">
            <v xml:space="preserve"> CRAWFORD        </v>
          </cell>
          <cell r="C60" t="str">
            <v xml:space="preserve">CEDARVILLE          </v>
          </cell>
          <cell r="D60">
            <v>32861499</v>
          </cell>
          <cell r="E60">
            <v>9290809</v>
          </cell>
          <cell r="F60">
            <v>2826304</v>
          </cell>
          <cell r="G60">
            <v>44978612</v>
          </cell>
        </row>
        <row r="61">
          <cell r="A61">
            <v>1703</v>
          </cell>
          <cell r="B61" t="str">
            <v xml:space="preserve"> CRAWFORD        </v>
          </cell>
          <cell r="C61" t="str">
            <v xml:space="preserve">MOUNTAINBURG        </v>
          </cell>
          <cell r="D61">
            <v>26136015</v>
          </cell>
          <cell r="E61">
            <v>8641512</v>
          </cell>
          <cell r="F61">
            <v>5414607</v>
          </cell>
          <cell r="G61">
            <v>40192134</v>
          </cell>
        </row>
        <row r="62">
          <cell r="A62">
            <v>1704</v>
          </cell>
          <cell r="B62" t="str">
            <v xml:space="preserve"> CRAWFORD</v>
          </cell>
          <cell r="C62" t="str">
            <v>MULBERRY/PLEASANT VIEW BI-COUNTY</v>
          </cell>
          <cell r="D62">
            <v>29657200</v>
          </cell>
          <cell r="E62">
            <v>10935381</v>
          </cell>
          <cell r="F62">
            <v>11977736</v>
          </cell>
          <cell r="G62">
            <v>52570317</v>
          </cell>
        </row>
        <row r="63">
          <cell r="A63">
            <v>1705</v>
          </cell>
          <cell r="B63" t="str">
            <v xml:space="preserve"> CRAWFORD        </v>
          </cell>
          <cell r="C63" t="str">
            <v xml:space="preserve">VAN BUREN           </v>
          </cell>
          <cell r="D63">
            <v>291688287</v>
          </cell>
          <cell r="E63">
            <v>104258960</v>
          </cell>
          <cell r="F63">
            <v>35708647</v>
          </cell>
          <cell r="G63">
            <v>431655894</v>
          </cell>
        </row>
        <row r="64">
          <cell r="A64">
            <v>1802</v>
          </cell>
          <cell r="B64" t="str">
            <v xml:space="preserve"> CRITTENDEN      </v>
          </cell>
          <cell r="C64" t="str">
            <v xml:space="preserve">EARLE               </v>
          </cell>
          <cell r="D64">
            <v>20007200</v>
          </cell>
          <cell r="E64">
            <v>5063750</v>
          </cell>
          <cell r="F64">
            <v>4472340</v>
          </cell>
          <cell r="G64">
            <v>29543290</v>
          </cell>
        </row>
        <row r="65">
          <cell r="A65">
            <v>1803</v>
          </cell>
          <cell r="B65" t="str">
            <v xml:space="preserve"> CRITTENDEN      </v>
          </cell>
          <cell r="C65" t="str">
            <v xml:space="preserve">WEST MEMPHIS        </v>
          </cell>
          <cell r="D65">
            <v>243513674</v>
          </cell>
          <cell r="E65">
            <v>81865205</v>
          </cell>
          <cell r="F65">
            <v>25379055</v>
          </cell>
          <cell r="G65">
            <v>350757934</v>
          </cell>
        </row>
        <row r="66">
          <cell r="A66">
            <v>1804</v>
          </cell>
          <cell r="B66" t="str">
            <v xml:space="preserve"> CRITTENDEN      </v>
          </cell>
          <cell r="C66" t="str">
            <v>MARION</v>
          </cell>
          <cell r="D66">
            <v>260126413</v>
          </cell>
          <cell r="E66">
            <v>75101740</v>
          </cell>
          <cell r="F66">
            <v>48517605</v>
          </cell>
          <cell r="G66">
            <v>383745758</v>
          </cell>
        </row>
        <row r="67">
          <cell r="A67">
            <v>1901</v>
          </cell>
          <cell r="B67" t="str">
            <v xml:space="preserve"> CROSS           </v>
          </cell>
          <cell r="C67" t="str">
            <v xml:space="preserve">CROSS COUNTY        </v>
          </cell>
          <cell r="D67">
            <v>37344085</v>
          </cell>
          <cell r="E67">
            <v>10340600</v>
          </cell>
          <cell r="F67">
            <v>10446520</v>
          </cell>
          <cell r="G67">
            <v>58131205</v>
          </cell>
        </row>
        <row r="68">
          <cell r="A68">
            <v>1905</v>
          </cell>
          <cell r="B68" t="str">
            <v xml:space="preserve"> CROSS           </v>
          </cell>
          <cell r="C68" t="str">
            <v>WYNNE</v>
          </cell>
          <cell r="D68">
            <v>130112166</v>
          </cell>
          <cell r="E68">
            <v>44682550</v>
          </cell>
          <cell r="F68">
            <v>22208170</v>
          </cell>
          <cell r="G68">
            <v>197002886</v>
          </cell>
        </row>
        <row r="69">
          <cell r="A69">
            <v>2002</v>
          </cell>
          <cell r="B69" t="str">
            <v xml:space="preserve"> DALLAS          </v>
          </cell>
          <cell r="C69" t="str">
            <v xml:space="preserve">FORDYCE             </v>
          </cell>
          <cell r="D69">
            <v>38739805</v>
          </cell>
          <cell r="E69">
            <v>16998420</v>
          </cell>
          <cell r="F69">
            <v>6221025</v>
          </cell>
          <cell r="G69">
            <v>61959250</v>
          </cell>
        </row>
        <row r="70">
          <cell r="A70">
            <v>2104</v>
          </cell>
          <cell r="B70" t="str">
            <v xml:space="preserve"> DESHA</v>
          </cell>
          <cell r="C70" t="str">
            <v>DUMAS</v>
          </cell>
          <cell r="D70">
            <v>63420835</v>
          </cell>
          <cell r="E70">
            <v>33494536</v>
          </cell>
          <cell r="F70">
            <v>12303994</v>
          </cell>
          <cell r="G70">
            <v>109219365</v>
          </cell>
        </row>
        <row r="71">
          <cell r="A71">
            <v>2105</v>
          </cell>
          <cell r="B71" t="str">
            <v xml:space="preserve"> DESHA</v>
          </cell>
          <cell r="C71" t="str">
            <v>MCGEHEE</v>
          </cell>
          <cell r="D71">
            <v>62731994</v>
          </cell>
          <cell r="E71">
            <v>44694260</v>
          </cell>
          <cell r="F71">
            <v>34460680</v>
          </cell>
          <cell r="G71">
            <v>141886934</v>
          </cell>
        </row>
        <row r="72">
          <cell r="A72">
            <v>2202</v>
          </cell>
          <cell r="B72" t="str">
            <v xml:space="preserve"> DREW            </v>
          </cell>
          <cell r="C72" t="str">
            <v xml:space="preserve">DREW CENTRAL        </v>
          </cell>
          <cell r="D72">
            <v>51651975</v>
          </cell>
          <cell r="E72">
            <v>20662979</v>
          </cell>
          <cell r="F72">
            <v>8033973</v>
          </cell>
          <cell r="G72">
            <v>80348927</v>
          </cell>
        </row>
        <row r="73">
          <cell r="A73">
            <v>2203</v>
          </cell>
          <cell r="B73" t="str">
            <v xml:space="preserve"> DREW            </v>
          </cell>
          <cell r="C73" t="str">
            <v xml:space="preserve">MONTICELLO          </v>
          </cell>
          <cell r="D73">
            <v>92486981</v>
          </cell>
          <cell r="E73">
            <v>35602835</v>
          </cell>
          <cell r="F73">
            <v>16688345</v>
          </cell>
          <cell r="G73">
            <v>144778161</v>
          </cell>
        </row>
        <row r="74">
          <cell r="A74">
            <v>2301</v>
          </cell>
          <cell r="B74" t="str">
            <v xml:space="preserve"> FAULKNER        </v>
          </cell>
          <cell r="C74" t="str">
            <v xml:space="preserve">CONWAY              </v>
          </cell>
          <cell r="D74">
            <v>954183250</v>
          </cell>
          <cell r="E74">
            <v>252255970</v>
          </cell>
          <cell r="F74">
            <v>23381590</v>
          </cell>
          <cell r="G74">
            <v>1229820810</v>
          </cell>
        </row>
        <row r="75">
          <cell r="A75">
            <v>2303</v>
          </cell>
          <cell r="B75" t="str">
            <v xml:space="preserve"> FAULKNER        </v>
          </cell>
          <cell r="C75" t="str">
            <v xml:space="preserve">GREENBRIER          </v>
          </cell>
          <cell r="D75">
            <v>188721384</v>
          </cell>
          <cell r="E75">
            <v>50628780</v>
          </cell>
          <cell r="F75">
            <v>10435380</v>
          </cell>
          <cell r="G75">
            <v>249785544</v>
          </cell>
        </row>
        <row r="76">
          <cell r="A76">
            <v>2304</v>
          </cell>
          <cell r="B76" t="str">
            <v xml:space="preserve"> FAULKNER        </v>
          </cell>
          <cell r="C76" t="str">
            <v xml:space="preserve">GUY-PERKINS         </v>
          </cell>
          <cell r="D76">
            <v>29392200</v>
          </cell>
          <cell r="E76">
            <v>11672850</v>
          </cell>
          <cell r="F76">
            <v>11241960</v>
          </cell>
          <cell r="G76">
            <v>52307010</v>
          </cell>
        </row>
        <row r="77">
          <cell r="A77">
            <v>2305</v>
          </cell>
          <cell r="B77" t="str">
            <v xml:space="preserve"> FAULKNER        </v>
          </cell>
          <cell r="C77" t="str">
            <v xml:space="preserve">MAYFLOWER           </v>
          </cell>
          <cell r="D77">
            <v>59173318</v>
          </cell>
          <cell r="E77">
            <v>15401250</v>
          </cell>
          <cell r="F77">
            <v>8844206</v>
          </cell>
          <cell r="G77">
            <v>83418774</v>
          </cell>
        </row>
        <row r="78">
          <cell r="A78">
            <v>2306</v>
          </cell>
          <cell r="B78" t="str">
            <v xml:space="preserve"> FAULKNER        </v>
          </cell>
          <cell r="C78" t="str">
            <v xml:space="preserve">MOUNT VERNON/ENOLA     </v>
          </cell>
          <cell r="D78">
            <v>27838620</v>
          </cell>
          <cell r="E78">
            <v>10445540</v>
          </cell>
          <cell r="F78">
            <v>5969373</v>
          </cell>
          <cell r="G78">
            <v>44253533</v>
          </cell>
        </row>
        <row r="79">
          <cell r="A79">
            <v>2307</v>
          </cell>
          <cell r="B79" t="str">
            <v xml:space="preserve"> FAULKNER        </v>
          </cell>
          <cell r="C79" t="str">
            <v xml:space="preserve">VILONIA             </v>
          </cell>
          <cell r="D79">
            <v>144317817</v>
          </cell>
          <cell r="E79">
            <v>33887800</v>
          </cell>
          <cell r="F79">
            <v>5297919</v>
          </cell>
          <cell r="G79">
            <v>183503536</v>
          </cell>
        </row>
        <row r="80">
          <cell r="A80">
            <v>2402</v>
          </cell>
          <cell r="B80" t="str">
            <v xml:space="preserve"> FRANKLIN        </v>
          </cell>
          <cell r="C80" t="str">
            <v xml:space="preserve">CHARLESTON          </v>
          </cell>
          <cell r="D80">
            <v>40858090</v>
          </cell>
          <cell r="E80">
            <v>13363774</v>
          </cell>
          <cell r="F80">
            <v>3573757</v>
          </cell>
          <cell r="G80">
            <v>57795621</v>
          </cell>
        </row>
        <row r="81">
          <cell r="A81">
            <v>2403</v>
          </cell>
          <cell r="B81" t="str">
            <v xml:space="preserve"> FRANKLIN        </v>
          </cell>
          <cell r="C81" t="str">
            <v xml:space="preserve">COUNTY LINE         </v>
          </cell>
          <cell r="D81">
            <v>29417873</v>
          </cell>
          <cell r="E81">
            <v>11094234</v>
          </cell>
          <cell r="F81">
            <v>8006248</v>
          </cell>
          <cell r="G81">
            <v>48518355</v>
          </cell>
        </row>
        <row r="82">
          <cell r="A82">
            <v>2404</v>
          </cell>
          <cell r="B82" t="str">
            <v xml:space="preserve"> FRANKLIN</v>
          </cell>
          <cell r="C82" t="str">
            <v>OZARK</v>
          </cell>
          <cell r="D82">
            <v>86489256</v>
          </cell>
          <cell r="E82">
            <v>44440716</v>
          </cell>
          <cell r="F82">
            <v>42246942</v>
          </cell>
          <cell r="G82">
            <v>173176914</v>
          </cell>
        </row>
        <row r="83">
          <cell r="A83">
            <v>2501</v>
          </cell>
          <cell r="B83" t="str">
            <v xml:space="preserve"> FULTON          </v>
          </cell>
          <cell r="C83" t="str">
            <v xml:space="preserve">MAMMOTH SPRING      </v>
          </cell>
          <cell r="D83">
            <v>28424112</v>
          </cell>
          <cell r="E83">
            <v>5777172</v>
          </cell>
          <cell r="F83">
            <v>6355270</v>
          </cell>
          <cell r="G83">
            <v>40556554</v>
          </cell>
        </row>
        <row r="84">
          <cell r="A84">
            <v>2502</v>
          </cell>
          <cell r="B84" t="str">
            <v xml:space="preserve"> FULTON          </v>
          </cell>
          <cell r="C84" t="str">
            <v xml:space="preserve">SALEM               </v>
          </cell>
          <cell r="D84">
            <v>34322191</v>
          </cell>
          <cell r="E84">
            <v>9817395</v>
          </cell>
          <cell r="F84">
            <v>5678415</v>
          </cell>
          <cell r="G84">
            <v>49818001</v>
          </cell>
        </row>
        <row r="85">
          <cell r="A85">
            <v>2503</v>
          </cell>
          <cell r="B85" t="str">
            <v xml:space="preserve"> FULTON          </v>
          </cell>
          <cell r="C85" t="str">
            <v xml:space="preserve">VIOLA               </v>
          </cell>
          <cell r="D85">
            <v>32301324</v>
          </cell>
          <cell r="E85">
            <v>6584390</v>
          </cell>
          <cell r="F85">
            <v>3102680</v>
          </cell>
          <cell r="G85">
            <v>41988394</v>
          </cell>
        </row>
        <row r="86">
          <cell r="A86">
            <v>2601</v>
          </cell>
          <cell r="B86" t="str">
            <v xml:space="preserve"> GARLAND         </v>
          </cell>
          <cell r="C86" t="str">
            <v xml:space="preserve">CUTTER-MORNING STAR </v>
          </cell>
          <cell r="D86">
            <v>31400511</v>
          </cell>
          <cell r="E86">
            <v>8897491</v>
          </cell>
          <cell r="F86">
            <v>3006484</v>
          </cell>
          <cell r="G86">
            <v>43304486</v>
          </cell>
        </row>
        <row r="87">
          <cell r="A87">
            <v>2602</v>
          </cell>
          <cell r="B87" t="str">
            <v xml:space="preserve"> GARLAND         </v>
          </cell>
          <cell r="C87" t="str">
            <v>FOUNTAIN LAKE</v>
          </cell>
          <cell r="D87">
            <v>323657699</v>
          </cell>
          <cell r="E87">
            <v>47099734</v>
          </cell>
          <cell r="F87">
            <v>9760229</v>
          </cell>
          <cell r="G87">
            <v>380517662</v>
          </cell>
        </row>
        <row r="88">
          <cell r="A88">
            <v>2603</v>
          </cell>
          <cell r="B88" t="str">
            <v xml:space="preserve"> GARLAND         </v>
          </cell>
          <cell r="C88" t="str">
            <v xml:space="preserve">HOT SPRINGS         </v>
          </cell>
          <cell r="D88">
            <v>491944382</v>
          </cell>
          <cell r="E88">
            <v>97194703</v>
          </cell>
          <cell r="F88">
            <v>22373500</v>
          </cell>
          <cell r="G88">
            <v>611512585</v>
          </cell>
        </row>
        <row r="89">
          <cell r="A89">
            <v>2604</v>
          </cell>
          <cell r="B89" t="str">
            <v xml:space="preserve"> GARLAND         </v>
          </cell>
          <cell r="C89" t="str">
            <v xml:space="preserve">JESSIEVILLE         </v>
          </cell>
          <cell r="D89">
            <v>102182287</v>
          </cell>
          <cell r="E89">
            <v>18329130</v>
          </cell>
          <cell r="F89">
            <v>7194362</v>
          </cell>
          <cell r="G89">
            <v>127705779</v>
          </cell>
        </row>
        <row r="90">
          <cell r="A90">
            <v>2605</v>
          </cell>
          <cell r="B90" t="str">
            <v xml:space="preserve"> GARLAND         </v>
          </cell>
          <cell r="C90" t="str">
            <v xml:space="preserve">LAKE HAMILTON       </v>
          </cell>
          <cell r="D90">
            <v>358806464</v>
          </cell>
          <cell r="E90">
            <v>66519187</v>
          </cell>
          <cell r="F90">
            <v>7947299</v>
          </cell>
          <cell r="G90">
            <v>433272950</v>
          </cell>
        </row>
        <row r="91">
          <cell r="A91">
            <v>2606</v>
          </cell>
          <cell r="B91" t="str">
            <v xml:space="preserve"> GARLAND         </v>
          </cell>
          <cell r="C91" t="str">
            <v xml:space="preserve">LAKESIDE       </v>
          </cell>
          <cell r="D91">
            <v>400481772</v>
          </cell>
          <cell r="E91">
            <v>58182439</v>
          </cell>
          <cell r="F91">
            <v>11223096</v>
          </cell>
          <cell r="G91">
            <v>469887307</v>
          </cell>
        </row>
        <row r="92">
          <cell r="A92">
            <v>2607</v>
          </cell>
          <cell r="B92" t="str">
            <v xml:space="preserve"> GARLAND         </v>
          </cell>
          <cell r="C92" t="str">
            <v xml:space="preserve">MOUNTAIN PINE       </v>
          </cell>
          <cell r="D92">
            <v>35157660</v>
          </cell>
          <cell r="E92">
            <v>17526179</v>
          </cell>
          <cell r="F92">
            <v>2612031</v>
          </cell>
          <cell r="G92">
            <v>55295870</v>
          </cell>
        </row>
        <row r="93">
          <cell r="A93">
            <v>2703</v>
          </cell>
          <cell r="B93" t="str">
            <v xml:space="preserve"> GRANT           </v>
          </cell>
          <cell r="C93" t="str">
            <v xml:space="preserve">POYEN               </v>
          </cell>
          <cell r="D93">
            <v>8479930</v>
          </cell>
          <cell r="E93">
            <v>3165913</v>
          </cell>
          <cell r="F93">
            <v>1727873</v>
          </cell>
          <cell r="G93">
            <v>13373716</v>
          </cell>
        </row>
        <row r="94">
          <cell r="A94">
            <v>2705</v>
          </cell>
          <cell r="B94" t="str">
            <v xml:space="preserve"> GRANT           </v>
          </cell>
          <cell r="C94" t="str">
            <v xml:space="preserve">SHERIDAN            </v>
          </cell>
          <cell r="D94">
            <v>224596196</v>
          </cell>
          <cell r="E94">
            <v>80151780</v>
          </cell>
          <cell r="F94">
            <v>16735535</v>
          </cell>
          <cell r="G94">
            <v>321483511</v>
          </cell>
        </row>
        <row r="95">
          <cell r="A95">
            <v>2803</v>
          </cell>
          <cell r="B95" t="str">
            <v xml:space="preserve"> GREENE          </v>
          </cell>
          <cell r="C95" t="str">
            <v xml:space="preserve">MARMADUKE           </v>
          </cell>
          <cell r="D95">
            <v>30193020</v>
          </cell>
          <cell r="E95">
            <v>16442135</v>
          </cell>
          <cell r="F95">
            <v>6233865</v>
          </cell>
          <cell r="G95">
            <v>52869020</v>
          </cell>
        </row>
        <row r="96">
          <cell r="A96">
            <v>2807</v>
          </cell>
          <cell r="B96" t="str">
            <v xml:space="preserve"> GREENE</v>
          </cell>
          <cell r="C96" t="str">
            <v>GREENE COUNTY TECH</v>
          </cell>
          <cell r="D96">
            <v>213283122</v>
          </cell>
          <cell r="E96">
            <v>62888853</v>
          </cell>
          <cell r="F96">
            <v>17536001</v>
          </cell>
          <cell r="G96">
            <v>293707976</v>
          </cell>
        </row>
        <row r="97">
          <cell r="A97">
            <v>2808</v>
          </cell>
          <cell r="B97" t="str">
            <v xml:space="preserve"> GREENE          </v>
          </cell>
          <cell r="C97" t="str">
            <v xml:space="preserve">PARAGOULD      </v>
          </cell>
          <cell r="D97">
            <v>176423245</v>
          </cell>
          <cell r="E97">
            <v>73306630</v>
          </cell>
          <cell r="F97">
            <v>7339795</v>
          </cell>
          <cell r="G97">
            <v>257069670</v>
          </cell>
        </row>
        <row r="98">
          <cell r="A98">
            <v>2901</v>
          </cell>
          <cell r="B98" t="str">
            <v xml:space="preserve"> HEMPSTEAD</v>
          </cell>
          <cell r="C98" t="str">
            <v>BLEVINS</v>
          </cell>
          <cell r="D98">
            <v>21232765</v>
          </cell>
          <cell r="E98">
            <v>6542525</v>
          </cell>
          <cell r="F98">
            <v>7167485</v>
          </cell>
          <cell r="G98">
            <v>34942775</v>
          </cell>
        </row>
        <row r="99">
          <cell r="A99">
            <v>2903</v>
          </cell>
          <cell r="B99" t="str">
            <v xml:space="preserve"> HEMPSTEAD       </v>
          </cell>
          <cell r="C99" t="str">
            <v xml:space="preserve">HOPE                </v>
          </cell>
          <cell r="D99">
            <v>107486344</v>
          </cell>
          <cell r="E99">
            <v>50551060</v>
          </cell>
          <cell r="F99">
            <v>32425300</v>
          </cell>
          <cell r="G99">
            <v>190462704</v>
          </cell>
        </row>
        <row r="100">
          <cell r="A100">
            <v>2906</v>
          </cell>
          <cell r="B100" t="str">
            <v xml:space="preserve"> HEMPSTEAD       </v>
          </cell>
          <cell r="C100" t="str">
            <v xml:space="preserve">SPRING HILL         </v>
          </cell>
          <cell r="D100">
            <v>10471166</v>
          </cell>
          <cell r="E100">
            <v>3530070</v>
          </cell>
          <cell r="F100">
            <v>3020910</v>
          </cell>
          <cell r="G100">
            <v>17022146</v>
          </cell>
        </row>
        <row r="101">
          <cell r="A101">
            <v>3001</v>
          </cell>
          <cell r="B101" t="str">
            <v xml:space="preserve"> HOT SPRING      </v>
          </cell>
          <cell r="C101" t="str">
            <v xml:space="preserve">BISMARCK            </v>
          </cell>
          <cell r="D101">
            <v>48020417</v>
          </cell>
          <cell r="E101">
            <v>13386497</v>
          </cell>
          <cell r="F101">
            <v>6005938</v>
          </cell>
          <cell r="G101">
            <v>67412852</v>
          </cell>
        </row>
        <row r="102">
          <cell r="A102">
            <v>3002</v>
          </cell>
          <cell r="B102" t="str">
            <v xml:space="preserve"> HOT SPRING      </v>
          </cell>
          <cell r="C102" t="str">
            <v xml:space="preserve">GLEN ROSE           </v>
          </cell>
          <cell r="D102">
            <v>38028135</v>
          </cell>
          <cell r="E102">
            <v>15642473</v>
          </cell>
          <cell r="F102">
            <v>6691228</v>
          </cell>
          <cell r="G102">
            <v>60361836</v>
          </cell>
        </row>
        <row r="103">
          <cell r="A103">
            <v>3003</v>
          </cell>
          <cell r="B103" t="str">
            <v xml:space="preserve"> HOT SPRING      </v>
          </cell>
          <cell r="C103" t="str">
            <v xml:space="preserve">MAGNET COVE         </v>
          </cell>
          <cell r="D103">
            <v>31883383</v>
          </cell>
          <cell r="E103">
            <v>23056684</v>
          </cell>
          <cell r="F103">
            <v>15367608</v>
          </cell>
          <cell r="G103">
            <v>70307675</v>
          </cell>
        </row>
        <row r="104">
          <cell r="A104">
            <v>3004</v>
          </cell>
          <cell r="B104" t="str">
            <v xml:space="preserve"> HOT SPRING</v>
          </cell>
          <cell r="C104" t="str">
            <v>MALVERN</v>
          </cell>
          <cell r="D104">
            <v>124194574</v>
          </cell>
          <cell r="E104">
            <v>44396215</v>
          </cell>
          <cell r="F104">
            <v>59243641</v>
          </cell>
          <cell r="G104">
            <v>227834430</v>
          </cell>
        </row>
        <row r="105">
          <cell r="A105">
            <v>3005</v>
          </cell>
          <cell r="B105" t="str">
            <v xml:space="preserve"> HOT SPRING      </v>
          </cell>
          <cell r="C105" t="str">
            <v xml:space="preserve">OUACHITA            </v>
          </cell>
          <cell r="D105">
            <v>14602906</v>
          </cell>
          <cell r="E105">
            <v>4469855</v>
          </cell>
          <cell r="F105">
            <v>8037132</v>
          </cell>
          <cell r="G105">
            <v>27109893</v>
          </cell>
        </row>
        <row r="106">
          <cell r="A106">
            <v>3102</v>
          </cell>
          <cell r="B106" t="str">
            <v xml:space="preserve"> HOWARD          </v>
          </cell>
          <cell r="C106" t="str">
            <v xml:space="preserve">DIERKS              </v>
          </cell>
          <cell r="D106">
            <v>22649073</v>
          </cell>
          <cell r="E106">
            <v>13637505</v>
          </cell>
          <cell r="F106">
            <v>6465555</v>
          </cell>
          <cell r="G106">
            <v>42752133</v>
          </cell>
        </row>
        <row r="107">
          <cell r="A107">
            <v>3104</v>
          </cell>
          <cell r="B107" t="str">
            <v xml:space="preserve"> HOWARD</v>
          </cell>
          <cell r="C107" t="str">
            <v>MINERAL SPRINGS</v>
          </cell>
          <cell r="D107">
            <v>24814711</v>
          </cell>
          <cell r="E107">
            <v>6948570</v>
          </cell>
          <cell r="F107">
            <v>160859430</v>
          </cell>
          <cell r="G107">
            <v>192622711</v>
          </cell>
        </row>
        <row r="108">
          <cell r="A108">
            <v>3105</v>
          </cell>
          <cell r="B108" t="str">
            <v xml:space="preserve"> HOWARD          </v>
          </cell>
          <cell r="C108" t="str">
            <v xml:space="preserve">NASHVILLE           </v>
          </cell>
          <cell r="D108">
            <v>81121609</v>
          </cell>
          <cell r="E108">
            <v>48457780</v>
          </cell>
          <cell r="F108">
            <v>12947910</v>
          </cell>
          <cell r="G108">
            <v>142527299</v>
          </cell>
        </row>
        <row r="109">
          <cell r="A109">
            <v>3201</v>
          </cell>
          <cell r="B109" t="str">
            <v xml:space="preserve"> INDEPENDENCE    </v>
          </cell>
          <cell r="C109" t="str">
            <v xml:space="preserve">BATESVILLE          </v>
          </cell>
          <cell r="D109">
            <v>190108622</v>
          </cell>
          <cell r="E109">
            <v>79578027</v>
          </cell>
          <cell r="F109">
            <v>14736231</v>
          </cell>
          <cell r="G109">
            <v>284422880</v>
          </cell>
        </row>
        <row r="110">
          <cell r="A110">
            <v>3209</v>
          </cell>
          <cell r="B110" t="str">
            <v xml:space="preserve"> INDEPENDENCE    </v>
          </cell>
          <cell r="C110" t="str">
            <v>SOUTHSIDE</v>
          </cell>
          <cell r="D110">
            <v>49113441</v>
          </cell>
          <cell r="E110">
            <v>16912639</v>
          </cell>
          <cell r="F110">
            <v>2558493</v>
          </cell>
          <cell r="G110">
            <v>68584573</v>
          </cell>
        </row>
        <row r="111">
          <cell r="A111">
            <v>3211</v>
          </cell>
          <cell r="B111" t="str">
            <v xml:space="preserve"> INDEPENDENCE    </v>
          </cell>
          <cell r="C111" t="str">
            <v xml:space="preserve">MIDLAND             </v>
          </cell>
          <cell r="D111">
            <v>29973904</v>
          </cell>
          <cell r="E111">
            <v>23330251</v>
          </cell>
          <cell r="F111">
            <v>2558863</v>
          </cell>
          <cell r="G111">
            <v>55863018</v>
          </cell>
        </row>
        <row r="112">
          <cell r="A112">
            <v>3212</v>
          </cell>
          <cell r="B112" t="str">
            <v xml:space="preserve"> INDEPENDENCE</v>
          </cell>
          <cell r="C112" t="str">
            <v>CEDAR RIDGE</v>
          </cell>
          <cell r="D112">
            <v>43635474</v>
          </cell>
          <cell r="E112">
            <v>25038458</v>
          </cell>
          <cell r="F112">
            <v>89991525</v>
          </cell>
          <cell r="G112">
            <v>158665457</v>
          </cell>
        </row>
        <row r="113">
          <cell r="A113">
            <v>3301</v>
          </cell>
          <cell r="B113" t="str">
            <v xml:space="preserve"> IZARD           </v>
          </cell>
          <cell r="C113" t="str">
            <v xml:space="preserve">CALICO ROCK         </v>
          </cell>
          <cell r="D113">
            <v>26047003</v>
          </cell>
          <cell r="E113">
            <v>5980605</v>
          </cell>
          <cell r="F113">
            <v>3732335</v>
          </cell>
          <cell r="G113">
            <v>35759943</v>
          </cell>
        </row>
        <row r="114">
          <cell r="A114">
            <v>3302</v>
          </cell>
          <cell r="B114" t="str">
            <v xml:space="preserve"> IZARD</v>
          </cell>
          <cell r="C114" t="str">
            <v>MELBOURNE</v>
          </cell>
          <cell r="D114">
            <v>53962437</v>
          </cell>
          <cell r="E114">
            <v>23554950</v>
          </cell>
          <cell r="F114">
            <v>7894380</v>
          </cell>
          <cell r="G114">
            <v>85411767</v>
          </cell>
        </row>
        <row r="115">
          <cell r="A115">
            <v>3306</v>
          </cell>
          <cell r="B115" t="str">
            <v xml:space="preserve"> IZARD           </v>
          </cell>
          <cell r="C115" t="str">
            <v>IZARD COUNTY CONSOLIDATED</v>
          </cell>
          <cell r="D115">
            <v>41805119</v>
          </cell>
          <cell r="E115">
            <v>9179740</v>
          </cell>
          <cell r="F115">
            <v>3965165</v>
          </cell>
          <cell r="G115">
            <v>54950024</v>
          </cell>
        </row>
        <row r="116">
          <cell r="A116">
            <v>3403</v>
          </cell>
          <cell r="B116" t="str">
            <v xml:space="preserve"> JACKSON         </v>
          </cell>
          <cell r="C116" t="str">
            <v xml:space="preserve">NEWPORT             </v>
          </cell>
          <cell r="D116">
            <v>79806913</v>
          </cell>
          <cell r="E116">
            <v>52901189</v>
          </cell>
          <cell r="F116">
            <v>18855670</v>
          </cell>
          <cell r="G116">
            <v>151563772</v>
          </cell>
        </row>
        <row r="117">
          <cell r="A117">
            <v>3405</v>
          </cell>
          <cell r="B117" t="str">
            <v xml:space="preserve"> JACKSON</v>
          </cell>
          <cell r="C117" t="str">
            <v>JACKSON COUNTY</v>
          </cell>
          <cell r="D117">
            <v>38291130</v>
          </cell>
          <cell r="E117">
            <v>12598249</v>
          </cell>
          <cell r="F117">
            <v>14691330</v>
          </cell>
          <cell r="G117">
            <v>65580709</v>
          </cell>
        </row>
        <row r="118">
          <cell r="A118">
            <v>3502</v>
          </cell>
          <cell r="B118" t="str">
            <v xml:space="preserve"> JEFFERSON       </v>
          </cell>
          <cell r="C118" t="str">
            <v>DOLLARWAY</v>
          </cell>
          <cell r="D118">
            <v>66114171</v>
          </cell>
          <cell r="E118">
            <v>37315840</v>
          </cell>
          <cell r="F118">
            <v>16495470</v>
          </cell>
          <cell r="G118">
            <v>119925481</v>
          </cell>
        </row>
        <row r="119">
          <cell r="A119">
            <v>3505</v>
          </cell>
          <cell r="B119" t="str">
            <v xml:space="preserve"> JEFFERSON       </v>
          </cell>
          <cell r="C119" t="str">
            <v xml:space="preserve">PINE BLUFF          </v>
          </cell>
          <cell r="D119">
            <v>211402026</v>
          </cell>
          <cell r="E119">
            <v>128595940</v>
          </cell>
          <cell r="F119">
            <v>39796360</v>
          </cell>
          <cell r="G119">
            <v>379794326</v>
          </cell>
        </row>
        <row r="120">
          <cell r="A120">
            <v>3509</v>
          </cell>
          <cell r="B120" t="str">
            <v xml:space="preserve"> JEFFERSON       </v>
          </cell>
          <cell r="C120" t="str">
            <v xml:space="preserve">WATSON CHAPEL       </v>
          </cell>
          <cell r="D120">
            <v>77313646</v>
          </cell>
          <cell r="E120">
            <v>26809340</v>
          </cell>
          <cell r="F120">
            <v>8830700</v>
          </cell>
          <cell r="G120">
            <v>112953686</v>
          </cell>
        </row>
        <row r="121">
          <cell r="A121">
            <v>3510</v>
          </cell>
          <cell r="B121" t="str">
            <v xml:space="preserve"> JEFFERSON       </v>
          </cell>
          <cell r="C121" t="str">
            <v xml:space="preserve">WHITE HALL          </v>
          </cell>
          <cell r="D121">
            <v>132829520</v>
          </cell>
          <cell r="E121">
            <v>73917540</v>
          </cell>
          <cell r="F121">
            <v>100198480</v>
          </cell>
          <cell r="G121">
            <v>306945540</v>
          </cell>
        </row>
        <row r="122">
          <cell r="A122">
            <v>3601</v>
          </cell>
          <cell r="B122" t="str">
            <v xml:space="preserve"> JOHNSON         </v>
          </cell>
          <cell r="C122" t="str">
            <v xml:space="preserve">CLARKSVILLE         </v>
          </cell>
          <cell r="D122">
            <v>122127764</v>
          </cell>
          <cell r="E122">
            <v>44940140</v>
          </cell>
          <cell r="F122">
            <v>10142246</v>
          </cell>
          <cell r="G122">
            <v>177210150</v>
          </cell>
        </row>
        <row r="123">
          <cell r="A123">
            <v>3604</v>
          </cell>
          <cell r="B123" t="str">
            <v xml:space="preserve"> JOHNSON         </v>
          </cell>
          <cell r="C123" t="str">
            <v xml:space="preserve">LAMAR               </v>
          </cell>
          <cell r="D123">
            <v>53161306</v>
          </cell>
          <cell r="E123">
            <v>16765770</v>
          </cell>
          <cell r="F123">
            <v>9054055</v>
          </cell>
          <cell r="G123">
            <v>78981131</v>
          </cell>
        </row>
        <row r="124">
          <cell r="A124">
            <v>3606</v>
          </cell>
          <cell r="B124" t="str">
            <v xml:space="preserve"> JOHNSON         </v>
          </cell>
          <cell r="C124" t="str">
            <v xml:space="preserve">WESTSIDE   </v>
          </cell>
          <cell r="D124">
            <v>22313305</v>
          </cell>
          <cell r="E124">
            <v>6898360</v>
          </cell>
          <cell r="F124">
            <v>7900534</v>
          </cell>
          <cell r="G124">
            <v>37112199</v>
          </cell>
        </row>
        <row r="125">
          <cell r="A125">
            <v>3704</v>
          </cell>
          <cell r="B125" t="str">
            <v xml:space="preserve"> LAFAYETTE       </v>
          </cell>
          <cell r="C125" t="str">
            <v>LAFAYETTE COUNTY</v>
          </cell>
          <cell r="D125">
            <v>43696602</v>
          </cell>
          <cell r="E125">
            <v>13799313</v>
          </cell>
          <cell r="F125">
            <v>13745285</v>
          </cell>
          <cell r="G125">
            <v>71241200</v>
          </cell>
        </row>
        <row r="126">
          <cell r="A126">
            <v>3804</v>
          </cell>
          <cell r="B126" t="str">
            <v xml:space="preserve"> LAWRENCE        </v>
          </cell>
          <cell r="C126" t="str">
            <v xml:space="preserve">HOXIE               </v>
          </cell>
          <cell r="D126">
            <v>26302081</v>
          </cell>
          <cell r="E126">
            <v>11468365</v>
          </cell>
          <cell r="F126">
            <v>12135719</v>
          </cell>
          <cell r="G126">
            <v>49906165</v>
          </cell>
        </row>
        <row r="127">
          <cell r="A127">
            <v>3806</v>
          </cell>
          <cell r="B127" t="str">
            <v xml:space="preserve"> LAWRENCE        </v>
          </cell>
          <cell r="C127" t="str">
            <v xml:space="preserve">SLOAN-HENDRIX       </v>
          </cell>
          <cell r="D127">
            <v>27566598</v>
          </cell>
          <cell r="E127">
            <v>8540397</v>
          </cell>
          <cell r="F127">
            <v>7362558</v>
          </cell>
          <cell r="G127">
            <v>43469553</v>
          </cell>
        </row>
        <row r="128">
          <cell r="A128">
            <v>3809</v>
          </cell>
          <cell r="B128" t="str">
            <v xml:space="preserve"> LAWRENCE</v>
          </cell>
          <cell r="C128" t="str">
            <v>HILLCREST</v>
          </cell>
          <cell r="D128">
            <v>28597372</v>
          </cell>
          <cell r="E128">
            <v>10110464</v>
          </cell>
          <cell r="F128">
            <v>4080577</v>
          </cell>
          <cell r="G128">
            <v>42788413</v>
          </cell>
        </row>
        <row r="129">
          <cell r="A129">
            <v>3810</v>
          </cell>
          <cell r="B129" t="str">
            <v xml:space="preserve"> LAWRENCE        </v>
          </cell>
          <cell r="C129" t="str">
            <v>LAWRENCE COUNTY</v>
          </cell>
          <cell r="D129">
            <v>60008168</v>
          </cell>
          <cell r="E129">
            <v>22332365</v>
          </cell>
          <cell r="F129">
            <v>15329681</v>
          </cell>
          <cell r="G129">
            <v>97670214</v>
          </cell>
        </row>
        <row r="130">
          <cell r="A130">
            <v>3904</v>
          </cell>
          <cell r="B130" t="str">
            <v xml:space="preserve"> LEE             </v>
          </cell>
          <cell r="C130" t="str">
            <v xml:space="preserve">LEE COUNTY          </v>
          </cell>
          <cell r="D130">
            <v>74941251</v>
          </cell>
          <cell r="E130">
            <v>26139670</v>
          </cell>
          <cell r="F130">
            <v>37455150</v>
          </cell>
          <cell r="G130">
            <v>138536071</v>
          </cell>
        </row>
        <row r="131">
          <cell r="A131">
            <v>4003</v>
          </cell>
          <cell r="B131" t="str">
            <v xml:space="preserve"> LINCOLN</v>
          </cell>
          <cell r="C131" t="str">
            <v>STAR CITY</v>
          </cell>
          <cell r="D131">
            <v>62938102</v>
          </cell>
          <cell r="E131">
            <v>26439814</v>
          </cell>
          <cell r="F131">
            <v>10363254</v>
          </cell>
          <cell r="G131">
            <v>99741170</v>
          </cell>
        </row>
        <row r="132">
          <cell r="A132">
            <v>4101</v>
          </cell>
          <cell r="B132" t="str">
            <v xml:space="preserve"> LITTLE RIVER    </v>
          </cell>
          <cell r="C132" t="str">
            <v xml:space="preserve">ASHDOWN             </v>
          </cell>
          <cell r="D132">
            <v>71718045</v>
          </cell>
          <cell r="E132">
            <v>148108940</v>
          </cell>
          <cell r="F132">
            <v>20686055</v>
          </cell>
          <cell r="G132">
            <v>240513040</v>
          </cell>
        </row>
        <row r="133">
          <cell r="A133">
            <v>4102</v>
          </cell>
          <cell r="B133" t="str">
            <v xml:space="preserve"> LITTLE RIVER    </v>
          </cell>
          <cell r="C133" t="str">
            <v xml:space="preserve">FOREMAN             </v>
          </cell>
          <cell r="D133">
            <v>22559870</v>
          </cell>
          <cell r="E133">
            <v>17950725</v>
          </cell>
          <cell r="F133">
            <v>4259500</v>
          </cell>
          <cell r="G133">
            <v>44770095</v>
          </cell>
        </row>
        <row r="134">
          <cell r="A134">
            <v>4201</v>
          </cell>
          <cell r="B134" t="str">
            <v xml:space="preserve"> LOGAN           </v>
          </cell>
          <cell r="C134" t="str">
            <v xml:space="preserve">BOONEVILLE          </v>
          </cell>
          <cell r="D134">
            <v>58543860</v>
          </cell>
          <cell r="E134">
            <v>23322675</v>
          </cell>
          <cell r="F134">
            <v>8441755</v>
          </cell>
          <cell r="G134">
            <v>90308290</v>
          </cell>
        </row>
        <row r="135">
          <cell r="A135">
            <v>4202</v>
          </cell>
          <cell r="B135" t="str">
            <v xml:space="preserve"> LOGAN           </v>
          </cell>
          <cell r="C135" t="str">
            <v xml:space="preserve">MAGAZINE            </v>
          </cell>
          <cell r="D135">
            <v>16990125</v>
          </cell>
          <cell r="E135">
            <v>7252225</v>
          </cell>
          <cell r="F135">
            <v>7997975</v>
          </cell>
          <cell r="G135">
            <v>32240325</v>
          </cell>
        </row>
        <row r="136">
          <cell r="A136">
            <v>4203</v>
          </cell>
          <cell r="B136" t="str">
            <v xml:space="preserve"> LOGAN           </v>
          </cell>
          <cell r="C136" t="str">
            <v xml:space="preserve">PARIS               </v>
          </cell>
          <cell r="D136">
            <v>57855013</v>
          </cell>
          <cell r="E136">
            <v>24128570</v>
          </cell>
          <cell r="F136">
            <v>9579605</v>
          </cell>
          <cell r="G136">
            <v>91563188</v>
          </cell>
        </row>
        <row r="137">
          <cell r="A137">
            <v>4204</v>
          </cell>
          <cell r="B137" t="str">
            <v xml:space="preserve"> LOGAN           </v>
          </cell>
          <cell r="C137" t="str">
            <v xml:space="preserve">SCRANTON            </v>
          </cell>
          <cell r="D137">
            <v>21124815</v>
          </cell>
          <cell r="E137">
            <v>15615550</v>
          </cell>
          <cell r="F137">
            <v>3770560</v>
          </cell>
          <cell r="G137">
            <v>40510925</v>
          </cell>
        </row>
        <row r="138">
          <cell r="A138">
            <v>4301</v>
          </cell>
          <cell r="B138" t="str">
            <v xml:space="preserve"> LONOKE          </v>
          </cell>
          <cell r="C138" t="str">
            <v xml:space="preserve">LONOKE              </v>
          </cell>
          <cell r="D138">
            <v>86908453</v>
          </cell>
          <cell r="E138">
            <v>39145275</v>
          </cell>
          <cell r="F138">
            <v>10767190</v>
          </cell>
          <cell r="G138">
            <v>136820918</v>
          </cell>
        </row>
        <row r="139">
          <cell r="A139">
            <v>4302</v>
          </cell>
          <cell r="B139" t="str">
            <v xml:space="preserve"> LONOKE          </v>
          </cell>
          <cell r="C139" t="str">
            <v xml:space="preserve">ENGLAND             </v>
          </cell>
          <cell r="D139">
            <v>36703865</v>
          </cell>
          <cell r="E139">
            <v>14273770</v>
          </cell>
          <cell r="F139">
            <v>7557545</v>
          </cell>
          <cell r="G139">
            <v>58535180</v>
          </cell>
        </row>
        <row r="140">
          <cell r="A140">
            <v>4303</v>
          </cell>
          <cell r="B140" t="str">
            <v xml:space="preserve"> LONOKE          </v>
          </cell>
          <cell r="C140" t="str">
            <v xml:space="preserve">CARLISLE            </v>
          </cell>
          <cell r="D140">
            <v>45985207</v>
          </cell>
          <cell r="E140">
            <v>16934815</v>
          </cell>
          <cell r="F140">
            <v>6301275</v>
          </cell>
          <cell r="G140">
            <v>69221297</v>
          </cell>
        </row>
        <row r="141">
          <cell r="A141">
            <v>4304</v>
          </cell>
          <cell r="B141" t="str">
            <v xml:space="preserve"> LONOKE          </v>
          </cell>
          <cell r="C141" t="str">
            <v xml:space="preserve">CABOT               </v>
          </cell>
          <cell r="D141">
            <v>553290148</v>
          </cell>
          <cell r="E141">
            <v>123675685</v>
          </cell>
          <cell r="F141">
            <v>32453765</v>
          </cell>
          <cell r="G141">
            <v>709419598</v>
          </cell>
        </row>
        <row r="142">
          <cell r="A142">
            <v>4401</v>
          </cell>
          <cell r="B142" t="str">
            <v xml:space="preserve"> MADISON</v>
          </cell>
          <cell r="C142" t="str">
            <v>HUNTSVILLE</v>
          </cell>
          <cell r="D142">
            <v>126754410</v>
          </cell>
          <cell r="E142">
            <v>39193258</v>
          </cell>
          <cell r="F142">
            <v>20312072</v>
          </cell>
          <cell r="G142">
            <v>186259740</v>
          </cell>
        </row>
        <row r="143">
          <cell r="A143">
            <v>4501</v>
          </cell>
          <cell r="B143" t="str">
            <v xml:space="preserve"> MARION          </v>
          </cell>
          <cell r="C143" t="str">
            <v xml:space="preserve">FLIPPIN             </v>
          </cell>
          <cell r="D143">
            <v>87366050</v>
          </cell>
          <cell r="E143">
            <v>19182340</v>
          </cell>
          <cell r="F143">
            <v>5134570</v>
          </cell>
          <cell r="G143">
            <v>111682960</v>
          </cell>
        </row>
        <row r="144">
          <cell r="A144">
            <v>4502</v>
          </cell>
          <cell r="B144" t="str">
            <v xml:space="preserve"> MARION          </v>
          </cell>
          <cell r="C144" t="str">
            <v>YELLVILLE-SUMMIT</v>
          </cell>
          <cell r="D144">
            <v>51737273</v>
          </cell>
          <cell r="E144">
            <v>12818810</v>
          </cell>
          <cell r="F144">
            <v>4545850</v>
          </cell>
          <cell r="G144">
            <v>69101933</v>
          </cell>
        </row>
        <row r="145">
          <cell r="A145">
            <v>4602</v>
          </cell>
          <cell r="B145" t="str">
            <v xml:space="preserve"> MILLER          </v>
          </cell>
          <cell r="C145" t="str">
            <v xml:space="preserve">GENOA CENTRAL       </v>
          </cell>
          <cell r="D145">
            <v>33532039</v>
          </cell>
          <cell r="E145">
            <v>10807650</v>
          </cell>
          <cell r="F145">
            <v>4199290</v>
          </cell>
          <cell r="G145">
            <v>48538979</v>
          </cell>
        </row>
        <row r="146">
          <cell r="A146">
            <v>4603</v>
          </cell>
          <cell r="B146" t="str">
            <v xml:space="preserve"> MILLER</v>
          </cell>
          <cell r="C146" t="str">
            <v>FOUKE</v>
          </cell>
          <cell r="D146">
            <v>38397491</v>
          </cell>
          <cell r="E146">
            <v>11389830</v>
          </cell>
          <cell r="F146">
            <v>10375200</v>
          </cell>
          <cell r="G146">
            <v>60162521</v>
          </cell>
        </row>
        <row r="147">
          <cell r="A147">
            <v>4605</v>
          </cell>
          <cell r="B147" t="str">
            <v xml:space="preserve"> MILLER          </v>
          </cell>
          <cell r="C147" t="str">
            <v xml:space="preserve">TEXARKANA           </v>
          </cell>
          <cell r="D147">
            <v>278480426</v>
          </cell>
          <cell r="E147">
            <v>97156570</v>
          </cell>
          <cell r="F147">
            <v>41874290</v>
          </cell>
          <cell r="G147">
            <v>417511286</v>
          </cell>
        </row>
        <row r="148">
          <cell r="A148">
            <v>4701</v>
          </cell>
          <cell r="B148" t="str">
            <v xml:space="preserve"> MISSISSIPPI     </v>
          </cell>
          <cell r="C148" t="str">
            <v xml:space="preserve">ARMOREL             </v>
          </cell>
          <cell r="D148">
            <v>32166664</v>
          </cell>
          <cell r="E148">
            <v>95595913</v>
          </cell>
          <cell r="F148">
            <v>4907423</v>
          </cell>
          <cell r="G148">
            <v>132670000</v>
          </cell>
        </row>
        <row r="149">
          <cell r="A149">
            <v>4702</v>
          </cell>
          <cell r="B149" t="str">
            <v xml:space="preserve"> MISSISSIPPI     </v>
          </cell>
          <cell r="C149" t="str">
            <v xml:space="preserve">BLYTHEVILLE         </v>
          </cell>
          <cell r="D149">
            <v>107091910</v>
          </cell>
          <cell r="E149">
            <v>47190534</v>
          </cell>
          <cell r="F149">
            <v>21854080</v>
          </cell>
          <cell r="G149">
            <v>176136524</v>
          </cell>
        </row>
        <row r="150">
          <cell r="A150">
            <v>4706</v>
          </cell>
          <cell r="B150" t="str">
            <v xml:space="preserve"> MISSISSIPPI     </v>
          </cell>
          <cell r="C150" t="str">
            <v>RIVERCREST</v>
          </cell>
          <cell r="D150">
            <v>51189568</v>
          </cell>
          <cell r="E150">
            <v>29309934</v>
          </cell>
          <cell r="F150">
            <v>13559786</v>
          </cell>
          <cell r="G150">
            <v>94059288</v>
          </cell>
        </row>
        <row r="151">
          <cell r="A151">
            <v>4708</v>
          </cell>
          <cell r="B151" t="str">
            <v xml:space="preserve"> MISSISSIPPI     </v>
          </cell>
          <cell r="C151" t="str">
            <v xml:space="preserve">GOSNELL             </v>
          </cell>
          <cell r="D151">
            <v>30070512</v>
          </cell>
          <cell r="E151">
            <v>12004054</v>
          </cell>
          <cell r="F151">
            <v>9741906</v>
          </cell>
          <cell r="G151">
            <v>51816472</v>
          </cell>
        </row>
        <row r="152">
          <cell r="A152">
            <v>4712</v>
          </cell>
          <cell r="B152" t="str">
            <v xml:space="preserve"> MISSISSIPPI     </v>
          </cell>
          <cell r="C152" t="str">
            <v xml:space="preserve">MANILA              </v>
          </cell>
          <cell r="D152">
            <v>39022271</v>
          </cell>
          <cell r="E152">
            <v>17771784</v>
          </cell>
          <cell r="F152">
            <v>4223242</v>
          </cell>
          <cell r="G152">
            <v>61017297</v>
          </cell>
        </row>
        <row r="153">
          <cell r="A153">
            <v>4713</v>
          </cell>
          <cell r="B153" t="str">
            <v xml:space="preserve"> MISSISSIPPI     </v>
          </cell>
          <cell r="C153" t="str">
            <v xml:space="preserve">OSCEOLA             </v>
          </cell>
          <cell r="D153">
            <v>43090584</v>
          </cell>
          <cell r="E153">
            <v>56596788</v>
          </cell>
          <cell r="F153">
            <v>29692812</v>
          </cell>
          <cell r="G153">
            <v>129380184</v>
          </cell>
        </row>
        <row r="154">
          <cell r="A154">
            <v>4801</v>
          </cell>
          <cell r="B154" t="str">
            <v xml:space="preserve"> MONROE          </v>
          </cell>
          <cell r="C154" t="str">
            <v xml:space="preserve">BRINKLEY            </v>
          </cell>
          <cell r="D154">
            <v>38469884</v>
          </cell>
          <cell r="E154">
            <v>18231405</v>
          </cell>
          <cell r="F154">
            <v>19054700</v>
          </cell>
          <cell r="G154">
            <v>75755989</v>
          </cell>
        </row>
        <row r="155">
          <cell r="A155">
            <v>4802</v>
          </cell>
          <cell r="B155" t="str">
            <v xml:space="preserve"> MONROE</v>
          </cell>
          <cell r="C155" t="str">
            <v xml:space="preserve">CLARENDON </v>
          </cell>
          <cell r="D155">
            <v>36925944</v>
          </cell>
          <cell r="E155">
            <v>14342000</v>
          </cell>
          <cell r="F155">
            <v>8245600</v>
          </cell>
          <cell r="G155">
            <v>59513544</v>
          </cell>
        </row>
        <row r="156">
          <cell r="A156">
            <v>4901</v>
          </cell>
          <cell r="B156" t="str">
            <v xml:space="preserve"> MONTGOMERY      </v>
          </cell>
          <cell r="C156" t="str">
            <v xml:space="preserve">CADDO HILLS         </v>
          </cell>
          <cell r="D156">
            <v>21637070</v>
          </cell>
          <cell r="E156">
            <v>8938820</v>
          </cell>
          <cell r="F156">
            <v>2465055</v>
          </cell>
          <cell r="G156">
            <v>33040945</v>
          </cell>
        </row>
        <row r="157">
          <cell r="A157">
            <v>4902</v>
          </cell>
          <cell r="B157" t="str">
            <v xml:space="preserve"> MONTGOMERY      </v>
          </cell>
          <cell r="C157" t="str">
            <v xml:space="preserve">MOUNT IDA           </v>
          </cell>
          <cell r="D157">
            <v>60290501</v>
          </cell>
          <cell r="E157">
            <v>14192931</v>
          </cell>
          <cell r="F157">
            <v>2533453</v>
          </cell>
          <cell r="G157">
            <v>77016885</v>
          </cell>
        </row>
        <row r="158">
          <cell r="A158">
            <v>5006</v>
          </cell>
          <cell r="B158" t="str">
            <v xml:space="preserve"> NEVADA          </v>
          </cell>
          <cell r="C158" t="str">
            <v xml:space="preserve">PRESCOTT            </v>
          </cell>
          <cell r="D158">
            <v>31100854</v>
          </cell>
          <cell r="E158">
            <v>16346190</v>
          </cell>
          <cell r="F158">
            <v>10000080</v>
          </cell>
          <cell r="G158">
            <v>57447124</v>
          </cell>
        </row>
        <row r="159">
          <cell r="A159">
            <v>5008</v>
          </cell>
          <cell r="B159" t="str">
            <v xml:space="preserve"> NEVADA          </v>
          </cell>
          <cell r="C159" t="str">
            <v>NEVADA</v>
          </cell>
          <cell r="D159">
            <v>22569241</v>
          </cell>
          <cell r="E159">
            <v>5226745</v>
          </cell>
          <cell r="F159">
            <v>6428750</v>
          </cell>
          <cell r="G159">
            <v>34224736</v>
          </cell>
        </row>
        <row r="160">
          <cell r="A160">
            <v>5102</v>
          </cell>
          <cell r="B160" t="str">
            <v xml:space="preserve"> NEWTON</v>
          </cell>
          <cell r="C160" t="str">
            <v>JASPER</v>
          </cell>
          <cell r="D160">
            <v>43690751</v>
          </cell>
          <cell r="E160">
            <v>10487730</v>
          </cell>
          <cell r="F160">
            <v>8760334</v>
          </cell>
          <cell r="G160">
            <v>62938815</v>
          </cell>
        </row>
        <row r="161">
          <cell r="A161">
            <v>5106</v>
          </cell>
          <cell r="B161" t="str">
            <v xml:space="preserve"> NEWTON</v>
          </cell>
          <cell r="C161" t="str">
            <v>DEER/MT. JUDEA</v>
          </cell>
          <cell r="D161">
            <v>18292825</v>
          </cell>
          <cell r="E161">
            <v>4729745</v>
          </cell>
          <cell r="F161">
            <v>3012469</v>
          </cell>
          <cell r="G161">
            <v>26035039</v>
          </cell>
        </row>
        <row r="162">
          <cell r="A162">
            <v>5201</v>
          </cell>
          <cell r="B162" t="str">
            <v xml:space="preserve"> OUACHITA        </v>
          </cell>
          <cell r="C162" t="str">
            <v xml:space="preserve">BEARDEN             </v>
          </cell>
          <cell r="D162">
            <v>19422855</v>
          </cell>
          <cell r="E162">
            <v>9969475</v>
          </cell>
          <cell r="F162">
            <v>7409385</v>
          </cell>
          <cell r="G162">
            <v>36801715</v>
          </cell>
        </row>
        <row r="163">
          <cell r="A163">
            <v>5204</v>
          </cell>
          <cell r="B163" t="str">
            <v xml:space="preserve"> OUACHITA        </v>
          </cell>
          <cell r="C163" t="str">
            <v xml:space="preserve">CAMDEN-FAIRVIEW         </v>
          </cell>
          <cell r="D163">
            <v>121874400</v>
          </cell>
          <cell r="E163">
            <v>38314000</v>
          </cell>
          <cell r="F163">
            <v>25347540</v>
          </cell>
          <cell r="G163">
            <v>185535940</v>
          </cell>
        </row>
        <row r="164">
          <cell r="A164">
            <v>5205</v>
          </cell>
          <cell r="B164" t="str">
            <v xml:space="preserve"> OUACHITA        </v>
          </cell>
          <cell r="C164" t="str">
            <v>HARMONY GROVE</v>
          </cell>
          <cell r="D164">
            <v>33229553</v>
          </cell>
          <cell r="E164">
            <v>11518135</v>
          </cell>
          <cell r="F164">
            <v>5280785</v>
          </cell>
          <cell r="G164">
            <v>50028473</v>
          </cell>
        </row>
        <row r="165">
          <cell r="A165">
            <v>5301</v>
          </cell>
          <cell r="B165" t="str">
            <v xml:space="preserve"> PERRY           </v>
          </cell>
          <cell r="C165" t="str">
            <v xml:space="preserve">EAST END            </v>
          </cell>
          <cell r="D165">
            <v>30058962</v>
          </cell>
          <cell r="E165">
            <v>9215685</v>
          </cell>
          <cell r="F165">
            <v>3392230</v>
          </cell>
          <cell r="G165">
            <v>42666877</v>
          </cell>
        </row>
        <row r="166">
          <cell r="A166">
            <v>5303</v>
          </cell>
          <cell r="B166" t="str">
            <v xml:space="preserve"> PERRY           </v>
          </cell>
          <cell r="C166" t="str">
            <v xml:space="preserve">PERRYVILLE          </v>
          </cell>
          <cell r="D166">
            <v>39130632</v>
          </cell>
          <cell r="E166">
            <v>10611200</v>
          </cell>
          <cell r="F166">
            <v>4855230</v>
          </cell>
          <cell r="G166">
            <v>54597062</v>
          </cell>
        </row>
        <row r="167">
          <cell r="A167">
            <v>5401</v>
          </cell>
          <cell r="B167" t="str">
            <v xml:space="preserve"> PHILLIPS        </v>
          </cell>
          <cell r="C167" t="str">
            <v>BARTON-LEXA</v>
          </cell>
          <cell r="D167">
            <v>24802677</v>
          </cell>
          <cell r="E167">
            <v>7392490</v>
          </cell>
          <cell r="F167">
            <v>6597868</v>
          </cell>
          <cell r="G167">
            <v>38793035</v>
          </cell>
        </row>
        <row r="168">
          <cell r="A168">
            <v>5403</v>
          </cell>
          <cell r="B168" t="str">
            <v xml:space="preserve"> PHILLIPS        </v>
          </cell>
          <cell r="C168" t="str">
            <v xml:space="preserve">HELENA-W HELENA     </v>
          </cell>
          <cell r="D168">
            <v>67405717</v>
          </cell>
          <cell r="E168">
            <v>42395125</v>
          </cell>
          <cell r="F168">
            <v>27932173</v>
          </cell>
          <cell r="G168">
            <v>137733015</v>
          </cell>
        </row>
        <row r="169">
          <cell r="A169">
            <v>5404</v>
          </cell>
          <cell r="B169" t="str">
            <v xml:space="preserve"> PHILLIPS        </v>
          </cell>
          <cell r="C169" t="str">
            <v xml:space="preserve">MARVELL             </v>
          </cell>
          <cell r="D169">
            <v>50077909</v>
          </cell>
          <cell r="E169">
            <v>12996895</v>
          </cell>
          <cell r="F169">
            <v>5993815</v>
          </cell>
          <cell r="G169">
            <v>69068619</v>
          </cell>
        </row>
        <row r="170">
          <cell r="A170">
            <v>5502</v>
          </cell>
          <cell r="B170" t="str">
            <v xml:space="preserve"> PIKE            </v>
          </cell>
          <cell r="C170" t="str">
            <v>CENTERPOINT</v>
          </cell>
          <cell r="D170">
            <v>40516598</v>
          </cell>
          <cell r="E170">
            <v>14154956</v>
          </cell>
          <cell r="F170">
            <v>6407660</v>
          </cell>
          <cell r="G170">
            <v>61079214</v>
          </cell>
        </row>
        <row r="171">
          <cell r="A171">
            <v>5503</v>
          </cell>
          <cell r="B171" t="str">
            <v xml:space="preserve"> PIKE            </v>
          </cell>
          <cell r="C171" t="str">
            <v xml:space="preserve">KIRBY               </v>
          </cell>
          <cell r="D171">
            <v>24162072</v>
          </cell>
          <cell r="E171">
            <v>8555800</v>
          </cell>
          <cell r="F171">
            <v>3291020</v>
          </cell>
          <cell r="G171">
            <v>36008892</v>
          </cell>
        </row>
        <row r="172">
          <cell r="A172">
            <v>5504</v>
          </cell>
          <cell r="B172" t="str">
            <v xml:space="preserve"> PIKE            </v>
          </cell>
          <cell r="C172" t="str">
            <v>SOUTH PIKE COUNTY</v>
          </cell>
          <cell r="D172">
            <v>46597843</v>
          </cell>
          <cell r="E172">
            <v>14683040</v>
          </cell>
          <cell r="F172">
            <v>5382115</v>
          </cell>
          <cell r="G172">
            <v>66662998</v>
          </cell>
        </row>
        <row r="173">
          <cell r="A173">
            <v>5602</v>
          </cell>
          <cell r="B173" t="str">
            <v xml:space="preserve"> POINSETT        </v>
          </cell>
          <cell r="C173" t="str">
            <v xml:space="preserve">HARRISBURG    </v>
          </cell>
          <cell r="D173">
            <v>72337550</v>
          </cell>
          <cell r="E173">
            <v>26267325</v>
          </cell>
          <cell r="F173">
            <v>14748900</v>
          </cell>
          <cell r="G173">
            <v>113353775</v>
          </cell>
        </row>
        <row r="174">
          <cell r="A174">
            <v>5604</v>
          </cell>
          <cell r="B174" t="str">
            <v xml:space="preserve"> POINSETT        </v>
          </cell>
          <cell r="C174" t="str">
            <v xml:space="preserve">MARKED TREE         </v>
          </cell>
          <cell r="D174">
            <v>25864380</v>
          </cell>
          <cell r="E174">
            <v>10019085</v>
          </cell>
          <cell r="F174">
            <v>5216595</v>
          </cell>
          <cell r="G174">
            <v>41100060</v>
          </cell>
        </row>
        <row r="175">
          <cell r="A175">
            <v>5605</v>
          </cell>
          <cell r="B175" t="str">
            <v xml:space="preserve"> POINSETT        </v>
          </cell>
          <cell r="C175" t="str">
            <v xml:space="preserve">TRUMANN             </v>
          </cell>
          <cell r="D175">
            <v>66287561</v>
          </cell>
          <cell r="E175">
            <v>28586950</v>
          </cell>
          <cell r="F175">
            <v>7762695</v>
          </cell>
          <cell r="G175">
            <v>102637206</v>
          </cell>
        </row>
        <row r="176">
          <cell r="A176">
            <v>5608</v>
          </cell>
          <cell r="B176" t="str">
            <v xml:space="preserve"> POINSETT        </v>
          </cell>
          <cell r="C176" t="str">
            <v xml:space="preserve">EAST POINSETT COUNTY     </v>
          </cell>
          <cell r="D176">
            <v>23058987</v>
          </cell>
          <cell r="E176">
            <v>9021559</v>
          </cell>
          <cell r="F176">
            <v>5682880</v>
          </cell>
          <cell r="G176">
            <v>37763426</v>
          </cell>
        </row>
        <row r="177">
          <cell r="A177">
            <v>5703</v>
          </cell>
          <cell r="B177" t="str">
            <v xml:space="preserve"> POLK            </v>
          </cell>
          <cell r="C177" t="str">
            <v>MENA</v>
          </cell>
          <cell r="D177">
            <v>104184708</v>
          </cell>
          <cell r="E177">
            <v>35501260</v>
          </cell>
          <cell r="F177">
            <v>15720200</v>
          </cell>
          <cell r="G177">
            <v>155406168</v>
          </cell>
        </row>
        <row r="178">
          <cell r="A178">
            <v>5706</v>
          </cell>
          <cell r="B178" t="str">
            <v xml:space="preserve"> POLK            </v>
          </cell>
          <cell r="C178" t="str">
            <v>OUACHITA RIVER</v>
          </cell>
          <cell r="D178">
            <v>35767739</v>
          </cell>
          <cell r="E178">
            <v>9590300</v>
          </cell>
          <cell r="F178">
            <v>5822535</v>
          </cell>
          <cell r="G178">
            <v>51180574</v>
          </cell>
        </row>
        <row r="179">
          <cell r="A179">
            <v>5707</v>
          </cell>
          <cell r="B179" t="str">
            <v xml:space="preserve"> POLK            </v>
          </cell>
          <cell r="C179" t="str">
            <v>COSSATOT RIVER</v>
          </cell>
          <cell r="D179">
            <v>35105680</v>
          </cell>
          <cell r="E179">
            <v>15105775</v>
          </cell>
          <cell r="F179">
            <v>14538715</v>
          </cell>
          <cell r="G179">
            <v>64750170</v>
          </cell>
        </row>
        <row r="180">
          <cell r="A180">
            <v>5801</v>
          </cell>
          <cell r="B180" t="str">
            <v xml:space="preserve"> POPE            </v>
          </cell>
          <cell r="C180" t="str">
            <v xml:space="preserve">ATKINS              </v>
          </cell>
          <cell r="D180">
            <v>46070955</v>
          </cell>
          <cell r="E180">
            <v>13934510</v>
          </cell>
          <cell r="F180">
            <v>6691900</v>
          </cell>
          <cell r="G180">
            <v>66697365</v>
          </cell>
        </row>
        <row r="181">
          <cell r="A181">
            <v>5802</v>
          </cell>
          <cell r="B181" t="str">
            <v xml:space="preserve"> POPE            </v>
          </cell>
          <cell r="C181" t="str">
            <v xml:space="preserve">DOVER               </v>
          </cell>
          <cell r="D181">
            <v>65884230</v>
          </cell>
          <cell r="E181">
            <v>19480090</v>
          </cell>
          <cell r="F181">
            <v>4296931</v>
          </cell>
          <cell r="G181">
            <v>89661251</v>
          </cell>
        </row>
        <row r="182">
          <cell r="A182">
            <v>5803</v>
          </cell>
          <cell r="B182" t="str">
            <v xml:space="preserve"> POPE            </v>
          </cell>
          <cell r="C182" t="str">
            <v xml:space="preserve">HECTOR              </v>
          </cell>
          <cell r="D182">
            <v>25303193</v>
          </cell>
          <cell r="E182">
            <v>9026385</v>
          </cell>
          <cell r="F182">
            <v>3006285</v>
          </cell>
          <cell r="G182">
            <v>37335863</v>
          </cell>
        </row>
        <row r="183">
          <cell r="A183">
            <v>5804</v>
          </cell>
          <cell r="B183" t="str">
            <v xml:space="preserve"> POPE            </v>
          </cell>
          <cell r="C183" t="str">
            <v xml:space="preserve">POTTSVILLE          </v>
          </cell>
          <cell r="D183">
            <v>60952026</v>
          </cell>
          <cell r="E183">
            <v>24315935</v>
          </cell>
          <cell r="F183">
            <v>3697835</v>
          </cell>
          <cell r="G183">
            <v>88965796</v>
          </cell>
        </row>
        <row r="184">
          <cell r="A184">
            <v>5805</v>
          </cell>
          <cell r="B184" t="str">
            <v xml:space="preserve"> POPE            </v>
          </cell>
          <cell r="C184" t="str">
            <v xml:space="preserve">RUSSELLVILLE        </v>
          </cell>
          <cell r="D184">
            <v>418978721</v>
          </cell>
          <cell r="E184">
            <v>152178235</v>
          </cell>
          <cell r="F184">
            <v>367180365</v>
          </cell>
          <cell r="G184">
            <v>938337321</v>
          </cell>
        </row>
        <row r="185">
          <cell r="A185">
            <v>5901</v>
          </cell>
          <cell r="B185" t="str">
            <v xml:space="preserve"> PRAIRIE         </v>
          </cell>
          <cell r="C185" t="str">
            <v xml:space="preserve">DES ARC             </v>
          </cell>
          <cell r="D185">
            <v>32182741</v>
          </cell>
          <cell r="E185">
            <v>12790670</v>
          </cell>
          <cell r="F185">
            <v>4545730</v>
          </cell>
          <cell r="G185">
            <v>49519141</v>
          </cell>
        </row>
        <row r="186">
          <cell r="A186">
            <v>5903</v>
          </cell>
          <cell r="B186" t="str">
            <v xml:space="preserve"> PRAIRIE         </v>
          </cell>
          <cell r="C186" t="str">
            <v xml:space="preserve">HAZEN               </v>
          </cell>
          <cell r="D186">
            <v>51198654</v>
          </cell>
          <cell r="E186">
            <v>19610250</v>
          </cell>
          <cell r="F186">
            <v>9129190</v>
          </cell>
          <cell r="G186">
            <v>79938094</v>
          </cell>
        </row>
        <row r="187">
          <cell r="A187">
            <v>6001</v>
          </cell>
          <cell r="B187" t="str">
            <v xml:space="preserve"> PULASKI         </v>
          </cell>
          <cell r="C187" t="str">
            <v xml:space="preserve">LITTLE ROCK         </v>
          </cell>
          <cell r="D187">
            <v>2714014579</v>
          </cell>
          <cell r="E187">
            <v>747891370</v>
          </cell>
          <cell r="F187">
            <v>223121905</v>
          </cell>
          <cell r="G187">
            <v>3685027854</v>
          </cell>
        </row>
        <row r="188">
          <cell r="A188">
            <v>6002</v>
          </cell>
          <cell r="B188" t="str">
            <v xml:space="preserve"> PULASKI         </v>
          </cell>
          <cell r="C188" t="str">
            <v xml:space="preserve">NORTH LITTLE ROCK       </v>
          </cell>
          <cell r="D188">
            <v>557363756</v>
          </cell>
          <cell r="E188">
            <v>152565325</v>
          </cell>
          <cell r="F188">
            <v>59398380</v>
          </cell>
          <cell r="G188">
            <v>769327461</v>
          </cell>
        </row>
        <row r="189">
          <cell r="A189">
            <v>6003</v>
          </cell>
          <cell r="B189" t="str">
            <v xml:space="preserve"> PULASKI         </v>
          </cell>
          <cell r="C189" t="str">
            <v xml:space="preserve">PULASKI COUNTY      </v>
          </cell>
          <cell r="D189">
            <v>2000922418</v>
          </cell>
          <cell r="E189">
            <v>538760145</v>
          </cell>
          <cell r="F189">
            <v>104319846</v>
          </cell>
          <cell r="G189">
            <v>2644002409</v>
          </cell>
        </row>
        <row r="190">
          <cell r="A190">
            <v>6004</v>
          </cell>
          <cell r="B190" t="str">
            <v>PULASKI</v>
          </cell>
          <cell r="C190" t="str">
            <v>JACKSONVILLE NORTH PULASKI</v>
          </cell>
          <cell r="D190">
            <v>284854225</v>
          </cell>
          <cell r="E190">
            <v>80231645</v>
          </cell>
          <cell r="F190">
            <v>28768055</v>
          </cell>
          <cell r="G190">
            <v>393853925</v>
          </cell>
        </row>
        <row r="191">
          <cell r="A191">
            <v>6102</v>
          </cell>
          <cell r="B191" t="str">
            <v xml:space="preserve"> RANDOLPH        </v>
          </cell>
          <cell r="C191" t="str">
            <v xml:space="preserve">MAYNARD             </v>
          </cell>
          <cell r="D191">
            <v>26069249</v>
          </cell>
          <cell r="E191">
            <v>7985878</v>
          </cell>
          <cell r="F191">
            <v>2629898</v>
          </cell>
          <cell r="G191">
            <v>36685025</v>
          </cell>
        </row>
        <row r="192">
          <cell r="A192">
            <v>6103</v>
          </cell>
          <cell r="B192" t="str">
            <v xml:space="preserve"> RANDOLPH        </v>
          </cell>
          <cell r="C192" t="str">
            <v xml:space="preserve">POCAHONTAS          </v>
          </cell>
          <cell r="D192">
            <v>96598895</v>
          </cell>
          <cell r="E192">
            <v>52467583</v>
          </cell>
          <cell r="F192">
            <v>10820964</v>
          </cell>
          <cell r="G192">
            <v>159887442</v>
          </cell>
        </row>
        <row r="193">
          <cell r="A193">
            <v>6201</v>
          </cell>
          <cell r="B193" t="str">
            <v xml:space="preserve"> ST FRANCIS      </v>
          </cell>
          <cell r="C193" t="str">
            <v xml:space="preserve">FORREST CITY        </v>
          </cell>
          <cell r="D193">
            <v>113595610</v>
          </cell>
          <cell r="E193">
            <v>47610810</v>
          </cell>
          <cell r="F193">
            <v>29863915</v>
          </cell>
          <cell r="G193">
            <v>191070335</v>
          </cell>
        </row>
        <row r="194">
          <cell r="A194">
            <v>6205</v>
          </cell>
          <cell r="B194" t="str">
            <v xml:space="preserve"> ST FRANCIS      </v>
          </cell>
          <cell r="C194" t="str">
            <v xml:space="preserve">PALESTINE-WHEATLEY     </v>
          </cell>
          <cell r="D194">
            <v>22507753</v>
          </cell>
          <cell r="E194">
            <v>7805110</v>
          </cell>
          <cell r="F194">
            <v>16075015</v>
          </cell>
          <cell r="G194">
            <v>46387878</v>
          </cell>
        </row>
        <row r="195">
          <cell r="A195">
            <v>6301</v>
          </cell>
          <cell r="B195" t="str">
            <v xml:space="preserve"> SALINE          </v>
          </cell>
          <cell r="C195" t="str">
            <v xml:space="preserve">BAUXITE             </v>
          </cell>
          <cell r="D195">
            <v>58674885</v>
          </cell>
          <cell r="E195">
            <v>19103155</v>
          </cell>
          <cell r="F195">
            <v>6848315</v>
          </cell>
          <cell r="G195">
            <v>84626355</v>
          </cell>
        </row>
        <row r="196">
          <cell r="A196">
            <v>6302</v>
          </cell>
          <cell r="B196" t="str">
            <v xml:space="preserve"> SALINE          </v>
          </cell>
          <cell r="C196" t="str">
            <v xml:space="preserve">BENTON              </v>
          </cell>
          <cell r="D196">
            <v>353166558</v>
          </cell>
          <cell r="E196">
            <v>84378428</v>
          </cell>
          <cell r="F196">
            <v>15111686</v>
          </cell>
          <cell r="G196">
            <v>452656672</v>
          </cell>
        </row>
        <row r="197">
          <cell r="A197">
            <v>6303</v>
          </cell>
          <cell r="B197" t="str">
            <v xml:space="preserve"> SALINE          </v>
          </cell>
          <cell r="C197" t="str">
            <v>BRYANT</v>
          </cell>
          <cell r="D197">
            <v>647550091</v>
          </cell>
          <cell r="E197">
            <v>162050230</v>
          </cell>
          <cell r="F197">
            <v>26667400</v>
          </cell>
          <cell r="G197">
            <v>836267721</v>
          </cell>
        </row>
        <row r="198">
          <cell r="A198">
            <v>6304</v>
          </cell>
          <cell r="B198" t="str">
            <v xml:space="preserve"> SALINE          </v>
          </cell>
          <cell r="C198" t="str">
            <v xml:space="preserve">HARMONY GROVE   </v>
          </cell>
          <cell r="D198">
            <v>44383713</v>
          </cell>
          <cell r="E198">
            <v>15433745</v>
          </cell>
          <cell r="F198">
            <v>2774760</v>
          </cell>
          <cell r="G198">
            <v>62592218</v>
          </cell>
        </row>
        <row r="199">
          <cell r="A199">
            <v>6401</v>
          </cell>
          <cell r="B199" t="str">
            <v xml:space="preserve"> SCOTT           </v>
          </cell>
          <cell r="C199" t="str">
            <v xml:space="preserve">WALDRON             </v>
          </cell>
          <cell r="D199">
            <v>55207829</v>
          </cell>
          <cell r="E199">
            <v>18884025</v>
          </cell>
          <cell r="F199">
            <v>7734010</v>
          </cell>
          <cell r="G199">
            <v>81825864</v>
          </cell>
        </row>
        <row r="200">
          <cell r="A200">
            <v>6502</v>
          </cell>
          <cell r="B200" t="str">
            <v xml:space="preserve"> SEARCY</v>
          </cell>
          <cell r="C200" t="str">
            <v>SEARCY COUNTY</v>
          </cell>
          <cell r="D200">
            <v>52544444</v>
          </cell>
          <cell r="E200">
            <v>14726425</v>
          </cell>
          <cell r="F200">
            <v>6955595</v>
          </cell>
          <cell r="G200">
            <v>74226464</v>
          </cell>
        </row>
        <row r="201">
          <cell r="A201">
            <v>6505</v>
          </cell>
          <cell r="B201" t="str">
            <v xml:space="preserve"> SEARCY</v>
          </cell>
          <cell r="C201" t="str">
            <v>OZARK MOUNTAIN</v>
          </cell>
          <cell r="D201">
            <v>42126078</v>
          </cell>
          <cell r="E201">
            <v>9725680</v>
          </cell>
          <cell r="F201">
            <v>5463700</v>
          </cell>
          <cell r="G201">
            <v>57315458</v>
          </cell>
        </row>
        <row r="202">
          <cell r="A202">
            <v>6601</v>
          </cell>
          <cell r="B202" t="str">
            <v xml:space="preserve"> SEBASTIAN       </v>
          </cell>
          <cell r="C202" t="str">
            <v xml:space="preserve">FORT SMITH          </v>
          </cell>
          <cell r="D202">
            <v>1057800877</v>
          </cell>
          <cell r="E202">
            <v>379183485</v>
          </cell>
          <cell r="F202">
            <v>112975110</v>
          </cell>
          <cell r="G202">
            <v>1549959472</v>
          </cell>
        </row>
        <row r="203">
          <cell r="A203">
            <v>6602</v>
          </cell>
          <cell r="B203" t="str">
            <v xml:space="preserve"> SEBASTIAN       </v>
          </cell>
          <cell r="C203" t="str">
            <v xml:space="preserve">GREENWOOD           </v>
          </cell>
          <cell r="D203">
            <v>274716840</v>
          </cell>
          <cell r="E203">
            <v>86459220</v>
          </cell>
          <cell r="F203">
            <v>12998975</v>
          </cell>
          <cell r="G203">
            <v>374175035</v>
          </cell>
        </row>
        <row r="204">
          <cell r="A204">
            <v>6603</v>
          </cell>
          <cell r="B204" t="str">
            <v xml:space="preserve"> SEBASTIAN       </v>
          </cell>
          <cell r="C204" t="str">
            <v xml:space="preserve">HACKETT             </v>
          </cell>
          <cell r="D204">
            <v>41124471</v>
          </cell>
          <cell r="E204">
            <v>14386835</v>
          </cell>
          <cell r="F204">
            <v>11308960</v>
          </cell>
          <cell r="G204">
            <v>66820266</v>
          </cell>
        </row>
        <row r="205">
          <cell r="A205">
            <v>6605</v>
          </cell>
          <cell r="B205" t="str">
            <v xml:space="preserve"> SEBASTIAN       </v>
          </cell>
          <cell r="C205" t="str">
            <v xml:space="preserve">LAVACA              </v>
          </cell>
          <cell r="D205">
            <v>46195613</v>
          </cell>
          <cell r="E205">
            <v>14013150</v>
          </cell>
          <cell r="F205">
            <v>4274965</v>
          </cell>
          <cell r="G205">
            <v>64483728</v>
          </cell>
        </row>
        <row r="206">
          <cell r="A206">
            <v>6606</v>
          </cell>
          <cell r="B206" t="str">
            <v xml:space="preserve"> SEBASTIAN       </v>
          </cell>
          <cell r="C206" t="str">
            <v xml:space="preserve">MANSFIELD           </v>
          </cell>
          <cell r="D206">
            <v>41289349</v>
          </cell>
          <cell r="E206">
            <v>18089800</v>
          </cell>
          <cell r="F206">
            <v>6747295</v>
          </cell>
          <cell r="G206">
            <v>66126444</v>
          </cell>
        </row>
        <row r="207">
          <cell r="A207">
            <v>6701</v>
          </cell>
          <cell r="B207" t="str">
            <v xml:space="preserve"> SEVIER          </v>
          </cell>
          <cell r="C207" t="str">
            <v xml:space="preserve">DEQUEEN             </v>
          </cell>
          <cell r="D207">
            <v>84258876</v>
          </cell>
          <cell r="E207">
            <v>37441290</v>
          </cell>
          <cell r="F207">
            <v>19631775</v>
          </cell>
          <cell r="G207">
            <v>141331941</v>
          </cell>
        </row>
        <row r="208">
          <cell r="A208">
            <v>6703</v>
          </cell>
          <cell r="B208" t="str">
            <v xml:space="preserve"> SEVIER          </v>
          </cell>
          <cell r="C208" t="str">
            <v xml:space="preserve">HORATIO             </v>
          </cell>
          <cell r="D208">
            <v>23361329</v>
          </cell>
          <cell r="E208">
            <v>7423265</v>
          </cell>
          <cell r="F208">
            <v>5626295</v>
          </cell>
          <cell r="G208">
            <v>36410889</v>
          </cell>
        </row>
        <row r="209">
          <cell r="A209">
            <v>6802</v>
          </cell>
          <cell r="B209" t="str">
            <v xml:space="preserve"> SHARP</v>
          </cell>
          <cell r="C209" t="str">
            <v>CAVE CITY</v>
          </cell>
          <cell r="D209">
            <v>52390396</v>
          </cell>
          <cell r="E209">
            <v>16686578</v>
          </cell>
          <cell r="F209">
            <v>4635975</v>
          </cell>
          <cell r="G209">
            <v>73712949</v>
          </cell>
        </row>
        <row r="210">
          <cell r="A210">
            <v>6804</v>
          </cell>
          <cell r="B210" t="str">
            <v xml:space="preserve"> SHARP           </v>
          </cell>
          <cell r="C210" t="str">
            <v xml:space="preserve">HIGHLAND            </v>
          </cell>
          <cell r="D210">
            <v>131586073</v>
          </cell>
          <cell r="E210">
            <v>25004530</v>
          </cell>
          <cell r="F210">
            <v>15136200</v>
          </cell>
          <cell r="G210">
            <v>171726803</v>
          </cell>
        </row>
        <row r="211">
          <cell r="A211">
            <v>6901</v>
          </cell>
          <cell r="B211" t="str">
            <v xml:space="preserve"> STONE</v>
          </cell>
          <cell r="C211" t="str">
            <v xml:space="preserve">MOUNTAIN VIEW </v>
          </cell>
          <cell r="D211">
            <v>121028803</v>
          </cell>
          <cell r="E211">
            <v>27480605</v>
          </cell>
          <cell r="F211">
            <v>9625600</v>
          </cell>
          <cell r="G211">
            <v>158135008</v>
          </cell>
        </row>
        <row r="212">
          <cell r="A212">
            <v>7001</v>
          </cell>
          <cell r="B212" t="str">
            <v xml:space="preserve"> UNION           </v>
          </cell>
          <cell r="C212" t="str">
            <v>EL DORADO</v>
          </cell>
          <cell r="D212">
            <v>293942126</v>
          </cell>
          <cell r="E212">
            <v>153468410</v>
          </cell>
          <cell r="F212">
            <v>184189539</v>
          </cell>
          <cell r="G212">
            <v>631600075</v>
          </cell>
        </row>
        <row r="213">
          <cell r="A213">
            <v>7003</v>
          </cell>
          <cell r="B213" t="str">
            <v xml:space="preserve"> UNION           </v>
          </cell>
          <cell r="C213" t="str">
            <v xml:space="preserve">JUNCTION CITY       </v>
          </cell>
          <cell r="D213">
            <v>28151952</v>
          </cell>
          <cell r="E213">
            <v>26557323</v>
          </cell>
          <cell r="F213">
            <v>6746468</v>
          </cell>
          <cell r="G213">
            <v>61455743</v>
          </cell>
        </row>
        <row r="214">
          <cell r="A214">
            <v>7007</v>
          </cell>
          <cell r="B214" t="str">
            <v xml:space="preserve"> UNION           </v>
          </cell>
          <cell r="C214" t="str">
            <v xml:space="preserve">PARKERS CHAPEL      </v>
          </cell>
          <cell r="D214">
            <v>27153466</v>
          </cell>
          <cell r="E214">
            <v>34591171</v>
          </cell>
          <cell r="F214">
            <v>2246403</v>
          </cell>
          <cell r="G214">
            <v>63991040</v>
          </cell>
        </row>
        <row r="215">
          <cell r="A215">
            <v>7008</v>
          </cell>
          <cell r="B215" t="str">
            <v xml:space="preserve"> UNION           </v>
          </cell>
          <cell r="C215" t="str">
            <v>SMACKOVER-NORPHLET</v>
          </cell>
          <cell r="D215">
            <v>79110880</v>
          </cell>
          <cell r="E215">
            <v>43048428</v>
          </cell>
          <cell r="F215">
            <v>10212618</v>
          </cell>
          <cell r="G215">
            <v>132371926</v>
          </cell>
        </row>
        <row r="216">
          <cell r="A216">
            <v>7009</v>
          </cell>
          <cell r="B216" t="str">
            <v xml:space="preserve"> UNION           </v>
          </cell>
          <cell r="C216" t="str">
            <v>STRONG-HUTTIG</v>
          </cell>
          <cell r="D216">
            <v>23854168</v>
          </cell>
          <cell r="E216">
            <v>13858457</v>
          </cell>
          <cell r="F216">
            <v>4448934</v>
          </cell>
          <cell r="G216">
            <v>42161559</v>
          </cell>
        </row>
        <row r="217">
          <cell r="A217">
            <v>7102</v>
          </cell>
          <cell r="B217" t="str">
            <v xml:space="preserve"> VAN BUREN       </v>
          </cell>
          <cell r="C217" t="str">
            <v>CLINTON</v>
          </cell>
          <cell r="D217">
            <v>125138190</v>
          </cell>
          <cell r="E217">
            <v>50162735</v>
          </cell>
          <cell r="F217">
            <v>7517490</v>
          </cell>
          <cell r="G217">
            <v>182818415</v>
          </cell>
        </row>
        <row r="218">
          <cell r="A218">
            <v>7104</v>
          </cell>
          <cell r="B218" t="str">
            <v xml:space="preserve"> VAN BUREN       </v>
          </cell>
          <cell r="C218" t="str">
            <v xml:space="preserve">SHIRLEY             </v>
          </cell>
          <cell r="D218">
            <v>58943680</v>
          </cell>
          <cell r="E218">
            <v>13161145</v>
          </cell>
          <cell r="F218">
            <v>2293345</v>
          </cell>
          <cell r="G218">
            <v>74398170</v>
          </cell>
        </row>
        <row r="219">
          <cell r="A219">
            <v>7105</v>
          </cell>
          <cell r="B219" t="str">
            <v xml:space="preserve"> VAN BUREN       </v>
          </cell>
          <cell r="C219" t="str">
            <v xml:space="preserve">SOUTH SIDE </v>
          </cell>
          <cell r="D219">
            <v>85677532</v>
          </cell>
          <cell r="E219">
            <v>41488205</v>
          </cell>
          <cell r="F219">
            <v>8337680</v>
          </cell>
          <cell r="G219">
            <v>135503417</v>
          </cell>
        </row>
        <row r="220">
          <cell r="A220">
            <v>7201</v>
          </cell>
          <cell r="B220" t="str">
            <v xml:space="preserve"> WASHINGTON      </v>
          </cell>
          <cell r="C220" t="str">
            <v xml:space="preserve">ELKINS              </v>
          </cell>
          <cell r="D220">
            <v>48185665</v>
          </cell>
          <cell r="E220">
            <v>10875315</v>
          </cell>
          <cell r="F220">
            <v>7615855</v>
          </cell>
          <cell r="G220">
            <v>66676835</v>
          </cell>
        </row>
        <row r="221">
          <cell r="A221">
            <v>7202</v>
          </cell>
          <cell r="B221" t="str">
            <v xml:space="preserve"> WASHINGTON      </v>
          </cell>
          <cell r="C221" t="str">
            <v xml:space="preserve">FARMINGTON          </v>
          </cell>
          <cell r="D221">
            <v>140432777</v>
          </cell>
          <cell r="E221">
            <v>26193771</v>
          </cell>
          <cell r="F221">
            <v>5388554</v>
          </cell>
          <cell r="G221">
            <v>172015102</v>
          </cell>
        </row>
        <row r="222">
          <cell r="A222">
            <v>7203</v>
          </cell>
          <cell r="B222" t="str">
            <v xml:space="preserve"> WASHINGTON      </v>
          </cell>
          <cell r="C222" t="str">
            <v xml:space="preserve">FAYETTEVILLE        </v>
          </cell>
          <cell r="D222">
            <v>1301932862</v>
          </cell>
          <cell r="E222">
            <v>244825117</v>
          </cell>
          <cell r="F222">
            <v>74634393</v>
          </cell>
          <cell r="G222">
            <v>1621392372</v>
          </cell>
        </row>
        <row r="223">
          <cell r="A223">
            <v>7204</v>
          </cell>
          <cell r="B223" t="str">
            <v xml:space="preserve"> WASHINGTON      </v>
          </cell>
          <cell r="C223" t="str">
            <v>GREENLAND</v>
          </cell>
          <cell r="D223">
            <v>60143914</v>
          </cell>
          <cell r="E223">
            <v>19284350</v>
          </cell>
          <cell r="F223">
            <v>7022183</v>
          </cell>
          <cell r="G223">
            <v>86450447</v>
          </cell>
        </row>
        <row r="224">
          <cell r="A224">
            <v>7205</v>
          </cell>
          <cell r="B224" t="str">
            <v xml:space="preserve"> WASHINGTON      </v>
          </cell>
          <cell r="C224" t="str">
            <v xml:space="preserve">LINCOLN CONSOLIDATED          </v>
          </cell>
          <cell r="D224">
            <v>57694140</v>
          </cell>
          <cell r="E224">
            <v>13777972</v>
          </cell>
          <cell r="F224">
            <v>5478769</v>
          </cell>
          <cell r="G224">
            <v>76950881</v>
          </cell>
        </row>
        <row r="225">
          <cell r="A225">
            <v>7206</v>
          </cell>
          <cell r="B225" t="str">
            <v xml:space="preserve"> WASHINGTON      </v>
          </cell>
          <cell r="C225" t="str">
            <v xml:space="preserve">PRAIRIE GROVE       </v>
          </cell>
          <cell r="D225">
            <v>115260399</v>
          </cell>
          <cell r="E225">
            <v>24288654</v>
          </cell>
          <cell r="F225">
            <v>8277773</v>
          </cell>
          <cell r="G225">
            <v>147826826</v>
          </cell>
        </row>
        <row r="226">
          <cell r="A226">
            <v>7207</v>
          </cell>
          <cell r="B226" t="str">
            <v xml:space="preserve"> WASHINGTON      </v>
          </cell>
          <cell r="C226" t="str">
            <v xml:space="preserve">SPRINGDALE          </v>
          </cell>
          <cell r="D226">
            <v>1224871466</v>
          </cell>
          <cell r="E226">
            <v>372661515</v>
          </cell>
          <cell r="F226">
            <v>86200939</v>
          </cell>
          <cell r="G226">
            <v>1683733920</v>
          </cell>
        </row>
        <row r="227">
          <cell r="A227">
            <v>7208</v>
          </cell>
          <cell r="B227" t="str">
            <v xml:space="preserve"> WASHINGTON      </v>
          </cell>
          <cell r="C227" t="str">
            <v xml:space="preserve">WEST FORK           </v>
          </cell>
          <cell r="D227">
            <v>47146441</v>
          </cell>
          <cell r="E227">
            <v>11617027</v>
          </cell>
          <cell r="F227">
            <v>5811009</v>
          </cell>
          <cell r="G227">
            <v>64574477</v>
          </cell>
        </row>
        <row r="228">
          <cell r="A228">
            <v>7301</v>
          </cell>
          <cell r="B228" t="str">
            <v xml:space="preserve"> WHITE           </v>
          </cell>
          <cell r="C228" t="str">
            <v xml:space="preserve">BALD KNOB           </v>
          </cell>
          <cell r="D228">
            <v>52366652</v>
          </cell>
          <cell r="E228">
            <v>19068665</v>
          </cell>
          <cell r="F228">
            <v>38771815</v>
          </cell>
          <cell r="G228">
            <v>110207132</v>
          </cell>
        </row>
        <row r="229">
          <cell r="A229">
            <v>7302</v>
          </cell>
          <cell r="B229" t="str">
            <v xml:space="preserve"> WHITE           </v>
          </cell>
          <cell r="C229" t="str">
            <v>BEEBE</v>
          </cell>
          <cell r="D229">
            <v>160028884</v>
          </cell>
          <cell r="E229">
            <v>45695905</v>
          </cell>
          <cell r="F229">
            <v>19731000</v>
          </cell>
          <cell r="G229">
            <v>225455789</v>
          </cell>
        </row>
        <row r="230">
          <cell r="A230">
            <v>7303</v>
          </cell>
          <cell r="B230" t="str">
            <v xml:space="preserve"> WHITE           </v>
          </cell>
          <cell r="C230" t="str">
            <v xml:space="preserve">BRADFORD            </v>
          </cell>
          <cell r="D230">
            <v>14189613</v>
          </cell>
          <cell r="E230">
            <v>5717898</v>
          </cell>
          <cell r="F230">
            <v>7435695</v>
          </cell>
          <cell r="G230">
            <v>27343206</v>
          </cell>
        </row>
        <row r="231">
          <cell r="A231">
            <v>7304</v>
          </cell>
          <cell r="B231" t="str">
            <v xml:space="preserve"> WHITE           </v>
          </cell>
          <cell r="C231" t="str">
            <v xml:space="preserve">WHITE COUNTY CENTRAL       </v>
          </cell>
          <cell r="D231">
            <v>34873098</v>
          </cell>
          <cell r="E231">
            <v>15959280</v>
          </cell>
          <cell r="F231">
            <v>6691935</v>
          </cell>
          <cell r="G231">
            <v>57524313</v>
          </cell>
        </row>
        <row r="232">
          <cell r="A232">
            <v>7307</v>
          </cell>
          <cell r="B232" t="str">
            <v xml:space="preserve"> WHITE           </v>
          </cell>
          <cell r="C232" t="str">
            <v xml:space="preserve">RIVERVIEW           </v>
          </cell>
          <cell r="D232">
            <v>68298219</v>
          </cell>
          <cell r="E232">
            <v>22312770</v>
          </cell>
          <cell r="F232">
            <v>15270025</v>
          </cell>
          <cell r="G232">
            <v>105881014</v>
          </cell>
        </row>
        <row r="233">
          <cell r="A233">
            <v>7309</v>
          </cell>
          <cell r="B233" t="str">
            <v xml:space="preserve"> WHITE           </v>
          </cell>
          <cell r="C233" t="str">
            <v xml:space="preserve">PANGBURN            </v>
          </cell>
          <cell r="D233">
            <v>60286764</v>
          </cell>
          <cell r="E233">
            <v>24933953</v>
          </cell>
          <cell r="F233">
            <v>6480173</v>
          </cell>
          <cell r="G233">
            <v>91700890</v>
          </cell>
        </row>
        <row r="234">
          <cell r="A234">
            <v>7310</v>
          </cell>
          <cell r="B234" t="str">
            <v xml:space="preserve"> WHITE           </v>
          </cell>
          <cell r="C234" t="str">
            <v xml:space="preserve">ROSE BUD            </v>
          </cell>
          <cell r="D234">
            <v>46057973</v>
          </cell>
          <cell r="E234">
            <v>19365499</v>
          </cell>
          <cell r="F234">
            <v>23014330</v>
          </cell>
          <cell r="G234">
            <v>88437802</v>
          </cell>
        </row>
        <row r="235">
          <cell r="A235">
            <v>7311</v>
          </cell>
          <cell r="B235" t="str">
            <v xml:space="preserve"> WHITE           </v>
          </cell>
          <cell r="C235" t="str">
            <v xml:space="preserve">SEARCY SPECIAL    </v>
          </cell>
          <cell r="D235">
            <v>394408054</v>
          </cell>
          <cell r="E235">
            <v>125368346</v>
          </cell>
          <cell r="F235">
            <v>43864746</v>
          </cell>
          <cell r="G235">
            <v>563641146</v>
          </cell>
        </row>
        <row r="236">
          <cell r="A236">
            <v>7401</v>
          </cell>
          <cell r="B236" t="str">
            <v xml:space="preserve"> WOODRUFF        </v>
          </cell>
          <cell r="C236" t="str">
            <v>AUGUSTA</v>
          </cell>
          <cell r="D236">
            <v>35352901</v>
          </cell>
          <cell r="E236">
            <v>8206420</v>
          </cell>
          <cell r="F236">
            <v>20360970</v>
          </cell>
          <cell r="G236">
            <v>63920291</v>
          </cell>
        </row>
        <row r="237">
          <cell r="A237">
            <v>7403</v>
          </cell>
          <cell r="B237" t="str">
            <v xml:space="preserve"> WOODRUFF        </v>
          </cell>
          <cell r="C237" t="str">
            <v xml:space="preserve">MCCRORY             </v>
          </cell>
          <cell r="D237">
            <v>29327243</v>
          </cell>
          <cell r="E237">
            <v>10962550</v>
          </cell>
          <cell r="F237">
            <v>27991770</v>
          </cell>
          <cell r="G237">
            <v>68281563</v>
          </cell>
        </row>
        <row r="238">
          <cell r="A238">
            <v>7503</v>
          </cell>
          <cell r="B238" t="str">
            <v xml:space="preserve"> YELL            </v>
          </cell>
          <cell r="C238" t="str">
            <v xml:space="preserve">DANVILLE            </v>
          </cell>
          <cell r="D238">
            <v>28249805</v>
          </cell>
          <cell r="E238">
            <v>11104070</v>
          </cell>
          <cell r="F238">
            <v>5792075</v>
          </cell>
          <cell r="G238">
            <v>45145950</v>
          </cell>
        </row>
        <row r="239">
          <cell r="A239">
            <v>7504</v>
          </cell>
          <cell r="B239" t="str">
            <v xml:space="preserve"> YELL            </v>
          </cell>
          <cell r="C239" t="str">
            <v xml:space="preserve">DARDANELLE          </v>
          </cell>
          <cell r="D239">
            <v>78139501</v>
          </cell>
          <cell r="E239">
            <v>24313395</v>
          </cell>
          <cell r="F239">
            <v>5098765</v>
          </cell>
          <cell r="G239">
            <v>107551661</v>
          </cell>
        </row>
        <row r="240">
          <cell r="A240">
            <v>7509</v>
          </cell>
          <cell r="B240" t="str">
            <v xml:space="preserve"> YELL            </v>
          </cell>
          <cell r="C240" t="str">
            <v xml:space="preserve">WESTERN YELL COUNTY    </v>
          </cell>
          <cell r="D240">
            <v>20290760</v>
          </cell>
          <cell r="E240">
            <v>6861430</v>
          </cell>
          <cell r="F240">
            <v>4960790</v>
          </cell>
          <cell r="G240">
            <v>32112980</v>
          </cell>
        </row>
        <row r="241">
          <cell r="A241">
            <v>7510</v>
          </cell>
          <cell r="B241" t="str">
            <v xml:space="preserve"> YELL            </v>
          </cell>
          <cell r="C241" t="str">
            <v>TWO RIVERS</v>
          </cell>
          <cell r="D241">
            <v>44344250</v>
          </cell>
          <cell r="E241">
            <v>27312860</v>
          </cell>
          <cell r="F241">
            <v>8353065</v>
          </cell>
          <cell r="G241">
            <v>80010175</v>
          </cell>
        </row>
      </sheetData>
      <sheetData sheetId="13" refreshError="1"/>
      <sheetData sheetId="14">
        <row r="4">
          <cell r="A4">
            <v>101</v>
          </cell>
          <cell r="B4">
            <v>0</v>
          </cell>
          <cell r="C4" t="str">
            <v>DEWITT SCHOOL DISTRICT</v>
          </cell>
          <cell r="D4">
            <v>1250.4100000000001</v>
          </cell>
          <cell r="E4">
            <v>1227.22</v>
          </cell>
          <cell r="F4">
            <v>1222.32</v>
          </cell>
          <cell r="G4">
            <v>1208.48</v>
          </cell>
          <cell r="H4">
            <v>1250.4100000000001</v>
          </cell>
          <cell r="I4">
            <v>1239.0899999999999</v>
          </cell>
          <cell r="J4">
            <v>1233.4100000000001</v>
          </cell>
          <cell r="K4">
            <v>1227.2</v>
          </cell>
        </row>
        <row r="5">
          <cell r="A5">
            <v>104</v>
          </cell>
          <cell r="B5">
            <v>0</v>
          </cell>
          <cell r="C5" t="str">
            <v>STUTTGART SCHOOL DISTRICT</v>
          </cell>
          <cell r="D5">
            <v>1563.79</v>
          </cell>
          <cell r="E5">
            <v>1558.39</v>
          </cell>
          <cell r="F5">
            <v>1542.17</v>
          </cell>
          <cell r="G5">
            <v>1535.05</v>
          </cell>
          <cell r="H5">
            <v>1563.79</v>
          </cell>
          <cell r="I5">
            <v>1561.09</v>
          </cell>
          <cell r="J5">
            <v>1554.31</v>
          </cell>
          <cell r="K5">
            <v>1549.55</v>
          </cell>
        </row>
        <row r="6">
          <cell r="A6">
            <v>201</v>
          </cell>
          <cell r="B6">
            <v>0</v>
          </cell>
          <cell r="C6" t="str">
            <v>CROSSETT SCHOOL DISTRICT</v>
          </cell>
          <cell r="D6">
            <v>1678.27</v>
          </cell>
          <cell r="E6">
            <v>1687.78</v>
          </cell>
          <cell r="F6">
            <v>1669.99</v>
          </cell>
          <cell r="G6">
            <v>1654.65</v>
          </cell>
          <cell r="H6">
            <v>1678.27</v>
          </cell>
          <cell r="I6">
            <v>1682.97</v>
          </cell>
          <cell r="J6">
            <v>1678.48</v>
          </cell>
          <cell r="K6">
            <v>1672.05</v>
          </cell>
        </row>
        <row r="7">
          <cell r="A7">
            <v>203</v>
          </cell>
          <cell r="B7">
            <v>0</v>
          </cell>
          <cell r="C7" t="str">
            <v>HAMBURG SCHOOL DISTRICT</v>
          </cell>
          <cell r="D7">
            <v>1773.48</v>
          </cell>
          <cell r="E7">
            <v>1770.65</v>
          </cell>
          <cell r="F7">
            <v>1765.35</v>
          </cell>
          <cell r="G7">
            <v>1749.25</v>
          </cell>
          <cell r="H7">
            <v>1773.48</v>
          </cell>
          <cell r="I7">
            <v>1772.17</v>
          </cell>
          <cell r="J7">
            <v>1769.86</v>
          </cell>
          <cell r="K7">
            <v>1764.3</v>
          </cell>
        </row>
        <row r="8">
          <cell r="A8">
            <v>302</v>
          </cell>
          <cell r="B8">
            <v>0</v>
          </cell>
          <cell r="C8" t="str">
            <v>COTTER SCHOOL DISTRICT</v>
          </cell>
          <cell r="D8">
            <v>719.05</v>
          </cell>
          <cell r="E8">
            <v>709.45</v>
          </cell>
          <cell r="F8">
            <v>715.4</v>
          </cell>
          <cell r="G8">
            <v>722.75</v>
          </cell>
          <cell r="H8">
            <v>719.05</v>
          </cell>
          <cell r="I8">
            <v>714.19</v>
          </cell>
          <cell r="J8">
            <v>714.61</v>
          </cell>
          <cell r="K8">
            <v>716.71</v>
          </cell>
        </row>
        <row r="9">
          <cell r="A9">
            <v>303</v>
          </cell>
          <cell r="B9">
            <v>0</v>
          </cell>
          <cell r="C9" t="str">
            <v>MOUNTAIN HOME SCHOOL DISTRICT</v>
          </cell>
          <cell r="D9">
            <v>3850.34</v>
          </cell>
          <cell r="E9">
            <v>3869.3</v>
          </cell>
          <cell r="F9">
            <v>3843.12</v>
          </cell>
          <cell r="G9">
            <v>3827.87</v>
          </cell>
          <cell r="H9">
            <v>3850.34</v>
          </cell>
          <cell r="I9">
            <v>3859.48</v>
          </cell>
          <cell r="J9">
            <v>3853.56</v>
          </cell>
          <cell r="K9">
            <v>3846.63</v>
          </cell>
        </row>
        <row r="10">
          <cell r="A10">
            <v>304</v>
          </cell>
          <cell r="B10">
            <v>0</v>
          </cell>
          <cell r="C10" t="str">
            <v>NORFORK SCHOOL DISTRICT</v>
          </cell>
          <cell r="D10">
            <v>432.46</v>
          </cell>
          <cell r="E10">
            <v>425.52</v>
          </cell>
          <cell r="F10">
            <v>429.94</v>
          </cell>
          <cell r="G10">
            <v>432.17</v>
          </cell>
          <cell r="H10">
            <v>432.46</v>
          </cell>
          <cell r="I10">
            <v>428.87</v>
          </cell>
          <cell r="J10">
            <v>429.22</v>
          </cell>
          <cell r="K10">
            <v>429.93</v>
          </cell>
        </row>
        <row r="11">
          <cell r="A11">
            <v>401</v>
          </cell>
          <cell r="B11">
            <v>0</v>
          </cell>
          <cell r="C11" t="str">
            <v>BENTONVILLE SCHOOL DISTRICT</v>
          </cell>
          <cell r="D11">
            <v>16848.04</v>
          </cell>
          <cell r="E11">
            <v>16853.259999999998</v>
          </cell>
          <cell r="F11">
            <v>16855.64</v>
          </cell>
          <cell r="G11">
            <v>16831.560000000001</v>
          </cell>
          <cell r="H11">
            <v>16848.04</v>
          </cell>
          <cell r="I11">
            <v>16850.68</v>
          </cell>
          <cell r="J11">
            <v>16852.45</v>
          </cell>
          <cell r="K11">
            <v>16847.05</v>
          </cell>
        </row>
        <row r="12">
          <cell r="A12">
            <v>402</v>
          </cell>
          <cell r="B12">
            <v>0</v>
          </cell>
          <cell r="C12" t="str">
            <v>DECATUR SCHOOL DISTRICT</v>
          </cell>
          <cell r="D12">
            <v>546.73</v>
          </cell>
          <cell r="E12">
            <v>546.76</v>
          </cell>
          <cell r="F12">
            <v>547.07000000000005</v>
          </cell>
          <cell r="G12">
            <v>543.29</v>
          </cell>
          <cell r="H12">
            <v>546.73</v>
          </cell>
          <cell r="I12">
            <v>546.74</v>
          </cell>
          <cell r="J12">
            <v>546.85</v>
          </cell>
          <cell r="K12">
            <v>545.95000000000005</v>
          </cell>
        </row>
        <row r="13">
          <cell r="A13">
            <v>403</v>
          </cell>
          <cell r="B13">
            <v>0</v>
          </cell>
          <cell r="C13" t="str">
            <v>GENTRY SCHOOL DISTRICT</v>
          </cell>
          <cell r="D13">
            <v>1456.98</v>
          </cell>
          <cell r="E13">
            <v>1456.92</v>
          </cell>
          <cell r="F13">
            <v>1437.6</v>
          </cell>
          <cell r="G13">
            <v>1427.43</v>
          </cell>
          <cell r="H13">
            <v>1456.98</v>
          </cell>
          <cell r="I13">
            <v>1456.95</v>
          </cell>
          <cell r="J13">
            <v>1449.98</v>
          </cell>
          <cell r="K13">
            <v>1444.66</v>
          </cell>
        </row>
        <row r="14">
          <cell r="A14">
            <v>404</v>
          </cell>
          <cell r="B14">
            <v>0</v>
          </cell>
          <cell r="C14" t="str">
            <v>GRAVETTE SCHOOL DISTRICT</v>
          </cell>
          <cell r="D14">
            <v>1902.15</v>
          </cell>
          <cell r="E14">
            <v>1896.38</v>
          </cell>
          <cell r="F14">
            <v>1895.54</v>
          </cell>
          <cell r="G14">
            <v>1853.25</v>
          </cell>
          <cell r="H14">
            <v>1902.15</v>
          </cell>
          <cell r="I14">
            <v>1899.3</v>
          </cell>
          <cell r="J14">
            <v>1898</v>
          </cell>
          <cell r="K14">
            <v>1886.69</v>
          </cell>
        </row>
        <row r="15">
          <cell r="A15">
            <v>405</v>
          </cell>
          <cell r="B15">
            <v>0</v>
          </cell>
          <cell r="C15" t="str">
            <v>ROGERS SCHOOL DISTRICT</v>
          </cell>
          <cell r="D15">
            <v>15600.69</v>
          </cell>
          <cell r="E15">
            <v>15616.91</v>
          </cell>
          <cell r="F15">
            <v>15574.11</v>
          </cell>
          <cell r="G15">
            <v>15477.11</v>
          </cell>
          <cell r="H15">
            <v>15600.69</v>
          </cell>
          <cell r="I15">
            <v>15608.61</v>
          </cell>
          <cell r="J15">
            <v>15595.55</v>
          </cell>
          <cell r="K15">
            <v>15565.62</v>
          </cell>
        </row>
        <row r="16">
          <cell r="A16">
            <v>406</v>
          </cell>
          <cell r="B16">
            <v>0</v>
          </cell>
          <cell r="C16" t="str">
            <v>SILOAM SPRINGS SCHOOL DISTRICT</v>
          </cell>
          <cell r="D16">
            <v>4233.63</v>
          </cell>
          <cell r="E16">
            <v>4214.32</v>
          </cell>
          <cell r="F16">
            <v>4172.53</v>
          </cell>
          <cell r="G16">
            <v>4151.88</v>
          </cell>
          <cell r="H16">
            <v>4233.63</v>
          </cell>
          <cell r="I16">
            <v>4223.97</v>
          </cell>
          <cell r="J16">
            <v>4206.83</v>
          </cell>
          <cell r="K16">
            <v>4192.63</v>
          </cell>
        </row>
        <row r="17">
          <cell r="A17">
            <v>407</v>
          </cell>
          <cell r="B17">
            <v>0</v>
          </cell>
          <cell r="C17" t="str">
            <v>PEA RIDGE SCHOOL DISTRICT</v>
          </cell>
          <cell r="D17">
            <v>2120.41</v>
          </cell>
          <cell r="E17">
            <v>2113.34</v>
          </cell>
          <cell r="F17">
            <v>2102.64</v>
          </cell>
          <cell r="G17">
            <v>2099.0500000000002</v>
          </cell>
          <cell r="H17">
            <v>2120.41</v>
          </cell>
          <cell r="I17">
            <v>2116.79</v>
          </cell>
          <cell r="J17">
            <v>2111.83</v>
          </cell>
          <cell r="K17">
            <v>2108.37</v>
          </cell>
        </row>
        <row r="18">
          <cell r="A18">
            <v>501</v>
          </cell>
          <cell r="B18">
            <v>0</v>
          </cell>
          <cell r="C18" t="str">
            <v>ALPENA SCHOOL DISTRICT</v>
          </cell>
          <cell r="D18">
            <v>525.02</v>
          </cell>
          <cell r="E18">
            <v>530.73</v>
          </cell>
          <cell r="F18">
            <v>534.44000000000005</v>
          </cell>
          <cell r="G18">
            <v>532.42999999999995</v>
          </cell>
          <cell r="H18">
            <v>525.02</v>
          </cell>
          <cell r="I18">
            <v>527.62</v>
          </cell>
          <cell r="J18">
            <v>529.96</v>
          </cell>
          <cell r="K18">
            <v>530.62</v>
          </cell>
        </row>
        <row r="19">
          <cell r="A19">
            <v>502</v>
          </cell>
          <cell r="B19">
            <v>0</v>
          </cell>
          <cell r="C19" t="str">
            <v>BERGMAN SCHOOL DISTRICT</v>
          </cell>
          <cell r="D19">
            <v>1083.0999999999999</v>
          </cell>
          <cell r="E19">
            <v>1070.56</v>
          </cell>
          <cell r="F19">
            <v>1058.9000000000001</v>
          </cell>
          <cell r="G19">
            <v>1055.6600000000001</v>
          </cell>
          <cell r="H19">
            <v>1083.0999999999999</v>
          </cell>
          <cell r="I19">
            <v>1076.9000000000001</v>
          </cell>
          <cell r="J19">
            <v>1070.5899999999999</v>
          </cell>
          <cell r="K19">
            <v>1066.9000000000001</v>
          </cell>
        </row>
        <row r="20">
          <cell r="A20">
            <v>503</v>
          </cell>
          <cell r="B20">
            <v>0</v>
          </cell>
          <cell r="C20" t="str">
            <v>HARRISON SCHOOL DISTRICT</v>
          </cell>
          <cell r="D20">
            <v>2616.2800000000002</v>
          </cell>
          <cell r="E20">
            <v>2613.8000000000002</v>
          </cell>
          <cell r="F20">
            <v>2623.79</v>
          </cell>
          <cell r="G20">
            <v>2614.04</v>
          </cell>
          <cell r="H20">
            <v>2616.2800000000002</v>
          </cell>
          <cell r="I20">
            <v>2615.0100000000002</v>
          </cell>
          <cell r="J20">
            <v>2618.0700000000002</v>
          </cell>
          <cell r="K20">
            <v>2617.0300000000002</v>
          </cell>
        </row>
        <row r="21">
          <cell r="A21">
            <v>504</v>
          </cell>
          <cell r="B21">
            <v>0</v>
          </cell>
          <cell r="C21" t="str">
            <v>OMAHA SCHOOL DISTRICT</v>
          </cell>
          <cell r="D21">
            <v>398.74</v>
          </cell>
          <cell r="E21">
            <v>403.44</v>
          </cell>
          <cell r="F21">
            <v>401.48</v>
          </cell>
          <cell r="G21">
            <v>394.9</v>
          </cell>
          <cell r="H21">
            <v>398.74</v>
          </cell>
          <cell r="I21">
            <v>401.17</v>
          </cell>
          <cell r="J21">
            <v>401.28</v>
          </cell>
          <cell r="K21">
            <v>399.59</v>
          </cell>
        </row>
        <row r="22">
          <cell r="A22">
            <v>505</v>
          </cell>
          <cell r="B22">
            <v>0</v>
          </cell>
          <cell r="C22" t="str">
            <v>VALLEY SPRINGS SCHOOL DISTRICT</v>
          </cell>
          <cell r="D22">
            <v>869.97</v>
          </cell>
          <cell r="E22">
            <v>869.43</v>
          </cell>
          <cell r="F22">
            <v>870.68</v>
          </cell>
          <cell r="G22">
            <v>856.12</v>
          </cell>
          <cell r="H22">
            <v>869.97</v>
          </cell>
          <cell r="I22">
            <v>869.7</v>
          </cell>
          <cell r="J22">
            <v>870.02</v>
          </cell>
          <cell r="K22">
            <v>866.35</v>
          </cell>
        </row>
        <row r="23">
          <cell r="A23">
            <v>506</v>
          </cell>
          <cell r="B23">
            <v>0</v>
          </cell>
          <cell r="C23" t="str">
            <v>LEAD HILL SCHOOL DISTRICT</v>
          </cell>
          <cell r="D23">
            <v>343.24</v>
          </cell>
          <cell r="E23">
            <v>340.12</v>
          </cell>
          <cell r="F23">
            <v>350.24</v>
          </cell>
          <cell r="G23">
            <v>348.15</v>
          </cell>
          <cell r="H23">
            <v>343.24</v>
          </cell>
          <cell r="I23">
            <v>341.7</v>
          </cell>
          <cell r="J23">
            <v>344.74</v>
          </cell>
          <cell r="K23">
            <v>345.62</v>
          </cell>
        </row>
        <row r="24">
          <cell r="A24">
            <v>601</v>
          </cell>
          <cell r="B24">
            <v>0</v>
          </cell>
          <cell r="C24" t="str">
            <v>HERMITAGE SCHOOL DISTRICT</v>
          </cell>
          <cell r="D24">
            <v>447.49</v>
          </cell>
          <cell r="E24">
            <v>442.24</v>
          </cell>
          <cell r="F24">
            <v>435.69</v>
          </cell>
          <cell r="G24">
            <v>437.85</v>
          </cell>
          <cell r="H24">
            <v>447.49</v>
          </cell>
          <cell r="I24">
            <v>444.9</v>
          </cell>
          <cell r="J24">
            <v>441.49</v>
          </cell>
          <cell r="K24">
            <v>440.6</v>
          </cell>
        </row>
        <row r="25">
          <cell r="A25">
            <v>602</v>
          </cell>
          <cell r="B25">
            <v>0</v>
          </cell>
          <cell r="C25" t="str">
            <v>WARREN SCHOOL DISTRICT</v>
          </cell>
          <cell r="D25">
            <v>1603.25</v>
          </cell>
          <cell r="E25">
            <v>1614.43</v>
          </cell>
          <cell r="F25">
            <v>1608.48</v>
          </cell>
          <cell r="G25">
            <v>1587.74</v>
          </cell>
          <cell r="H25">
            <v>1603.25</v>
          </cell>
          <cell r="I25">
            <v>1608.64</v>
          </cell>
          <cell r="J25">
            <v>1608.58</v>
          </cell>
          <cell r="K25">
            <v>1602.96</v>
          </cell>
        </row>
        <row r="26">
          <cell r="A26">
            <v>701</v>
          </cell>
          <cell r="B26">
            <v>0</v>
          </cell>
          <cell r="C26" t="str">
            <v>HAMPTON SCHOOL DISTRICT</v>
          </cell>
          <cell r="D26">
            <v>577.16</v>
          </cell>
          <cell r="E26">
            <v>580.12</v>
          </cell>
          <cell r="F26">
            <v>582.19000000000005</v>
          </cell>
          <cell r="G26">
            <v>585.20000000000005</v>
          </cell>
          <cell r="H26">
            <v>577.16</v>
          </cell>
          <cell r="I26">
            <v>578.63</v>
          </cell>
          <cell r="J26">
            <v>579.91</v>
          </cell>
          <cell r="K26">
            <v>581.16</v>
          </cell>
        </row>
        <row r="27">
          <cell r="A27">
            <v>801</v>
          </cell>
          <cell r="B27">
            <v>0</v>
          </cell>
          <cell r="C27" t="str">
            <v>BERRYVILLE SCHOOL DISTRICT</v>
          </cell>
          <cell r="D27">
            <v>1941.24</v>
          </cell>
          <cell r="E27">
            <v>1921.26</v>
          </cell>
          <cell r="F27">
            <v>1925.52</v>
          </cell>
          <cell r="G27">
            <v>1929.77</v>
          </cell>
          <cell r="H27">
            <v>1941.24</v>
          </cell>
          <cell r="I27">
            <v>1931.25</v>
          </cell>
          <cell r="J27">
            <v>1929.22</v>
          </cell>
          <cell r="K27">
            <v>1929.37</v>
          </cell>
        </row>
        <row r="28">
          <cell r="A28">
            <v>802</v>
          </cell>
          <cell r="B28">
            <v>0</v>
          </cell>
          <cell r="C28" t="str">
            <v>EUREKA SPRINGS SCHOOL DISTRICT</v>
          </cell>
          <cell r="D28">
            <v>613.16999999999996</v>
          </cell>
          <cell r="E28">
            <v>607.76</v>
          </cell>
          <cell r="F28">
            <v>590.98</v>
          </cell>
          <cell r="G28">
            <v>584.66999999999996</v>
          </cell>
          <cell r="H28">
            <v>613.16999999999996</v>
          </cell>
          <cell r="I28">
            <v>610.53</v>
          </cell>
          <cell r="J28">
            <v>603.53</v>
          </cell>
          <cell r="K28">
            <v>598.86</v>
          </cell>
        </row>
        <row r="29">
          <cell r="A29">
            <v>803</v>
          </cell>
          <cell r="B29">
            <v>0</v>
          </cell>
          <cell r="C29" t="str">
            <v>GREEN FOREST SCHOOL DISTRICT</v>
          </cell>
          <cell r="D29">
            <v>1284.67</v>
          </cell>
          <cell r="E29">
            <v>1287.8699999999999</v>
          </cell>
          <cell r="F29">
            <v>1269.8399999999999</v>
          </cell>
          <cell r="G29">
            <v>1268.94</v>
          </cell>
          <cell r="H29">
            <v>1284.67</v>
          </cell>
          <cell r="I29">
            <v>1286.31</v>
          </cell>
          <cell r="J29">
            <v>1280.6500000000001</v>
          </cell>
          <cell r="K29">
            <v>1277.56</v>
          </cell>
        </row>
        <row r="30">
          <cell r="A30">
            <v>901</v>
          </cell>
          <cell r="B30">
            <v>0</v>
          </cell>
          <cell r="C30" t="str">
            <v>DERMOTT SCHOOL DISTRICT</v>
          </cell>
          <cell r="D30">
            <v>347.19</v>
          </cell>
          <cell r="E30">
            <v>356.02</v>
          </cell>
          <cell r="F30">
            <v>350.39</v>
          </cell>
          <cell r="G30">
            <v>352.12</v>
          </cell>
          <cell r="H30">
            <v>347.19</v>
          </cell>
          <cell r="I30">
            <v>351.55</v>
          </cell>
          <cell r="J30">
            <v>351.16</v>
          </cell>
          <cell r="K30">
            <v>351.42</v>
          </cell>
        </row>
        <row r="31">
          <cell r="A31">
            <v>903</v>
          </cell>
          <cell r="B31">
            <v>0</v>
          </cell>
          <cell r="C31" t="str">
            <v>LAKESIDE SCHOOL DIST(CHICOT)</v>
          </cell>
          <cell r="D31">
            <v>1008.8</v>
          </cell>
          <cell r="E31">
            <v>1000.62</v>
          </cell>
          <cell r="F31">
            <v>1013.36</v>
          </cell>
          <cell r="G31">
            <v>1005.16</v>
          </cell>
          <cell r="H31">
            <v>1008.8</v>
          </cell>
          <cell r="I31">
            <v>1004.81</v>
          </cell>
          <cell r="J31">
            <v>1007.83</v>
          </cell>
          <cell r="K31">
            <v>1007.16</v>
          </cell>
        </row>
        <row r="32">
          <cell r="A32">
            <v>1002</v>
          </cell>
          <cell r="B32">
            <v>0</v>
          </cell>
          <cell r="C32" t="str">
            <v>ARKADELPHIA SCHOOL DISTRICT</v>
          </cell>
          <cell r="D32">
            <v>1786.42</v>
          </cell>
          <cell r="E32">
            <v>1779.71</v>
          </cell>
          <cell r="F32">
            <v>1779.13</v>
          </cell>
          <cell r="G32">
            <v>1766.62</v>
          </cell>
          <cell r="H32">
            <v>1786.42</v>
          </cell>
          <cell r="I32">
            <v>1783.15</v>
          </cell>
          <cell r="J32">
            <v>1781.65</v>
          </cell>
          <cell r="K32">
            <v>1777.68</v>
          </cell>
        </row>
        <row r="33">
          <cell r="A33">
            <v>1003</v>
          </cell>
          <cell r="B33">
            <v>0</v>
          </cell>
          <cell r="C33" t="str">
            <v>GURDON SCHOOL DISTRICT</v>
          </cell>
          <cell r="D33">
            <v>704.72</v>
          </cell>
          <cell r="E33">
            <v>701.61</v>
          </cell>
          <cell r="F33">
            <v>687.47</v>
          </cell>
          <cell r="G33">
            <v>687.98</v>
          </cell>
          <cell r="H33">
            <v>704.72</v>
          </cell>
          <cell r="I33">
            <v>703.15</v>
          </cell>
          <cell r="J33">
            <v>697.42</v>
          </cell>
          <cell r="K33">
            <v>695.08</v>
          </cell>
        </row>
        <row r="34">
          <cell r="A34">
            <v>1101</v>
          </cell>
          <cell r="B34">
            <v>0</v>
          </cell>
          <cell r="C34" t="str">
            <v>CORNING SCHOOL DISTRICT</v>
          </cell>
          <cell r="D34">
            <v>883.69</v>
          </cell>
          <cell r="E34">
            <v>880.32</v>
          </cell>
          <cell r="F34">
            <v>877.63</v>
          </cell>
          <cell r="G34">
            <v>868.96</v>
          </cell>
          <cell r="H34">
            <v>883.69</v>
          </cell>
          <cell r="I34">
            <v>881.99</v>
          </cell>
          <cell r="J34">
            <v>880.53</v>
          </cell>
          <cell r="K34">
            <v>877.67</v>
          </cell>
        </row>
        <row r="35">
          <cell r="A35">
            <v>1104</v>
          </cell>
          <cell r="B35">
            <v>0</v>
          </cell>
          <cell r="C35" t="str">
            <v>PIGGOTT SCHOOL DISTRICT</v>
          </cell>
          <cell r="D35">
            <v>857.17</v>
          </cell>
          <cell r="E35">
            <v>848.23</v>
          </cell>
          <cell r="F35">
            <v>844.83</v>
          </cell>
          <cell r="G35">
            <v>840.1</v>
          </cell>
          <cell r="H35">
            <v>857.17</v>
          </cell>
          <cell r="I35">
            <v>852.86</v>
          </cell>
          <cell r="J35">
            <v>850.04</v>
          </cell>
          <cell r="K35">
            <v>847.25</v>
          </cell>
        </row>
        <row r="36">
          <cell r="A36">
            <v>1106</v>
          </cell>
          <cell r="B36">
            <v>0</v>
          </cell>
          <cell r="C36" t="str">
            <v>RECTOR SCHOOL DISTRICT</v>
          </cell>
          <cell r="D36">
            <v>564.75</v>
          </cell>
          <cell r="E36">
            <v>568.39</v>
          </cell>
          <cell r="F36">
            <v>570.03</v>
          </cell>
          <cell r="G36">
            <v>571.46</v>
          </cell>
          <cell r="H36">
            <v>564.75</v>
          </cell>
          <cell r="I36">
            <v>566.54999999999995</v>
          </cell>
          <cell r="J36">
            <v>567.79</v>
          </cell>
          <cell r="K36">
            <v>568.74</v>
          </cell>
        </row>
        <row r="37">
          <cell r="A37">
            <v>1201</v>
          </cell>
          <cell r="B37">
            <v>0</v>
          </cell>
          <cell r="C37" t="str">
            <v>CONCORD SCHOOL DISTRICT</v>
          </cell>
          <cell r="D37">
            <v>456.91</v>
          </cell>
          <cell r="E37">
            <v>456.93</v>
          </cell>
          <cell r="F37">
            <v>456.59</v>
          </cell>
          <cell r="G37">
            <v>457.2</v>
          </cell>
          <cell r="H37">
            <v>456.91</v>
          </cell>
          <cell r="I37">
            <v>456.92</v>
          </cell>
          <cell r="J37">
            <v>456.8</v>
          </cell>
          <cell r="K37">
            <v>456.9</v>
          </cell>
        </row>
        <row r="38">
          <cell r="A38">
            <v>1202</v>
          </cell>
          <cell r="B38">
            <v>0</v>
          </cell>
          <cell r="C38" t="str">
            <v>HEBER SPRINGS SCHOOL DISTRICT</v>
          </cell>
          <cell r="D38">
            <v>1676.52</v>
          </cell>
          <cell r="E38">
            <v>1659.3</v>
          </cell>
          <cell r="F38">
            <v>1636.79</v>
          </cell>
          <cell r="G38">
            <v>1623.5</v>
          </cell>
          <cell r="H38">
            <v>1676.52</v>
          </cell>
          <cell r="I38">
            <v>1667.81</v>
          </cell>
          <cell r="J38">
            <v>1657.08</v>
          </cell>
          <cell r="K38">
            <v>1648.59</v>
          </cell>
        </row>
        <row r="39">
          <cell r="A39">
            <v>1203</v>
          </cell>
          <cell r="B39">
            <v>0</v>
          </cell>
          <cell r="C39" t="str">
            <v>QUITMAN SCHOOL DISTRICT</v>
          </cell>
          <cell r="D39">
            <v>671.44</v>
          </cell>
          <cell r="E39">
            <v>660.19</v>
          </cell>
          <cell r="F39">
            <v>650.25</v>
          </cell>
          <cell r="G39">
            <v>640.45000000000005</v>
          </cell>
          <cell r="H39">
            <v>671.44</v>
          </cell>
          <cell r="I39">
            <v>665.75</v>
          </cell>
          <cell r="J39">
            <v>660.46</v>
          </cell>
          <cell r="K39">
            <v>654.95000000000005</v>
          </cell>
        </row>
        <row r="40">
          <cell r="A40">
            <v>1204</v>
          </cell>
          <cell r="B40">
            <v>0</v>
          </cell>
          <cell r="C40" t="str">
            <v>WEST SIDE SCHOOL DIST(CLEBURNE)</v>
          </cell>
          <cell r="D40">
            <v>441.66</v>
          </cell>
          <cell r="E40">
            <v>445.26</v>
          </cell>
          <cell r="F40">
            <v>446.82</v>
          </cell>
          <cell r="G40">
            <v>447.75</v>
          </cell>
          <cell r="H40">
            <v>441.66</v>
          </cell>
          <cell r="I40">
            <v>443.46</v>
          </cell>
          <cell r="J40">
            <v>444.66</v>
          </cell>
          <cell r="K40">
            <v>445.43</v>
          </cell>
        </row>
        <row r="41">
          <cell r="A41">
            <v>1304</v>
          </cell>
          <cell r="B41">
            <v>0</v>
          </cell>
          <cell r="C41" t="str">
            <v>WOODLAWN SCHOOL DISTRICT</v>
          </cell>
          <cell r="D41">
            <v>564.33000000000004</v>
          </cell>
          <cell r="E41">
            <v>557.30999999999995</v>
          </cell>
          <cell r="F41">
            <v>553.12</v>
          </cell>
          <cell r="G41">
            <v>554.04999999999995</v>
          </cell>
          <cell r="H41">
            <v>564.33000000000004</v>
          </cell>
          <cell r="I41">
            <v>560.86</v>
          </cell>
          <cell r="J41">
            <v>558.17999999999995</v>
          </cell>
          <cell r="K41">
            <v>557.07000000000005</v>
          </cell>
        </row>
        <row r="42">
          <cell r="A42">
            <v>1305</v>
          </cell>
          <cell r="B42">
            <v>0</v>
          </cell>
          <cell r="C42" t="str">
            <v>CLEVELAND COUNTY SCHOOL DISTRICT</v>
          </cell>
          <cell r="D42">
            <v>846.91</v>
          </cell>
          <cell r="E42">
            <v>838.19</v>
          </cell>
          <cell r="F42">
            <v>836</v>
          </cell>
          <cell r="G42">
            <v>829.13</v>
          </cell>
          <cell r="H42">
            <v>846.91</v>
          </cell>
          <cell r="I42">
            <v>842.5</v>
          </cell>
          <cell r="J42">
            <v>840.35</v>
          </cell>
          <cell r="K42">
            <v>837.33</v>
          </cell>
        </row>
        <row r="43">
          <cell r="A43">
            <v>1402</v>
          </cell>
          <cell r="B43">
            <v>0</v>
          </cell>
          <cell r="C43" t="str">
            <v>MAGNOLIA SCHOOL DISTRICT</v>
          </cell>
          <cell r="D43">
            <v>2743.31</v>
          </cell>
          <cell r="E43">
            <v>2724.94</v>
          </cell>
          <cell r="F43">
            <v>2667.37</v>
          </cell>
          <cell r="G43">
            <v>2666.12</v>
          </cell>
          <cell r="H43">
            <v>2743.31</v>
          </cell>
          <cell r="I43">
            <v>2734.13</v>
          </cell>
          <cell r="J43">
            <v>2711.87</v>
          </cell>
          <cell r="K43">
            <v>2700.05</v>
          </cell>
        </row>
        <row r="44">
          <cell r="A44">
            <v>1408</v>
          </cell>
          <cell r="B44">
            <v>0</v>
          </cell>
          <cell r="C44" t="str">
            <v>EMERSON-TAYLOR-BRADLEY SCHOOL DISTRICT</v>
          </cell>
          <cell r="D44">
            <v>983.53</v>
          </cell>
          <cell r="E44">
            <v>978.1</v>
          </cell>
          <cell r="F44">
            <v>981.96</v>
          </cell>
          <cell r="G44">
            <v>982.18</v>
          </cell>
          <cell r="H44">
            <v>983.53</v>
          </cell>
          <cell r="I44">
            <v>980.82</v>
          </cell>
          <cell r="J44">
            <v>981.17</v>
          </cell>
          <cell r="K44">
            <v>981.43</v>
          </cell>
        </row>
        <row r="45">
          <cell r="A45">
            <v>1503</v>
          </cell>
          <cell r="B45">
            <v>0</v>
          </cell>
          <cell r="C45" t="str">
            <v>NEMO VISTA SCHOOL DISTRICT</v>
          </cell>
          <cell r="D45">
            <v>444.98</v>
          </cell>
          <cell r="E45">
            <v>452.65</v>
          </cell>
          <cell r="F45">
            <v>453.64</v>
          </cell>
          <cell r="G45">
            <v>450.19</v>
          </cell>
          <cell r="H45">
            <v>444.98</v>
          </cell>
          <cell r="I45">
            <v>448.86</v>
          </cell>
          <cell r="J45">
            <v>450.49</v>
          </cell>
          <cell r="K45">
            <v>450.42</v>
          </cell>
        </row>
        <row r="46">
          <cell r="A46">
            <v>1505</v>
          </cell>
          <cell r="B46">
            <v>0</v>
          </cell>
          <cell r="C46" t="str">
            <v>WONDERVIEW SCHOOL DISTRICT</v>
          </cell>
          <cell r="D46">
            <v>461.44</v>
          </cell>
          <cell r="E46">
            <v>462.49</v>
          </cell>
          <cell r="F46">
            <v>471.58</v>
          </cell>
          <cell r="G46">
            <v>472.73</v>
          </cell>
          <cell r="H46">
            <v>461.44</v>
          </cell>
          <cell r="I46">
            <v>461.95</v>
          </cell>
          <cell r="J46">
            <v>464.95</v>
          </cell>
          <cell r="K46">
            <v>466.83</v>
          </cell>
        </row>
        <row r="47">
          <cell r="A47">
            <v>1507</v>
          </cell>
          <cell r="B47">
            <v>0</v>
          </cell>
          <cell r="C47" t="str">
            <v>SOUTH CONWAY COUNTY SCHOOL DISTRICT</v>
          </cell>
          <cell r="D47">
            <v>2240.62</v>
          </cell>
          <cell r="E47">
            <v>2216.67</v>
          </cell>
          <cell r="F47">
            <v>2240.89</v>
          </cell>
          <cell r="G47">
            <v>2237.5</v>
          </cell>
          <cell r="H47">
            <v>2240.62</v>
          </cell>
          <cell r="I47">
            <v>2228.7800000000002</v>
          </cell>
          <cell r="J47">
            <v>2232.7199999999998</v>
          </cell>
          <cell r="K47">
            <v>2234.04</v>
          </cell>
        </row>
        <row r="48">
          <cell r="A48">
            <v>1601</v>
          </cell>
          <cell r="B48">
            <v>0</v>
          </cell>
          <cell r="C48" t="str">
            <v>BAY SCHOOL DISTRICT</v>
          </cell>
          <cell r="D48">
            <v>585.27</v>
          </cell>
          <cell r="E48">
            <v>593.96</v>
          </cell>
          <cell r="F48">
            <v>603.66</v>
          </cell>
          <cell r="G48">
            <v>601.78</v>
          </cell>
          <cell r="H48">
            <v>585.27</v>
          </cell>
          <cell r="I48">
            <v>589.55999999999995</v>
          </cell>
          <cell r="J48">
            <v>594.66</v>
          </cell>
          <cell r="K48">
            <v>596.58000000000004</v>
          </cell>
        </row>
        <row r="49">
          <cell r="A49">
            <v>1602</v>
          </cell>
          <cell r="B49">
            <v>0</v>
          </cell>
          <cell r="C49" t="str">
            <v>WESTSIDE CONS. SCH DIST(CRAIGH</v>
          </cell>
          <cell r="D49">
            <v>1729.45</v>
          </cell>
          <cell r="E49">
            <v>1733.19</v>
          </cell>
          <cell r="F49">
            <v>1739.12</v>
          </cell>
          <cell r="G49">
            <v>1737.96</v>
          </cell>
          <cell r="H49">
            <v>1729.45</v>
          </cell>
          <cell r="I49">
            <v>1731.34</v>
          </cell>
          <cell r="J49">
            <v>1734.15</v>
          </cell>
          <cell r="K49">
            <v>1735.11</v>
          </cell>
        </row>
        <row r="50">
          <cell r="A50">
            <v>1603</v>
          </cell>
          <cell r="B50">
            <v>0</v>
          </cell>
          <cell r="C50" t="str">
            <v>BROOKLAND SCHOOL DISTRICT</v>
          </cell>
          <cell r="D50">
            <v>2466.7199999999998</v>
          </cell>
          <cell r="E50">
            <v>2459.8200000000002</v>
          </cell>
          <cell r="F50">
            <v>2463.69</v>
          </cell>
          <cell r="G50">
            <v>2471.5300000000002</v>
          </cell>
          <cell r="H50">
            <v>2466.7199999999998</v>
          </cell>
          <cell r="I50">
            <v>2463.39</v>
          </cell>
          <cell r="J50">
            <v>2463.4899999999998</v>
          </cell>
          <cell r="K50">
            <v>2465.48</v>
          </cell>
        </row>
        <row r="51">
          <cell r="A51">
            <v>1605</v>
          </cell>
          <cell r="B51">
            <v>0</v>
          </cell>
          <cell r="C51" t="str">
            <v>BUFFALO IS. CENTRAL SCH. DIST.</v>
          </cell>
          <cell r="D51">
            <v>756.45</v>
          </cell>
          <cell r="E51">
            <v>755.25</v>
          </cell>
          <cell r="F51">
            <v>757.22</v>
          </cell>
          <cell r="G51">
            <v>745.92</v>
          </cell>
          <cell r="H51">
            <v>756.45</v>
          </cell>
          <cell r="I51">
            <v>755.87</v>
          </cell>
          <cell r="J51">
            <v>756.36</v>
          </cell>
          <cell r="K51">
            <v>753.54</v>
          </cell>
        </row>
        <row r="52">
          <cell r="A52">
            <v>1608</v>
          </cell>
          <cell r="B52">
            <v>0</v>
          </cell>
          <cell r="C52" t="str">
            <v>JONESBORO SCHOOL DISTRICT</v>
          </cell>
          <cell r="D52">
            <v>6189.71</v>
          </cell>
          <cell r="E52">
            <v>6212.09</v>
          </cell>
          <cell r="F52">
            <v>6252</v>
          </cell>
          <cell r="G52">
            <v>6282.61</v>
          </cell>
          <cell r="H52">
            <v>6189.71</v>
          </cell>
          <cell r="I52">
            <v>6201.03</v>
          </cell>
          <cell r="J52">
            <v>6219.95</v>
          </cell>
          <cell r="K52">
            <v>6236.14</v>
          </cell>
        </row>
        <row r="53">
          <cell r="A53">
            <v>1611</v>
          </cell>
          <cell r="B53">
            <v>0</v>
          </cell>
          <cell r="C53" t="str">
            <v>NETTLETON SCHOOL DISTRICT</v>
          </cell>
          <cell r="D53">
            <v>3313.98</v>
          </cell>
          <cell r="E53">
            <v>3325.99</v>
          </cell>
          <cell r="F53">
            <v>3328.21</v>
          </cell>
          <cell r="G53">
            <v>3283.02</v>
          </cell>
          <cell r="H53">
            <v>3313.98</v>
          </cell>
          <cell r="I53">
            <v>3319.91</v>
          </cell>
          <cell r="J53">
            <v>3323.03</v>
          </cell>
          <cell r="K53">
            <v>3312.92</v>
          </cell>
        </row>
        <row r="54">
          <cell r="A54">
            <v>1612</v>
          </cell>
          <cell r="B54">
            <v>0</v>
          </cell>
          <cell r="C54" t="str">
            <v>VALLEY VIEW SCHOOL DISTRICT</v>
          </cell>
          <cell r="D54">
            <v>2746.54</v>
          </cell>
          <cell r="E54">
            <v>2748.78</v>
          </cell>
          <cell r="F54">
            <v>2735.96</v>
          </cell>
          <cell r="G54">
            <v>2737.7</v>
          </cell>
          <cell r="H54">
            <v>2746.54</v>
          </cell>
          <cell r="I54">
            <v>2747.67</v>
          </cell>
          <cell r="J54">
            <v>2743.27</v>
          </cell>
          <cell r="K54">
            <v>2741.86</v>
          </cell>
        </row>
        <row r="55">
          <cell r="A55">
            <v>1613</v>
          </cell>
          <cell r="B55">
            <v>0</v>
          </cell>
          <cell r="C55" t="str">
            <v>RIVERSIDE SCHOOL DISTRICT</v>
          </cell>
          <cell r="D55">
            <v>798.49</v>
          </cell>
          <cell r="E55">
            <v>788.31</v>
          </cell>
          <cell r="F55">
            <v>782.01</v>
          </cell>
          <cell r="G55">
            <v>779.61</v>
          </cell>
          <cell r="H55">
            <v>798.49</v>
          </cell>
          <cell r="I55">
            <v>793.58</v>
          </cell>
          <cell r="J55">
            <v>789.4</v>
          </cell>
          <cell r="K55">
            <v>786.76</v>
          </cell>
        </row>
        <row r="56">
          <cell r="A56">
            <v>1701</v>
          </cell>
          <cell r="B56">
            <v>0</v>
          </cell>
          <cell r="C56" t="str">
            <v>ALMA SCHOOL DISTRICT</v>
          </cell>
          <cell r="D56">
            <v>3228.68</v>
          </cell>
          <cell r="E56">
            <v>3207.32</v>
          </cell>
          <cell r="F56">
            <v>3207.05</v>
          </cell>
          <cell r="G56">
            <v>3186.67</v>
          </cell>
          <cell r="H56">
            <v>3228.68</v>
          </cell>
          <cell r="I56">
            <v>3218.25</v>
          </cell>
          <cell r="J56">
            <v>3214.29</v>
          </cell>
          <cell r="K56">
            <v>3207.08</v>
          </cell>
        </row>
        <row r="57">
          <cell r="A57">
            <v>1702</v>
          </cell>
          <cell r="B57">
            <v>0</v>
          </cell>
          <cell r="C57" t="str">
            <v>CEDARVILLE SCHOOL DISTRICT</v>
          </cell>
          <cell r="D57">
            <v>776.53</v>
          </cell>
          <cell r="E57">
            <v>777.36</v>
          </cell>
          <cell r="F57">
            <v>773.6</v>
          </cell>
          <cell r="G57">
            <v>768.41</v>
          </cell>
          <cell r="H57">
            <v>776.53</v>
          </cell>
          <cell r="I57">
            <v>776.94</v>
          </cell>
          <cell r="J57">
            <v>775.75</v>
          </cell>
          <cell r="K57">
            <v>773.98</v>
          </cell>
        </row>
        <row r="58">
          <cell r="A58">
            <v>1703</v>
          </cell>
          <cell r="B58">
            <v>0</v>
          </cell>
          <cell r="C58" t="str">
            <v>MOUNTAINBURG SCHOOL DISTRICT</v>
          </cell>
          <cell r="D58">
            <v>625.05999999999995</v>
          </cell>
          <cell r="E58">
            <v>627.57000000000005</v>
          </cell>
          <cell r="F58">
            <v>621.19000000000005</v>
          </cell>
          <cell r="G58">
            <v>613.46</v>
          </cell>
          <cell r="H58">
            <v>625.05999999999995</v>
          </cell>
          <cell r="I58">
            <v>626.29999999999995</v>
          </cell>
          <cell r="J58">
            <v>624.46</v>
          </cell>
          <cell r="K58">
            <v>621.86</v>
          </cell>
        </row>
        <row r="59">
          <cell r="A59">
            <v>1704</v>
          </cell>
          <cell r="B59">
            <v>0</v>
          </cell>
          <cell r="C59" t="str">
            <v>MULBERRY/PLEASANT VIEW BI-COUNTY SCHOOLS</v>
          </cell>
          <cell r="D59">
            <v>380.66</v>
          </cell>
          <cell r="E59">
            <v>381.58</v>
          </cell>
          <cell r="F59">
            <v>382.7</v>
          </cell>
          <cell r="G59">
            <v>378.44</v>
          </cell>
          <cell r="H59">
            <v>380.66</v>
          </cell>
          <cell r="I59">
            <v>381.08</v>
          </cell>
          <cell r="J59">
            <v>381.64</v>
          </cell>
          <cell r="K59">
            <v>380.87</v>
          </cell>
        </row>
        <row r="60">
          <cell r="A60">
            <v>1705</v>
          </cell>
          <cell r="B60">
            <v>0</v>
          </cell>
          <cell r="C60" t="str">
            <v>VAN BUREN SCHOOL DISTRICT</v>
          </cell>
          <cell r="D60">
            <v>5786.51</v>
          </cell>
          <cell r="E60">
            <v>5756.54</v>
          </cell>
          <cell r="F60">
            <v>5747.87</v>
          </cell>
          <cell r="G60">
            <v>5730.17</v>
          </cell>
          <cell r="H60">
            <v>5786.51</v>
          </cell>
          <cell r="I60">
            <v>5771.52</v>
          </cell>
          <cell r="J60">
            <v>5763.27</v>
          </cell>
          <cell r="K60">
            <v>5754.16</v>
          </cell>
        </row>
        <row r="61">
          <cell r="A61">
            <v>1802</v>
          </cell>
          <cell r="B61">
            <v>0</v>
          </cell>
          <cell r="C61" t="str">
            <v>EARLE SCHOOL DISTRICT</v>
          </cell>
          <cell r="D61">
            <v>550.58000000000004</v>
          </cell>
          <cell r="E61">
            <v>562.41</v>
          </cell>
          <cell r="F61">
            <v>551.89</v>
          </cell>
          <cell r="G61">
            <v>544.47</v>
          </cell>
          <cell r="H61">
            <v>550.58000000000004</v>
          </cell>
          <cell r="I61">
            <v>556.23</v>
          </cell>
          <cell r="J61">
            <v>555.08000000000004</v>
          </cell>
          <cell r="K61">
            <v>552.04999999999995</v>
          </cell>
        </row>
        <row r="62">
          <cell r="A62">
            <v>1803</v>
          </cell>
          <cell r="B62">
            <v>0</v>
          </cell>
          <cell r="C62" t="str">
            <v>WEST MEMPHIS SCHOOL DISTRICT</v>
          </cell>
          <cell r="D62">
            <v>5437.34</v>
          </cell>
          <cell r="E62">
            <v>5435.61</v>
          </cell>
          <cell r="F62">
            <v>5388.47</v>
          </cell>
          <cell r="G62">
            <v>5346.96</v>
          </cell>
          <cell r="H62">
            <v>5437.34</v>
          </cell>
          <cell r="I62">
            <v>5436.46</v>
          </cell>
          <cell r="J62">
            <v>5419.85</v>
          </cell>
          <cell r="K62">
            <v>5400.2</v>
          </cell>
        </row>
        <row r="63">
          <cell r="A63">
            <v>1804</v>
          </cell>
          <cell r="B63">
            <v>0</v>
          </cell>
          <cell r="C63" t="str">
            <v>MARION SCHOOL DISTRICT</v>
          </cell>
          <cell r="D63">
            <v>3803.91</v>
          </cell>
          <cell r="E63">
            <v>3784.66</v>
          </cell>
          <cell r="F63">
            <v>3800.22</v>
          </cell>
          <cell r="G63">
            <v>3787.09</v>
          </cell>
          <cell r="H63">
            <v>3803.91</v>
          </cell>
          <cell r="I63">
            <v>3794.39</v>
          </cell>
          <cell r="J63">
            <v>3796.29</v>
          </cell>
          <cell r="K63">
            <v>3793.76</v>
          </cell>
        </row>
        <row r="64">
          <cell r="A64">
            <v>1901</v>
          </cell>
          <cell r="B64">
            <v>0</v>
          </cell>
          <cell r="C64" t="str">
            <v>CROSS COUNTY SCHOOL DISTRICT</v>
          </cell>
          <cell r="D64">
            <v>567.46</v>
          </cell>
          <cell r="E64">
            <v>568.27</v>
          </cell>
          <cell r="F64">
            <v>567.41999999999996</v>
          </cell>
          <cell r="G64">
            <v>562.75</v>
          </cell>
          <cell r="H64">
            <v>567.46</v>
          </cell>
          <cell r="I64">
            <v>567.85</v>
          </cell>
          <cell r="J64">
            <v>567.70000000000005</v>
          </cell>
          <cell r="K64">
            <v>566.48</v>
          </cell>
        </row>
        <row r="65">
          <cell r="A65">
            <v>1905</v>
          </cell>
          <cell r="B65">
            <v>0</v>
          </cell>
          <cell r="C65" t="str">
            <v>WYNNE SCHOOL DISTRICT</v>
          </cell>
          <cell r="D65">
            <v>2703.42</v>
          </cell>
          <cell r="E65">
            <v>2687.29</v>
          </cell>
          <cell r="F65">
            <v>2684.25</v>
          </cell>
          <cell r="G65">
            <v>2659.33</v>
          </cell>
          <cell r="H65">
            <v>2703.42</v>
          </cell>
          <cell r="I65">
            <v>2695.26</v>
          </cell>
          <cell r="J65">
            <v>2691.29</v>
          </cell>
          <cell r="K65">
            <v>2683.21</v>
          </cell>
        </row>
        <row r="66">
          <cell r="A66">
            <v>2002</v>
          </cell>
          <cell r="B66">
            <v>0</v>
          </cell>
          <cell r="C66" t="str">
            <v>FORDYCE SCHOOL DISTRICT</v>
          </cell>
          <cell r="D66">
            <v>763.89</v>
          </cell>
          <cell r="E66">
            <v>753</v>
          </cell>
          <cell r="F66">
            <v>740.18</v>
          </cell>
          <cell r="G66">
            <v>747.83</v>
          </cell>
          <cell r="H66">
            <v>763.89</v>
          </cell>
          <cell r="I66">
            <v>758.39</v>
          </cell>
          <cell r="J66">
            <v>752.27</v>
          </cell>
          <cell r="K66">
            <v>751.17</v>
          </cell>
        </row>
        <row r="67">
          <cell r="A67">
            <v>2104</v>
          </cell>
          <cell r="B67">
            <v>0</v>
          </cell>
          <cell r="C67" t="str">
            <v>DUMAS SCHOOL DISTRICT</v>
          </cell>
          <cell r="D67">
            <v>1251.22</v>
          </cell>
          <cell r="E67">
            <v>1231.1600000000001</v>
          </cell>
          <cell r="F67">
            <v>1239.76</v>
          </cell>
          <cell r="G67">
            <v>1232.3</v>
          </cell>
          <cell r="H67">
            <v>1251.22</v>
          </cell>
          <cell r="I67">
            <v>1240.8399999999999</v>
          </cell>
          <cell r="J67">
            <v>1240.5</v>
          </cell>
          <cell r="K67">
            <v>1238.2</v>
          </cell>
        </row>
        <row r="68">
          <cell r="A68">
            <v>2105</v>
          </cell>
          <cell r="B68">
            <v>0</v>
          </cell>
          <cell r="C68" t="str">
            <v>MCGEHEE SCHOOL DISTRICT</v>
          </cell>
          <cell r="D68">
            <v>1167.74</v>
          </cell>
          <cell r="E68">
            <v>1166.96</v>
          </cell>
          <cell r="F68">
            <v>1175.2</v>
          </cell>
          <cell r="G68">
            <v>1169.94</v>
          </cell>
          <cell r="H68">
            <v>1167.74</v>
          </cell>
          <cell r="I68">
            <v>1167.33</v>
          </cell>
          <cell r="J68">
            <v>1169.9100000000001</v>
          </cell>
          <cell r="K68">
            <v>1169.92</v>
          </cell>
        </row>
        <row r="69">
          <cell r="A69">
            <v>2202</v>
          </cell>
          <cell r="B69">
            <v>0</v>
          </cell>
          <cell r="C69" t="str">
            <v>DREW CENTRAL SCHOOL DISTRICT</v>
          </cell>
          <cell r="D69">
            <v>1023.49</v>
          </cell>
          <cell r="E69">
            <v>1021.21</v>
          </cell>
          <cell r="F69">
            <v>1018.7</v>
          </cell>
          <cell r="G69">
            <v>1012.2</v>
          </cell>
          <cell r="H69">
            <v>1023.49</v>
          </cell>
          <cell r="I69">
            <v>1022.35</v>
          </cell>
          <cell r="J69">
            <v>1021.08</v>
          </cell>
          <cell r="K69">
            <v>1018.79</v>
          </cell>
        </row>
        <row r="70">
          <cell r="A70">
            <v>2203</v>
          </cell>
          <cell r="B70">
            <v>0</v>
          </cell>
          <cell r="C70" t="str">
            <v>MONTICELLO SCHOOL DISTRICT</v>
          </cell>
          <cell r="D70">
            <v>1928.4</v>
          </cell>
          <cell r="E70">
            <v>1926.12</v>
          </cell>
          <cell r="F70">
            <v>1941.43</v>
          </cell>
          <cell r="G70">
            <v>1935.87</v>
          </cell>
          <cell r="H70">
            <v>1928.4</v>
          </cell>
          <cell r="I70">
            <v>1927.23</v>
          </cell>
          <cell r="J70">
            <v>1932.18</v>
          </cell>
          <cell r="K70">
            <v>1933.07</v>
          </cell>
        </row>
        <row r="71">
          <cell r="A71">
            <v>2301</v>
          </cell>
          <cell r="B71">
            <v>0</v>
          </cell>
          <cell r="C71" t="str">
            <v>CONWAY SCHOOL DISTRICT</v>
          </cell>
          <cell r="D71">
            <v>9971.81</v>
          </cell>
          <cell r="E71">
            <v>9975.56</v>
          </cell>
          <cell r="F71">
            <v>9930.86</v>
          </cell>
          <cell r="G71">
            <v>9866.65</v>
          </cell>
          <cell r="H71">
            <v>9971.81</v>
          </cell>
          <cell r="I71">
            <v>9973.66</v>
          </cell>
          <cell r="J71">
            <v>9958.6299999999992</v>
          </cell>
          <cell r="K71">
            <v>9934.34</v>
          </cell>
        </row>
        <row r="72">
          <cell r="A72">
            <v>2303</v>
          </cell>
          <cell r="B72">
            <v>0</v>
          </cell>
          <cell r="C72" t="str">
            <v>GREENBRIER SCHOOL DISTRICT</v>
          </cell>
          <cell r="D72">
            <v>3530.32</v>
          </cell>
          <cell r="E72">
            <v>3512</v>
          </cell>
          <cell r="F72">
            <v>3484.84</v>
          </cell>
          <cell r="G72">
            <v>3448.23</v>
          </cell>
          <cell r="H72">
            <v>3530.32</v>
          </cell>
          <cell r="I72">
            <v>3521.05</v>
          </cell>
          <cell r="J72">
            <v>3508.53</v>
          </cell>
          <cell r="K72">
            <v>3493.29</v>
          </cell>
        </row>
        <row r="73">
          <cell r="A73">
            <v>2304</v>
          </cell>
          <cell r="B73">
            <v>0</v>
          </cell>
          <cell r="C73" t="str">
            <v>GUY-PERKINS SCHOOL DISTRICT</v>
          </cell>
          <cell r="D73">
            <v>359.87</v>
          </cell>
          <cell r="E73">
            <v>358.77</v>
          </cell>
          <cell r="F73">
            <v>371.05</v>
          </cell>
          <cell r="G73">
            <v>369.11</v>
          </cell>
          <cell r="H73">
            <v>359.87</v>
          </cell>
          <cell r="I73">
            <v>359.32</v>
          </cell>
          <cell r="J73">
            <v>363.41</v>
          </cell>
          <cell r="K73">
            <v>364.88</v>
          </cell>
        </row>
        <row r="74">
          <cell r="A74">
            <v>2305</v>
          </cell>
          <cell r="B74">
            <v>0</v>
          </cell>
          <cell r="C74" t="str">
            <v>MAYFLOWER SCHOOL DISTRICT</v>
          </cell>
          <cell r="D74">
            <v>1072.8</v>
          </cell>
          <cell r="E74">
            <v>1064.17</v>
          </cell>
          <cell r="F74">
            <v>1057.04</v>
          </cell>
          <cell r="G74">
            <v>1052.52</v>
          </cell>
          <cell r="H74">
            <v>1072.8</v>
          </cell>
          <cell r="I74">
            <v>1068.53</v>
          </cell>
          <cell r="J74">
            <v>1064.28</v>
          </cell>
          <cell r="K74">
            <v>1061.44</v>
          </cell>
        </row>
        <row r="75">
          <cell r="A75">
            <v>2306</v>
          </cell>
          <cell r="B75">
            <v>0</v>
          </cell>
          <cell r="C75" t="str">
            <v>MT. VERNON/ENOLA SCHOOL DISTRICT</v>
          </cell>
          <cell r="D75">
            <v>485.82</v>
          </cell>
          <cell r="E75">
            <v>489.77</v>
          </cell>
          <cell r="F75">
            <v>479.52</v>
          </cell>
          <cell r="G75">
            <v>477.6</v>
          </cell>
          <cell r="H75">
            <v>485.82</v>
          </cell>
          <cell r="I75">
            <v>487.75</v>
          </cell>
          <cell r="J75">
            <v>484.92</v>
          </cell>
          <cell r="K75">
            <v>482.99</v>
          </cell>
        </row>
        <row r="76">
          <cell r="A76">
            <v>2307</v>
          </cell>
          <cell r="B76">
            <v>0</v>
          </cell>
          <cell r="C76" t="str">
            <v>VILONIA SCHOOL DISTRICT</v>
          </cell>
          <cell r="D76">
            <v>3165.69</v>
          </cell>
          <cell r="E76">
            <v>3132.23</v>
          </cell>
          <cell r="F76">
            <v>3126.06</v>
          </cell>
          <cell r="G76">
            <v>3119.28</v>
          </cell>
          <cell r="H76">
            <v>3165.69</v>
          </cell>
          <cell r="I76">
            <v>3148.77</v>
          </cell>
          <cell r="J76">
            <v>3141.03</v>
          </cell>
          <cell r="K76">
            <v>3135.78</v>
          </cell>
        </row>
        <row r="77">
          <cell r="A77">
            <v>2402</v>
          </cell>
          <cell r="B77">
            <v>0</v>
          </cell>
          <cell r="C77" t="str">
            <v>CHARLESTON SCHOOL DISTRICT</v>
          </cell>
          <cell r="D77">
            <v>886.35</v>
          </cell>
          <cell r="E77">
            <v>888.45</v>
          </cell>
          <cell r="F77">
            <v>878.77</v>
          </cell>
          <cell r="G77">
            <v>877.43</v>
          </cell>
          <cell r="H77">
            <v>886.35</v>
          </cell>
          <cell r="I77">
            <v>887.42</v>
          </cell>
          <cell r="J77">
            <v>884.32</v>
          </cell>
          <cell r="K77">
            <v>882.62</v>
          </cell>
        </row>
        <row r="78">
          <cell r="A78">
            <v>2403</v>
          </cell>
          <cell r="B78">
            <v>0</v>
          </cell>
          <cell r="C78" t="str">
            <v>COUNTY LINE SCHOOL DISTRICT</v>
          </cell>
          <cell r="D78">
            <v>456.64</v>
          </cell>
          <cell r="E78">
            <v>455.75</v>
          </cell>
          <cell r="F78">
            <v>458.07</v>
          </cell>
          <cell r="G78">
            <v>457.86</v>
          </cell>
          <cell r="H78">
            <v>456.64</v>
          </cell>
          <cell r="I78">
            <v>456.16</v>
          </cell>
          <cell r="J78">
            <v>456.79</v>
          </cell>
          <cell r="K78">
            <v>457.07</v>
          </cell>
        </row>
        <row r="79">
          <cell r="A79">
            <v>2404</v>
          </cell>
          <cell r="B79">
            <v>0</v>
          </cell>
          <cell r="C79" t="str">
            <v>OZARK SCHOOL DISTRICT</v>
          </cell>
          <cell r="D79">
            <v>1855.78</v>
          </cell>
          <cell r="E79">
            <v>1824.98</v>
          </cell>
          <cell r="F79">
            <v>1809.45</v>
          </cell>
          <cell r="G79">
            <v>1793.92</v>
          </cell>
          <cell r="H79">
            <v>1855.78</v>
          </cell>
          <cell r="I79">
            <v>1840.38</v>
          </cell>
          <cell r="J79">
            <v>1830.23</v>
          </cell>
          <cell r="K79">
            <v>1820.64</v>
          </cell>
        </row>
        <row r="80">
          <cell r="A80">
            <v>2501</v>
          </cell>
          <cell r="B80">
            <v>0</v>
          </cell>
          <cell r="C80" t="str">
            <v>MAMMOTH SPRING SCHOOL DISTRICT</v>
          </cell>
          <cell r="D80">
            <v>436.98</v>
          </cell>
          <cell r="E80">
            <v>428.79</v>
          </cell>
          <cell r="F80">
            <v>426.75</v>
          </cell>
          <cell r="G80">
            <v>427.63</v>
          </cell>
          <cell r="H80">
            <v>436.98</v>
          </cell>
          <cell r="I80">
            <v>432.98</v>
          </cell>
          <cell r="J80">
            <v>430.87</v>
          </cell>
          <cell r="K80">
            <v>430</v>
          </cell>
        </row>
        <row r="81">
          <cell r="A81">
            <v>2502</v>
          </cell>
          <cell r="B81">
            <v>0</v>
          </cell>
          <cell r="C81" t="str">
            <v>SALEM SCHOOL DISTRICT</v>
          </cell>
          <cell r="D81">
            <v>830.7</v>
          </cell>
          <cell r="E81">
            <v>835.02</v>
          </cell>
          <cell r="F81">
            <v>848.38</v>
          </cell>
          <cell r="G81">
            <v>840.55</v>
          </cell>
          <cell r="H81">
            <v>830.7</v>
          </cell>
          <cell r="I81">
            <v>832.88</v>
          </cell>
          <cell r="J81">
            <v>838.16</v>
          </cell>
          <cell r="K81">
            <v>838.74</v>
          </cell>
        </row>
        <row r="82">
          <cell r="A82">
            <v>2503</v>
          </cell>
          <cell r="B82">
            <v>0</v>
          </cell>
          <cell r="C82" t="str">
            <v>VIOLA SCHOOL DISTRICT</v>
          </cell>
          <cell r="D82">
            <v>373</v>
          </cell>
          <cell r="E82">
            <v>379.03</v>
          </cell>
          <cell r="F82">
            <v>379.05</v>
          </cell>
          <cell r="G82">
            <v>381.21</v>
          </cell>
          <cell r="H82">
            <v>373</v>
          </cell>
          <cell r="I82">
            <v>375.98</v>
          </cell>
          <cell r="J82">
            <v>377.04</v>
          </cell>
          <cell r="K82">
            <v>378.09</v>
          </cell>
        </row>
        <row r="83">
          <cell r="A83">
            <v>2601</v>
          </cell>
          <cell r="B83">
            <v>0</v>
          </cell>
          <cell r="C83" t="str">
            <v>CUTTER-MORNING STAR SCHOOL DISTRICT</v>
          </cell>
          <cell r="D83">
            <v>630.96</v>
          </cell>
          <cell r="E83">
            <v>615.96</v>
          </cell>
          <cell r="F83">
            <v>615.04999999999995</v>
          </cell>
          <cell r="G83">
            <v>612.53</v>
          </cell>
          <cell r="H83">
            <v>630.96</v>
          </cell>
          <cell r="I83">
            <v>623.54999999999995</v>
          </cell>
          <cell r="J83">
            <v>620.55999999999995</v>
          </cell>
          <cell r="K83">
            <v>618.58000000000004</v>
          </cell>
        </row>
        <row r="84">
          <cell r="A84">
            <v>2602</v>
          </cell>
          <cell r="B84">
            <v>0</v>
          </cell>
          <cell r="C84" t="str">
            <v>FOUNTAIN LAKE SCHOOL DISTRICT</v>
          </cell>
          <cell r="D84">
            <v>1421.14</v>
          </cell>
          <cell r="E84">
            <v>1408.89</v>
          </cell>
          <cell r="F84">
            <v>1392.61</v>
          </cell>
          <cell r="G84">
            <v>1368.56</v>
          </cell>
          <cell r="H84">
            <v>1421.14</v>
          </cell>
          <cell r="I84">
            <v>1415.09</v>
          </cell>
          <cell r="J84">
            <v>1407.1</v>
          </cell>
          <cell r="K84">
            <v>1397.79</v>
          </cell>
        </row>
        <row r="85">
          <cell r="A85">
            <v>2603</v>
          </cell>
          <cell r="B85">
            <v>0</v>
          </cell>
          <cell r="C85" t="str">
            <v>HOT SPRINGS SCHOOL DISTRICT</v>
          </cell>
          <cell r="D85">
            <v>3548.78</v>
          </cell>
          <cell r="E85">
            <v>3522.53</v>
          </cell>
          <cell r="F85">
            <v>3502.24</v>
          </cell>
          <cell r="G85">
            <v>3508.84</v>
          </cell>
          <cell r="H85">
            <v>3548.78</v>
          </cell>
          <cell r="I85">
            <v>3535.65</v>
          </cell>
          <cell r="J85">
            <v>3524.35</v>
          </cell>
          <cell r="K85">
            <v>3520.43</v>
          </cell>
        </row>
        <row r="86">
          <cell r="A86">
            <v>2604</v>
          </cell>
          <cell r="B86">
            <v>0</v>
          </cell>
          <cell r="C86" t="str">
            <v>JESSIEVILLE SCHOOL DISTRICT</v>
          </cell>
          <cell r="D86">
            <v>877.35</v>
          </cell>
          <cell r="E86">
            <v>878.96</v>
          </cell>
          <cell r="F86">
            <v>885.9</v>
          </cell>
          <cell r="G86">
            <v>880.57</v>
          </cell>
          <cell r="H86">
            <v>877.35</v>
          </cell>
          <cell r="I86">
            <v>878.13</v>
          </cell>
          <cell r="J86">
            <v>880.92</v>
          </cell>
          <cell r="K86">
            <v>880.83</v>
          </cell>
        </row>
        <row r="87">
          <cell r="A87">
            <v>2605</v>
          </cell>
          <cell r="B87">
            <v>0</v>
          </cell>
          <cell r="C87" t="str">
            <v>LAKE HAMILTON SCHOOL DISTRICT</v>
          </cell>
          <cell r="D87">
            <v>4409.0600000000004</v>
          </cell>
          <cell r="E87">
            <v>4395.2</v>
          </cell>
          <cell r="F87">
            <v>4352.96</v>
          </cell>
          <cell r="G87">
            <v>4327.54</v>
          </cell>
          <cell r="H87">
            <v>4409.0600000000004</v>
          </cell>
          <cell r="I87">
            <v>4402.05</v>
          </cell>
          <cell r="J87">
            <v>4385.07</v>
          </cell>
          <cell r="K87">
            <v>4370.53</v>
          </cell>
        </row>
        <row r="88">
          <cell r="A88">
            <v>2606</v>
          </cell>
          <cell r="B88">
            <v>0</v>
          </cell>
          <cell r="C88" t="str">
            <v>LAKESIDE SCHOOL DIST(GARLAND)</v>
          </cell>
          <cell r="D88">
            <v>3504.27</v>
          </cell>
          <cell r="E88">
            <v>3462.41</v>
          </cell>
          <cell r="F88">
            <v>3425.75</v>
          </cell>
          <cell r="G88">
            <v>3399.28</v>
          </cell>
          <cell r="H88">
            <v>3504.27</v>
          </cell>
          <cell r="I88">
            <v>3483.1</v>
          </cell>
          <cell r="J88">
            <v>3463.27</v>
          </cell>
          <cell r="K88">
            <v>3447.36</v>
          </cell>
        </row>
        <row r="89">
          <cell r="A89">
            <v>2607</v>
          </cell>
          <cell r="B89">
            <v>0</v>
          </cell>
          <cell r="C89" t="str">
            <v>MOUNTAIN PINE SCHOOL DISTRICT</v>
          </cell>
          <cell r="D89">
            <v>520.6</v>
          </cell>
          <cell r="E89">
            <v>531.19000000000005</v>
          </cell>
          <cell r="F89">
            <v>536.54</v>
          </cell>
          <cell r="G89">
            <v>537.16</v>
          </cell>
          <cell r="H89">
            <v>520.6</v>
          </cell>
          <cell r="I89">
            <v>525.84</v>
          </cell>
          <cell r="J89">
            <v>529.38</v>
          </cell>
          <cell r="K89">
            <v>531.44000000000005</v>
          </cell>
        </row>
        <row r="90">
          <cell r="A90">
            <v>2703</v>
          </cell>
          <cell r="B90">
            <v>0</v>
          </cell>
          <cell r="C90" t="str">
            <v>POYEN SCHOOL DISTRICT</v>
          </cell>
          <cell r="D90">
            <v>606.79999999999995</v>
          </cell>
          <cell r="E90">
            <v>599.98</v>
          </cell>
          <cell r="F90">
            <v>607.11</v>
          </cell>
          <cell r="G90">
            <v>604.26</v>
          </cell>
          <cell r="H90">
            <v>606.79999999999995</v>
          </cell>
          <cell r="I90">
            <v>603.39</v>
          </cell>
          <cell r="J90">
            <v>604.69000000000005</v>
          </cell>
          <cell r="K90">
            <v>604.58000000000004</v>
          </cell>
        </row>
        <row r="91">
          <cell r="A91">
            <v>2705</v>
          </cell>
          <cell r="B91">
            <v>0</v>
          </cell>
          <cell r="C91" t="str">
            <v>SHERIDAN SCHOOL DISTRICT</v>
          </cell>
          <cell r="D91">
            <v>4059.59</v>
          </cell>
          <cell r="E91">
            <v>4050.21</v>
          </cell>
          <cell r="F91">
            <v>4056.04</v>
          </cell>
          <cell r="G91">
            <v>4061.32</v>
          </cell>
          <cell r="H91">
            <v>4059.59</v>
          </cell>
          <cell r="I91">
            <v>4054.79</v>
          </cell>
          <cell r="J91">
            <v>4055.19</v>
          </cell>
          <cell r="K91">
            <v>4056.98</v>
          </cell>
        </row>
        <row r="92">
          <cell r="A92">
            <v>2803</v>
          </cell>
          <cell r="B92">
            <v>0</v>
          </cell>
          <cell r="C92" t="str">
            <v>MARMADUKE SCHOOL DISTRICT</v>
          </cell>
          <cell r="D92">
            <v>704.85</v>
          </cell>
          <cell r="E92">
            <v>711.69</v>
          </cell>
          <cell r="F92">
            <v>708.07</v>
          </cell>
          <cell r="G92">
            <v>701.7</v>
          </cell>
          <cell r="H92">
            <v>704.85</v>
          </cell>
          <cell r="I92">
            <v>708.31</v>
          </cell>
          <cell r="J92">
            <v>708.23</v>
          </cell>
          <cell r="K92">
            <v>706.65</v>
          </cell>
        </row>
        <row r="93">
          <cell r="A93">
            <v>2807</v>
          </cell>
          <cell r="B93">
            <v>0</v>
          </cell>
          <cell r="C93" t="str">
            <v>GREENE COUNTY TECH SCHOOL DISTRICT</v>
          </cell>
          <cell r="D93">
            <v>3627.43</v>
          </cell>
          <cell r="E93">
            <v>3616.37</v>
          </cell>
          <cell r="F93">
            <v>3596.18</v>
          </cell>
          <cell r="G93">
            <v>3562.82</v>
          </cell>
          <cell r="H93">
            <v>3627.43</v>
          </cell>
          <cell r="I93">
            <v>3621.84</v>
          </cell>
          <cell r="J93">
            <v>3612.84</v>
          </cell>
          <cell r="K93">
            <v>3600.47</v>
          </cell>
        </row>
        <row r="94">
          <cell r="A94">
            <v>2808</v>
          </cell>
          <cell r="B94">
            <v>0</v>
          </cell>
          <cell r="C94" t="str">
            <v>PARAGOULD SCHOOL DISTRICT</v>
          </cell>
          <cell r="D94">
            <v>3128.39</v>
          </cell>
          <cell r="E94">
            <v>3134.28</v>
          </cell>
          <cell r="F94">
            <v>3140.48</v>
          </cell>
          <cell r="G94">
            <v>3130.23</v>
          </cell>
          <cell r="H94">
            <v>3128.39</v>
          </cell>
          <cell r="I94">
            <v>3131.23</v>
          </cell>
          <cell r="J94">
            <v>3134.53</v>
          </cell>
          <cell r="K94">
            <v>3133.34</v>
          </cell>
        </row>
        <row r="95">
          <cell r="A95">
            <v>2901</v>
          </cell>
          <cell r="B95">
            <v>0</v>
          </cell>
          <cell r="C95" t="str">
            <v>BLEVINS SCHOOL DISTRICT</v>
          </cell>
          <cell r="D95">
            <v>467.73</v>
          </cell>
          <cell r="E95">
            <v>460.15</v>
          </cell>
          <cell r="F95">
            <v>469.9</v>
          </cell>
          <cell r="G95">
            <v>469.98</v>
          </cell>
          <cell r="H95">
            <v>467.73</v>
          </cell>
          <cell r="I95">
            <v>463.98</v>
          </cell>
          <cell r="J95">
            <v>466.06</v>
          </cell>
          <cell r="K95">
            <v>467.04</v>
          </cell>
        </row>
        <row r="96">
          <cell r="A96">
            <v>2903</v>
          </cell>
          <cell r="B96">
            <v>0</v>
          </cell>
          <cell r="C96" t="str">
            <v>HOPE SCHOOL DISTRICT</v>
          </cell>
          <cell r="D96">
            <v>2246.0700000000002</v>
          </cell>
          <cell r="E96">
            <v>2214.5</v>
          </cell>
          <cell r="F96">
            <v>2190.3200000000002</v>
          </cell>
          <cell r="G96">
            <v>2165.4499999999998</v>
          </cell>
          <cell r="H96">
            <v>2246.0700000000002</v>
          </cell>
          <cell r="I96">
            <v>2230.29</v>
          </cell>
          <cell r="J96">
            <v>2217.59</v>
          </cell>
          <cell r="K96">
            <v>2203.2399999999998</v>
          </cell>
        </row>
        <row r="97">
          <cell r="A97">
            <v>2906</v>
          </cell>
          <cell r="B97">
            <v>0</v>
          </cell>
          <cell r="C97" t="str">
            <v>SPRING HILL SCHOOL DISTRICT</v>
          </cell>
          <cell r="D97">
            <v>618.16999999999996</v>
          </cell>
          <cell r="E97">
            <v>619.32000000000005</v>
          </cell>
          <cell r="F97">
            <v>617.20000000000005</v>
          </cell>
          <cell r="G97">
            <v>611.23</v>
          </cell>
          <cell r="H97">
            <v>618.16999999999996</v>
          </cell>
          <cell r="I97">
            <v>618.74</v>
          </cell>
          <cell r="J97">
            <v>618.17999999999995</v>
          </cell>
          <cell r="K97">
            <v>616.30999999999995</v>
          </cell>
        </row>
        <row r="98">
          <cell r="A98">
            <v>3001</v>
          </cell>
          <cell r="B98">
            <v>0</v>
          </cell>
          <cell r="C98" t="str">
            <v>BISMARCK SCHOOL DISTRICT</v>
          </cell>
          <cell r="D98">
            <v>989.66</v>
          </cell>
          <cell r="E98">
            <v>988.09</v>
          </cell>
          <cell r="F98">
            <v>977.12</v>
          </cell>
          <cell r="G98">
            <v>975.75</v>
          </cell>
          <cell r="H98">
            <v>989.66</v>
          </cell>
          <cell r="I98">
            <v>988.89</v>
          </cell>
          <cell r="J98">
            <v>984.64</v>
          </cell>
          <cell r="K98">
            <v>982.39</v>
          </cell>
        </row>
        <row r="99">
          <cell r="A99">
            <v>3002</v>
          </cell>
          <cell r="B99">
            <v>0</v>
          </cell>
          <cell r="C99" t="str">
            <v>GLEN ROSE SCHOOL DISTRICT</v>
          </cell>
          <cell r="D99">
            <v>1043.2</v>
          </cell>
          <cell r="E99">
            <v>1045.9100000000001</v>
          </cell>
          <cell r="F99">
            <v>1034.97</v>
          </cell>
          <cell r="G99">
            <v>1035.8399999999999</v>
          </cell>
          <cell r="H99">
            <v>1043.2</v>
          </cell>
          <cell r="I99">
            <v>1044.57</v>
          </cell>
          <cell r="J99">
            <v>1041.2</v>
          </cell>
          <cell r="K99">
            <v>1039.8800000000001</v>
          </cell>
        </row>
        <row r="100">
          <cell r="A100">
            <v>3003</v>
          </cell>
          <cell r="B100">
            <v>0</v>
          </cell>
          <cell r="C100" t="str">
            <v>MAGNET COVE SCHOOL DIST.</v>
          </cell>
          <cell r="D100">
            <v>716.73</v>
          </cell>
          <cell r="E100">
            <v>709.92</v>
          </cell>
          <cell r="F100">
            <v>712.61</v>
          </cell>
          <cell r="G100">
            <v>713.25</v>
          </cell>
          <cell r="H100">
            <v>716.73</v>
          </cell>
          <cell r="I100">
            <v>713.24</v>
          </cell>
          <cell r="J100">
            <v>713.03</v>
          </cell>
          <cell r="K100">
            <v>713.08</v>
          </cell>
        </row>
        <row r="101">
          <cell r="A101">
            <v>3004</v>
          </cell>
          <cell r="B101">
            <v>0</v>
          </cell>
          <cell r="C101" t="str">
            <v>MALVERN SCHOOL DISTRICT</v>
          </cell>
          <cell r="D101">
            <v>1958.14</v>
          </cell>
          <cell r="E101">
            <v>1948.03</v>
          </cell>
          <cell r="F101">
            <v>1926.81</v>
          </cell>
          <cell r="G101">
            <v>1933.32</v>
          </cell>
          <cell r="H101">
            <v>1958.14</v>
          </cell>
          <cell r="I101">
            <v>1953.08</v>
          </cell>
          <cell r="J101">
            <v>1944.06</v>
          </cell>
          <cell r="K101">
            <v>1941.41</v>
          </cell>
        </row>
        <row r="102">
          <cell r="A102">
            <v>3005</v>
          </cell>
          <cell r="B102">
            <v>0</v>
          </cell>
          <cell r="C102" t="str">
            <v>OUACHITA SCHOOL DISTRICT</v>
          </cell>
          <cell r="D102">
            <v>497.31</v>
          </cell>
          <cell r="E102">
            <v>494.82</v>
          </cell>
          <cell r="F102">
            <v>487.86</v>
          </cell>
          <cell r="G102">
            <v>486.66</v>
          </cell>
          <cell r="H102">
            <v>497.31</v>
          </cell>
          <cell r="I102">
            <v>496.04</v>
          </cell>
          <cell r="J102">
            <v>493.11</v>
          </cell>
          <cell r="K102">
            <v>491.52</v>
          </cell>
        </row>
        <row r="103">
          <cell r="A103">
            <v>3102</v>
          </cell>
          <cell r="B103">
            <v>0</v>
          </cell>
          <cell r="C103" t="str">
            <v>DIERKS SCHOOL DISTRICT</v>
          </cell>
          <cell r="D103">
            <v>572.12</v>
          </cell>
          <cell r="E103">
            <v>571.04999999999995</v>
          </cell>
          <cell r="F103">
            <v>579.03</v>
          </cell>
          <cell r="G103">
            <v>572.94000000000005</v>
          </cell>
          <cell r="H103">
            <v>572.12</v>
          </cell>
          <cell r="I103">
            <v>571.59</v>
          </cell>
          <cell r="J103">
            <v>574.13</v>
          </cell>
          <cell r="K103">
            <v>573.82000000000005</v>
          </cell>
        </row>
        <row r="104">
          <cell r="A104">
            <v>3104</v>
          </cell>
          <cell r="B104">
            <v>0</v>
          </cell>
          <cell r="C104" t="str">
            <v>MINERAL SPRINGS SCHOOL DISTRICT</v>
          </cell>
          <cell r="D104">
            <v>404.26</v>
          </cell>
          <cell r="E104">
            <v>402.83</v>
          </cell>
          <cell r="F104">
            <v>397.9</v>
          </cell>
          <cell r="G104">
            <v>394.66</v>
          </cell>
          <cell r="H104">
            <v>404.26</v>
          </cell>
          <cell r="I104">
            <v>403.56</v>
          </cell>
          <cell r="J104">
            <v>401.53</v>
          </cell>
          <cell r="K104">
            <v>399.72</v>
          </cell>
        </row>
        <row r="105">
          <cell r="A105">
            <v>3105</v>
          </cell>
          <cell r="B105">
            <v>0</v>
          </cell>
          <cell r="C105" t="str">
            <v>NASHVILLE SCHOOL DISTRICT</v>
          </cell>
          <cell r="D105">
            <v>1929.57</v>
          </cell>
          <cell r="E105">
            <v>1921.72</v>
          </cell>
          <cell r="F105">
            <v>1895.5</v>
          </cell>
          <cell r="G105">
            <v>1879.48</v>
          </cell>
          <cell r="H105">
            <v>1929.57</v>
          </cell>
          <cell r="I105">
            <v>1925.69</v>
          </cell>
          <cell r="J105">
            <v>1915.4</v>
          </cell>
          <cell r="K105">
            <v>1906.12</v>
          </cell>
        </row>
        <row r="106">
          <cell r="A106">
            <v>3201</v>
          </cell>
          <cell r="B106">
            <v>0</v>
          </cell>
          <cell r="C106" t="str">
            <v>BATESVILLE SCHOOL DISTRICT</v>
          </cell>
          <cell r="D106">
            <v>3078.12</v>
          </cell>
          <cell r="E106">
            <v>3086.37</v>
          </cell>
          <cell r="F106">
            <v>3074.7</v>
          </cell>
          <cell r="G106">
            <v>3059.34</v>
          </cell>
          <cell r="H106">
            <v>3078.12</v>
          </cell>
          <cell r="I106">
            <v>3082.1</v>
          </cell>
          <cell r="J106">
            <v>3079.46</v>
          </cell>
          <cell r="K106">
            <v>3074.26</v>
          </cell>
        </row>
        <row r="107">
          <cell r="A107">
            <v>3209</v>
          </cell>
          <cell r="B107">
            <v>0</v>
          </cell>
          <cell r="C107" t="str">
            <v>SOUTHSIDE SCHOOL DISTRICT (INDEPENDENCE)</v>
          </cell>
          <cell r="D107">
            <v>1851.87</v>
          </cell>
          <cell r="E107">
            <v>1859.03</v>
          </cell>
          <cell r="F107">
            <v>1867.76</v>
          </cell>
          <cell r="G107">
            <v>1866.13</v>
          </cell>
          <cell r="H107">
            <v>1851.87</v>
          </cell>
          <cell r="I107">
            <v>1855.45</v>
          </cell>
          <cell r="J107">
            <v>1859.61</v>
          </cell>
          <cell r="K107">
            <v>1861.26</v>
          </cell>
        </row>
        <row r="108">
          <cell r="A108">
            <v>3211</v>
          </cell>
          <cell r="B108">
            <v>0</v>
          </cell>
          <cell r="C108" t="str">
            <v>MIDLAND SCHOOL DISTRICT</v>
          </cell>
          <cell r="D108">
            <v>522.41</v>
          </cell>
          <cell r="E108">
            <v>519.92999999999995</v>
          </cell>
          <cell r="F108">
            <v>512.59</v>
          </cell>
          <cell r="G108">
            <v>506.66</v>
          </cell>
          <cell r="H108">
            <v>522.41</v>
          </cell>
          <cell r="I108">
            <v>521.20000000000005</v>
          </cell>
          <cell r="J108">
            <v>518.20000000000005</v>
          </cell>
          <cell r="K108">
            <v>515.22</v>
          </cell>
        </row>
        <row r="109">
          <cell r="A109">
            <v>3212</v>
          </cell>
          <cell r="B109">
            <v>0</v>
          </cell>
          <cell r="C109" t="str">
            <v>CEDAR RIDGE SCHOOL DISTRICT</v>
          </cell>
          <cell r="D109">
            <v>747.8</v>
          </cell>
          <cell r="E109">
            <v>752.18</v>
          </cell>
          <cell r="F109">
            <v>762.01</v>
          </cell>
          <cell r="G109">
            <v>762.44</v>
          </cell>
          <cell r="H109">
            <v>747.8</v>
          </cell>
          <cell r="I109">
            <v>749.91</v>
          </cell>
          <cell r="J109">
            <v>754.22</v>
          </cell>
          <cell r="K109">
            <v>756.34</v>
          </cell>
        </row>
        <row r="110">
          <cell r="A110">
            <v>3301</v>
          </cell>
          <cell r="B110">
            <v>0</v>
          </cell>
          <cell r="C110" t="str">
            <v>CALICO ROCK SCHOOL DISTRICT</v>
          </cell>
          <cell r="D110">
            <v>406.03</v>
          </cell>
          <cell r="E110">
            <v>400.46</v>
          </cell>
          <cell r="F110">
            <v>399.07</v>
          </cell>
          <cell r="G110">
            <v>398.12</v>
          </cell>
          <cell r="H110">
            <v>406.03</v>
          </cell>
          <cell r="I110">
            <v>403.31</v>
          </cell>
          <cell r="J110">
            <v>401.81</v>
          </cell>
          <cell r="K110">
            <v>400.88</v>
          </cell>
        </row>
        <row r="111">
          <cell r="A111">
            <v>3302</v>
          </cell>
          <cell r="B111">
            <v>0</v>
          </cell>
          <cell r="C111" t="str">
            <v>MELBOURNE SCHOOL DISTRICT</v>
          </cell>
          <cell r="D111">
            <v>872.46</v>
          </cell>
          <cell r="E111">
            <v>876.1</v>
          </cell>
          <cell r="F111">
            <v>863.46</v>
          </cell>
          <cell r="G111">
            <v>852.96</v>
          </cell>
          <cell r="H111">
            <v>872.46</v>
          </cell>
          <cell r="I111">
            <v>874.28</v>
          </cell>
          <cell r="J111">
            <v>870.56</v>
          </cell>
          <cell r="K111">
            <v>866.21</v>
          </cell>
        </row>
        <row r="112">
          <cell r="A112">
            <v>3306</v>
          </cell>
          <cell r="B112">
            <v>0</v>
          </cell>
          <cell r="C112" t="str">
            <v>IZARD COUNTY CONSOLIDATED SCHOOL DISTRICT</v>
          </cell>
          <cell r="D112">
            <v>446.05</v>
          </cell>
          <cell r="E112">
            <v>449.19</v>
          </cell>
          <cell r="F112">
            <v>462.56</v>
          </cell>
          <cell r="G112">
            <v>466.76</v>
          </cell>
          <cell r="H112">
            <v>446.05</v>
          </cell>
          <cell r="I112">
            <v>447.62</v>
          </cell>
          <cell r="J112">
            <v>453.03</v>
          </cell>
          <cell r="K112">
            <v>456.12</v>
          </cell>
        </row>
        <row r="113">
          <cell r="A113">
            <v>3403</v>
          </cell>
          <cell r="B113">
            <v>0</v>
          </cell>
          <cell r="C113" t="str">
            <v>NEWPORT SCHOOL DISTRICT</v>
          </cell>
          <cell r="D113">
            <v>1104.3699999999999</v>
          </cell>
          <cell r="E113">
            <v>1118.8</v>
          </cell>
          <cell r="F113">
            <v>1115.17</v>
          </cell>
          <cell r="G113">
            <v>1106.9000000000001</v>
          </cell>
          <cell r="H113">
            <v>1104.3699999999999</v>
          </cell>
          <cell r="I113">
            <v>1111.58</v>
          </cell>
          <cell r="J113">
            <v>1112.76</v>
          </cell>
          <cell r="K113">
            <v>1111.21</v>
          </cell>
        </row>
        <row r="114">
          <cell r="A114">
            <v>3405</v>
          </cell>
          <cell r="B114">
            <v>0</v>
          </cell>
          <cell r="C114" t="str">
            <v>JACKSON CO. SCHOOL DISTRICT</v>
          </cell>
          <cell r="D114">
            <v>891.63</v>
          </cell>
          <cell r="E114">
            <v>880.57</v>
          </cell>
          <cell r="F114">
            <v>874.4</v>
          </cell>
          <cell r="G114">
            <v>863</v>
          </cell>
          <cell r="H114">
            <v>891.63</v>
          </cell>
          <cell r="I114">
            <v>886.04</v>
          </cell>
          <cell r="J114">
            <v>882.31</v>
          </cell>
          <cell r="K114">
            <v>876.89</v>
          </cell>
        </row>
        <row r="115">
          <cell r="A115">
            <v>3502</v>
          </cell>
          <cell r="B115">
            <v>0</v>
          </cell>
          <cell r="C115" t="str">
            <v>DOLLARWAY SCHOOL DISTRICT</v>
          </cell>
          <cell r="D115">
            <v>992.26</v>
          </cell>
          <cell r="E115">
            <v>981.54</v>
          </cell>
          <cell r="F115">
            <v>969.83</v>
          </cell>
          <cell r="G115">
            <v>957.5</v>
          </cell>
          <cell r="H115">
            <v>992.26</v>
          </cell>
          <cell r="I115">
            <v>987.03</v>
          </cell>
          <cell r="J115">
            <v>980.94</v>
          </cell>
          <cell r="K115">
            <v>974.62</v>
          </cell>
        </row>
        <row r="116">
          <cell r="A116">
            <v>3505</v>
          </cell>
          <cell r="B116">
            <v>0</v>
          </cell>
          <cell r="C116" t="str">
            <v>PINE BLUFF SCHOOL DISTRICT</v>
          </cell>
          <cell r="D116">
            <v>3566.65</v>
          </cell>
          <cell r="E116">
            <v>3540.18</v>
          </cell>
          <cell r="F116">
            <v>3563.14</v>
          </cell>
          <cell r="G116">
            <v>3538.89</v>
          </cell>
          <cell r="H116">
            <v>3566.65</v>
          </cell>
          <cell r="I116">
            <v>3553.74</v>
          </cell>
          <cell r="J116">
            <v>3557.02</v>
          </cell>
          <cell r="K116">
            <v>3551.72</v>
          </cell>
        </row>
        <row r="117">
          <cell r="A117">
            <v>3509</v>
          </cell>
          <cell r="B117">
            <v>0</v>
          </cell>
          <cell r="C117" t="str">
            <v>WATSON CHAPEL SCHOOL DISTRICT</v>
          </cell>
          <cell r="D117">
            <v>2574.8200000000002</v>
          </cell>
          <cell r="E117">
            <v>2572.0700000000002</v>
          </cell>
          <cell r="F117">
            <v>2557.25</v>
          </cell>
          <cell r="G117">
            <v>2562.0100000000002</v>
          </cell>
          <cell r="H117">
            <v>2574.8200000000002</v>
          </cell>
          <cell r="I117">
            <v>2573.4499999999998</v>
          </cell>
          <cell r="J117">
            <v>2568.13</v>
          </cell>
          <cell r="K117">
            <v>2566.8200000000002</v>
          </cell>
        </row>
        <row r="118">
          <cell r="A118">
            <v>3510</v>
          </cell>
          <cell r="B118">
            <v>0</v>
          </cell>
          <cell r="C118" t="str">
            <v>WHITE HALL SCHOOL DISTRICT</v>
          </cell>
          <cell r="D118">
            <v>2920.12</v>
          </cell>
          <cell r="E118">
            <v>2932.89</v>
          </cell>
          <cell r="F118">
            <v>2913.56</v>
          </cell>
          <cell r="G118">
            <v>2869.09</v>
          </cell>
          <cell r="H118">
            <v>2920.12</v>
          </cell>
          <cell r="I118">
            <v>2926.58</v>
          </cell>
          <cell r="J118">
            <v>2922.34</v>
          </cell>
          <cell r="K118">
            <v>2908.58</v>
          </cell>
        </row>
        <row r="119">
          <cell r="A119">
            <v>3601</v>
          </cell>
          <cell r="B119">
            <v>0</v>
          </cell>
          <cell r="C119" t="str">
            <v>CLARKSVILLE SCHOOL DISTRICT</v>
          </cell>
          <cell r="D119">
            <v>2577.73</v>
          </cell>
          <cell r="E119">
            <v>2574.79</v>
          </cell>
          <cell r="F119">
            <v>2565.48</v>
          </cell>
          <cell r="G119">
            <v>2569.04</v>
          </cell>
          <cell r="H119">
            <v>2577.73</v>
          </cell>
          <cell r="I119">
            <v>2576.29</v>
          </cell>
          <cell r="J119">
            <v>2572.4699999999998</v>
          </cell>
          <cell r="K119">
            <v>2571.54</v>
          </cell>
        </row>
        <row r="120">
          <cell r="A120">
            <v>3604</v>
          </cell>
          <cell r="B120">
            <v>0</v>
          </cell>
          <cell r="C120" t="str">
            <v>LAMAR SCHOOL DISTRICT</v>
          </cell>
          <cell r="D120">
            <v>1339.55</v>
          </cell>
          <cell r="E120">
            <v>1342.2</v>
          </cell>
          <cell r="F120">
            <v>1343.62</v>
          </cell>
          <cell r="G120">
            <v>1345.66</v>
          </cell>
          <cell r="H120">
            <v>1339.55</v>
          </cell>
          <cell r="I120">
            <v>1340.94</v>
          </cell>
          <cell r="J120">
            <v>1341.87</v>
          </cell>
          <cell r="K120">
            <v>1342.79</v>
          </cell>
        </row>
        <row r="121">
          <cell r="A121">
            <v>3606</v>
          </cell>
          <cell r="B121">
            <v>0</v>
          </cell>
          <cell r="C121" t="str">
            <v>WESTSIDE SCHOOL DIST(JOHNSON)</v>
          </cell>
          <cell r="D121">
            <v>662.45</v>
          </cell>
          <cell r="E121">
            <v>652.66999999999996</v>
          </cell>
          <cell r="F121">
            <v>648.25</v>
          </cell>
          <cell r="G121">
            <v>634.36</v>
          </cell>
          <cell r="H121">
            <v>662.45</v>
          </cell>
          <cell r="I121">
            <v>657.62</v>
          </cell>
          <cell r="J121">
            <v>654.37</v>
          </cell>
          <cell r="K121">
            <v>648.98</v>
          </cell>
        </row>
        <row r="122">
          <cell r="A122">
            <v>3704</v>
          </cell>
          <cell r="B122">
            <v>0</v>
          </cell>
          <cell r="C122" t="str">
            <v>LAFAYETTE COUNTY SCHOOL DISTRICT</v>
          </cell>
          <cell r="D122">
            <v>579.75</v>
          </cell>
          <cell r="E122">
            <v>576.96</v>
          </cell>
          <cell r="F122">
            <v>582.33000000000004</v>
          </cell>
          <cell r="G122">
            <v>579.94000000000005</v>
          </cell>
          <cell r="H122">
            <v>579.75</v>
          </cell>
          <cell r="I122">
            <v>578.37</v>
          </cell>
          <cell r="J122">
            <v>579.82000000000005</v>
          </cell>
          <cell r="K122">
            <v>579.85</v>
          </cell>
        </row>
        <row r="123">
          <cell r="A123">
            <v>3804</v>
          </cell>
          <cell r="B123">
            <v>0</v>
          </cell>
          <cell r="C123" t="str">
            <v>HOXIE SCHOOL DISTRICT</v>
          </cell>
          <cell r="D123">
            <v>825.57</v>
          </cell>
          <cell r="E123">
            <v>819.48</v>
          </cell>
          <cell r="F123">
            <v>806.57</v>
          </cell>
          <cell r="G123">
            <v>819.81</v>
          </cell>
          <cell r="H123">
            <v>825.57</v>
          </cell>
          <cell r="I123">
            <v>822.53</v>
          </cell>
          <cell r="J123">
            <v>816.89</v>
          </cell>
          <cell r="K123">
            <v>817.58</v>
          </cell>
        </row>
        <row r="124">
          <cell r="A124">
            <v>3806</v>
          </cell>
          <cell r="B124">
            <v>0</v>
          </cell>
          <cell r="C124" t="str">
            <v>SLOAN-HENDRIX SCHOOL DISTRICT</v>
          </cell>
          <cell r="D124">
            <v>708.56</v>
          </cell>
          <cell r="E124">
            <v>709.67</v>
          </cell>
          <cell r="F124">
            <v>699.9</v>
          </cell>
          <cell r="G124">
            <v>689.5</v>
          </cell>
          <cell r="H124">
            <v>708.56</v>
          </cell>
          <cell r="I124">
            <v>709.13</v>
          </cell>
          <cell r="J124">
            <v>705.87</v>
          </cell>
          <cell r="K124">
            <v>702.01</v>
          </cell>
        </row>
        <row r="125">
          <cell r="A125">
            <v>3809</v>
          </cell>
          <cell r="B125">
            <v>0</v>
          </cell>
          <cell r="C125" t="str">
            <v>HILLCREST SCHOOL DISTRICT</v>
          </cell>
          <cell r="D125">
            <v>422.91</v>
          </cell>
          <cell r="E125">
            <v>421.05</v>
          </cell>
          <cell r="F125">
            <v>419.68</v>
          </cell>
          <cell r="G125">
            <v>417.98</v>
          </cell>
          <cell r="H125">
            <v>422.91</v>
          </cell>
          <cell r="I125">
            <v>421.99</v>
          </cell>
          <cell r="J125">
            <v>421.16</v>
          </cell>
          <cell r="K125">
            <v>420.41</v>
          </cell>
        </row>
        <row r="126">
          <cell r="A126">
            <v>3810</v>
          </cell>
          <cell r="B126">
            <v>0</v>
          </cell>
          <cell r="C126" t="str">
            <v>LAWRENCE COUNTY SCHOOL DISTRICT</v>
          </cell>
          <cell r="D126">
            <v>926.38</v>
          </cell>
          <cell r="E126">
            <v>917.02</v>
          </cell>
          <cell r="F126">
            <v>909.24</v>
          </cell>
          <cell r="G126">
            <v>900.61</v>
          </cell>
          <cell r="H126">
            <v>926.38</v>
          </cell>
          <cell r="I126">
            <v>921.7</v>
          </cell>
          <cell r="J126">
            <v>917.36</v>
          </cell>
          <cell r="K126">
            <v>913.03</v>
          </cell>
        </row>
        <row r="127">
          <cell r="A127">
            <v>3904</v>
          </cell>
          <cell r="B127">
            <v>0</v>
          </cell>
          <cell r="C127" t="str">
            <v>LEE COUNTY SCHOOL DISTRICT</v>
          </cell>
          <cell r="D127">
            <v>699.84</v>
          </cell>
          <cell r="E127">
            <v>725.08</v>
          </cell>
          <cell r="F127">
            <v>724.82</v>
          </cell>
          <cell r="G127">
            <v>709.66</v>
          </cell>
          <cell r="H127">
            <v>699.84</v>
          </cell>
          <cell r="I127">
            <v>712</v>
          </cell>
          <cell r="J127">
            <v>716.64</v>
          </cell>
          <cell r="K127">
            <v>714.75</v>
          </cell>
        </row>
        <row r="128">
          <cell r="A128">
            <v>4003</v>
          </cell>
          <cell r="B128">
            <v>0</v>
          </cell>
          <cell r="C128" t="str">
            <v>STAR CITY SCHOOL DISTRICT</v>
          </cell>
          <cell r="D128">
            <v>1540.89</v>
          </cell>
          <cell r="E128">
            <v>1527.36</v>
          </cell>
          <cell r="F128">
            <v>1536.85</v>
          </cell>
          <cell r="G128">
            <v>1531.06</v>
          </cell>
          <cell r="H128">
            <v>1540.89</v>
          </cell>
          <cell r="I128">
            <v>1534.2</v>
          </cell>
          <cell r="J128">
            <v>1535.08</v>
          </cell>
          <cell r="K128">
            <v>1534.13</v>
          </cell>
        </row>
        <row r="129">
          <cell r="A129">
            <v>4101</v>
          </cell>
          <cell r="B129">
            <v>0</v>
          </cell>
          <cell r="C129" t="str">
            <v>ASHDOWN SCHOOL DISTRICT</v>
          </cell>
          <cell r="D129">
            <v>1411.08</v>
          </cell>
          <cell r="E129">
            <v>1402.7</v>
          </cell>
          <cell r="F129">
            <v>1391.73</v>
          </cell>
          <cell r="G129">
            <v>1385.85</v>
          </cell>
          <cell r="H129">
            <v>1411.08</v>
          </cell>
          <cell r="I129">
            <v>1406.75</v>
          </cell>
          <cell r="J129">
            <v>1401.7</v>
          </cell>
          <cell r="K129">
            <v>1397.52</v>
          </cell>
        </row>
        <row r="130">
          <cell r="A130">
            <v>4102</v>
          </cell>
          <cell r="B130">
            <v>0</v>
          </cell>
          <cell r="C130" t="str">
            <v>FOREMAN SCHOOL DISTRICT</v>
          </cell>
          <cell r="D130">
            <v>501.03</v>
          </cell>
          <cell r="E130">
            <v>499.94</v>
          </cell>
          <cell r="F130">
            <v>509.88</v>
          </cell>
          <cell r="G130">
            <v>511.74</v>
          </cell>
          <cell r="H130">
            <v>501.03</v>
          </cell>
          <cell r="I130">
            <v>500.48</v>
          </cell>
          <cell r="J130">
            <v>503.8</v>
          </cell>
          <cell r="K130">
            <v>505.81</v>
          </cell>
        </row>
        <row r="131">
          <cell r="A131">
            <v>4201</v>
          </cell>
          <cell r="B131">
            <v>0</v>
          </cell>
          <cell r="C131" t="str">
            <v>BOONEVILLE SCHOOL DISTRICT</v>
          </cell>
          <cell r="D131">
            <v>1191.77</v>
          </cell>
          <cell r="E131">
            <v>1185.07</v>
          </cell>
          <cell r="F131">
            <v>1186.45</v>
          </cell>
          <cell r="G131">
            <v>1190.6600000000001</v>
          </cell>
          <cell r="H131">
            <v>1191.77</v>
          </cell>
          <cell r="I131">
            <v>1188.3399999999999</v>
          </cell>
          <cell r="J131">
            <v>1187.69</v>
          </cell>
          <cell r="K131">
            <v>1188.48</v>
          </cell>
        </row>
        <row r="132">
          <cell r="A132">
            <v>4202</v>
          </cell>
          <cell r="B132">
            <v>0</v>
          </cell>
          <cell r="C132" t="str">
            <v>MAGAZINE SCHOOL DISTRICT</v>
          </cell>
          <cell r="D132">
            <v>537.91</v>
          </cell>
          <cell r="E132">
            <v>541.13</v>
          </cell>
          <cell r="F132">
            <v>531</v>
          </cell>
          <cell r="G132">
            <v>528.35</v>
          </cell>
          <cell r="H132">
            <v>537.91</v>
          </cell>
          <cell r="I132">
            <v>539.5</v>
          </cell>
          <cell r="J132">
            <v>536.47</v>
          </cell>
          <cell r="K132">
            <v>534.24</v>
          </cell>
        </row>
        <row r="133">
          <cell r="A133">
            <v>4203</v>
          </cell>
          <cell r="B133">
            <v>0</v>
          </cell>
          <cell r="C133" t="str">
            <v>PARIS SCHOOL DISTRICT</v>
          </cell>
          <cell r="D133">
            <v>1033.05</v>
          </cell>
          <cell r="E133">
            <v>1032.1400000000001</v>
          </cell>
          <cell r="F133">
            <v>1040.45</v>
          </cell>
          <cell r="G133">
            <v>1040.47</v>
          </cell>
          <cell r="H133">
            <v>1033.05</v>
          </cell>
          <cell r="I133">
            <v>1032.5999999999999</v>
          </cell>
          <cell r="J133">
            <v>1035.17</v>
          </cell>
          <cell r="K133">
            <v>1036.57</v>
          </cell>
        </row>
        <row r="134">
          <cell r="A134">
            <v>4204</v>
          </cell>
          <cell r="B134">
            <v>0</v>
          </cell>
          <cell r="C134" t="str">
            <v>SCRANTON SCHOOL DISTRICT</v>
          </cell>
          <cell r="D134">
            <v>417.3</v>
          </cell>
          <cell r="E134">
            <v>413.94</v>
          </cell>
          <cell r="F134">
            <v>411.83</v>
          </cell>
          <cell r="G134">
            <v>408.39</v>
          </cell>
          <cell r="H134">
            <v>417.3</v>
          </cell>
          <cell r="I134">
            <v>415.62</v>
          </cell>
          <cell r="J134">
            <v>414.32</v>
          </cell>
          <cell r="K134">
            <v>412.85</v>
          </cell>
        </row>
        <row r="135">
          <cell r="A135">
            <v>4301</v>
          </cell>
          <cell r="B135">
            <v>0</v>
          </cell>
          <cell r="C135" t="str">
            <v>LONOKE SCHOOL DISTRICT</v>
          </cell>
          <cell r="D135">
            <v>1756.35</v>
          </cell>
          <cell r="E135">
            <v>1752.61</v>
          </cell>
          <cell r="F135">
            <v>1735.79</v>
          </cell>
          <cell r="G135">
            <v>1718.07</v>
          </cell>
          <cell r="H135">
            <v>1756.35</v>
          </cell>
          <cell r="I135">
            <v>1754.48</v>
          </cell>
          <cell r="J135">
            <v>1747.97</v>
          </cell>
          <cell r="K135">
            <v>1740.24</v>
          </cell>
        </row>
        <row r="136">
          <cell r="A136">
            <v>4302</v>
          </cell>
          <cell r="B136">
            <v>0</v>
          </cell>
          <cell r="C136" t="str">
            <v>ENGLAND SCHOOL DISTRICT</v>
          </cell>
          <cell r="D136">
            <v>694.89</v>
          </cell>
          <cell r="E136">
            <v>690.87</v>
          </cell>
          <cell r="F136">
            <v>698.29</v>
          </cell>
          <cell r="G136">
            <v>693.03</v>
          </cell>
          <cell r="H136">
            <v>694.89</v>
          </cell>
          <cell r="I136">
            <v>692.85</v>
          </cell>
          <cell r="J136">
            <v>694.76</v>
          </cell>
          <cell r="K136">
            <v>694.3</v>
          </cell>
        </row>
        <row r="137">
          <cell r="A137">
            <v>4303</v>
          </cell>
          <cell r="B137">
            <v>0</v>
          </cell>
          <cell r="C137" t="str">
            <v>CARLISLE SCHOOL DISTRICT</v>
          </cell>
          <cell r="D137">
            <v>645.26</v>
          </cell>
          <cell r="E137">
            <v>639.03</v>
          </cell>
          <cell r="F137">
            <v>644.16</v>
          </cell>
          <cell r="G137">
            <v>641.91999999999996</v>
          </cell>
          <cell r="H137">
            <v>645.26</v>
          </cell>
          <cell r="I137">
            <v>642.11</v>
          </cell>
          <cell r="J137">
            <v>642.82000000000005</v>
          </cell>
          <cell r="K137">
            <v>642.59</v>
          </cell>
        </row>
        <row r="138">
          <cell r="A138">
            <v>4304</v>
          </cell>
          <cell r="B138">
            <v>0</v>
          </cell>
          <cell r="C138" t="str">
            <v>CABOT SCHOOL DISTRICT</v>
          </cell>
          <cell r="D138">
            <v>10319.36</v>
          </cell>
          <cell r="E138">
            <v>10292.35</v>
          </cell>
          <cell r="F138">
            <v>10271.91</v>
          </cell>
          <cell r="G138">
            <v>10221.58</v>
          </cell>
          <cell r="H138">
            <v>10319.36</v>
          </cell>
          <cell r="I138">
            <v>10306.01</v>
          </cell>
          <cell r="J138">
            <v>10294.209999999999</v>
          </cell>
          <cell r="K138">
            <v>10274.620000000001</v>
          </cell>
        </row>
        <row r="139">
          <cell r="A139">
            <v>4401</v>
          </cell>
          <cell r="B139">
            <v>0</v>
          </cell>
          <cell r="C139" t="str">
            <v>HUNTSVILLE SCHOOL DISTRICT</v>
          </cell>
          <cell r="D139">
            <v>2262.0700000000002</v>
          </cell>
          <cell r="E139">
            <v>2257.67</v>
          </cell>
          <cell r="F139">
            <v>2255.61</v>
          </cell>
          <cell r="G139">
            <v>2226.42</v>
          </cell>
          <cell r="H139">
            <v>2262.0700000000002</v>
          </cell>
          <cell r="I139">
            <v>2259.92</v>
          </cell>
          <cell r="J139">
            <v>2258.37</v>
          </cell>
          <cell r="K139">
            <v>2250.48</v>
          </cell>
        </row>
        <row r="140">
          <cell r="A140">
            <v>4501</v>
          </cell>
          <cell r="B140">
            <v>0</v>
          </cell>
          <cell r="C140" t="str">
            <v>FLIPPIN SCHOOL DISTRICT</v>
          </cell>
          <cell r="D140">
            <v>837.83</v>
          </cell>
          <cell r="E140">
            <v>835.58</v>
          </cell>
          <cell r="F140">
            <v>842.87</v>
          </cell>
          <cell r="G140">
            <v>844.5</v>
          </cell>
          <cell r="H140">
            <v>837.83</v>
          </cell>
          <cell r="I140">
            <v>836.68</v>
          </cell>
          <cell r="J140">
            <v>838.81</v>
          </cell>
          <cell r="K140">
            <v>840.21</v>
          </cell>
        </row>
        <row r="141">
          <cell r="A141">
            <v>4502</v>
          </cell>
          <cell r="B141">
            <v>0</v>
          </cell>
          <cell r="C141" t="str">
            <v>YELLVILLE-SUMMIT SCHOOL DISTRICT.</v>
          </cell>
          <cell r="D141">
            <v>730.81</v>
          </cell>
          <cell r="E141">
            <v>744.64</v>
          </cell>
          <cell r="F141">
            <v>746.69</v>
          </cell>
          <cell r="G141">
            <v>747.55</v>
          </cell>
          <cell r="H141">
            <v>730.81</v>
          </cell>
          <cell r="I141">
            <v>737.81</v>
          </cell>
          <cell r="J141">
            <v>741.1</v>
          </cell>
          <cell r="K141">
            <v>742.66</v>
          </cell>
        </row>
        <row r="142">
          <cell r="A142">
            <v>4602</v>
          </cell>
          <cell r="B142">
            <v>0</v>
          </cell>
          <cell r="C142" t="str">
            <v>GENOA CENTRAL SCHOOL DISTRICT</v>
          </cell>
          <cell r="D142">
            <v>1156.2</v>
          </cell>
          <cell r="E142">
            <v>1160.72</v>
          </cell>
          <cell r="F142">
            <v>1155.8800000000001</v>
          </cell>
          <cell r="G142">
            <v>1150.67</v>
          </cell>
          <cell r="H142">
            <v>1156.2</v>
          </cell>
          <cell r="I142">
            <v>1158.51</v>
          </cell>
          <cell r="J142">
            <v>1157.58</v>
          </cell>
          <cell r="K142">
            <v>1155.83</v>
          </cell>
        </row>
        <row r="143">
          <cell r="A143">
            <v>4603</v>
          </cell>
          <cell r="B143">
            <v>0</v>
          </cell>
          <cell r="C143" t="str">
            <v>FOUKE SCHOOL DISTRICT</v>
          </cell>
          <cell r="D143">
            <v>1077.33</v>
          </cell>
          <cell r="E143">
            <v>1074.71</v>
          </cell>
          <cell r="F143">
            <v>1071.43</v>
          </cell>
          <cell r="G143">
            <v>1073.3900000000001</v>
          </cell>
          <cell r="H143">
            <v>1077.33</v>
          </cell>
          <cell r="I143">
            <v>1076.01</v>
          </cell>
          <cell r="J143">
            <v>1074.4000000000001</v>
          </cell>
          <cell r="K143">
            <v>1074.1500000000001</v>
          </cell>
        </row>
        <row r="144">
          <cell r="A144">
            <v>4605</v>
          </cell>
          <cell r="B144">
            <v>0</v>
          </cell>
          <cell r="C144" t="str">
            <v>TEXARKANA SCHOOL DISTRICT</v>
          </cell>
          <cell r="D144">
            <v>4038.03</v>
          </cell>
          <cell r="E144">
            <v>4024.13</v>
          </cell>
          <cell r="F144">
            <v>4014.53</v>
          </cell>
          <cell r="G144">
            <v>4005.2</v>
          </cell>
          <cell r="H144">
            <v>4038.03</v>
          </cell>
          <cell r="I144">
            <v>4031.25</v>
          </cell>
          <cell r="J144">
            <v>4025.07</v>
          </cell>
          <cell r="K144">
            <v>4019.71</v>
          </cell>
        </row>
        <row r="145">
          <cell r="A145">
            <v>4701</v>
          </cell>
          <cell r="B145">
            <v>0</v>
          </cell>
          <cell r="C145" t="str">
            <v>ARMOREL SCHOOL DISTRICT</v>
          </cell>
          <cell r="D145">
            <v>437.84</v>
          </cell>
          <cell r="E145">
            <v>434.96</v>
          </cell>
          <cell r="F145">
            <v>435.43</v>
          </cell>
          <cell r="G145">
            <v>438.5</v>
          </cell>
          <cell r="H145">
            <v>437.84</v>
          </cell>
          <cell r="I145">
            <v>436.38</v>
          </cell>
          <cell r="J145">
            <v>436.06</v>
          </cell>
          <cell r="K145">
            <v>436.69</v>
          </cell>
        </row>
        <row r="146">
          <cell r="A146">
            <v>4702</v>
          </cell>
          <cell r="B146">
            <v>0</v>
          </cell>
          <cell r="C146" t="str">
            <v>BLYTHEVILLE SCHOOL DISTRICT</v>
          </cell>
          <cell r="D146">
            <v>2028</v>
          </cell>
          <cell r="E146">
            <v>2045.81</v>
          </cell>
          <cell r="F146">
            <v>2022.09</v>
          </cell>
          <cell r="G146">
            <v>2015.99</v>
          </cell>
          <cell r="H146">
            <v>2028</v>
          </cell>
          <cell r="I146">
            <v>2036.58</v>
          </cell>
          <cell r="J146">
            <v>2031.34</v>
          </cell>
          <cell r="K146">
            <v>2027.2</v>
          </cell>
        </row>
        <row r="147">
          <cell r="A147">
            <v>4706</v>
          </cell>
          <cell r="B147">
            <v>0</v>
          </cell>
          <cell r="C147" t="str">
            <v>RIVERCREST SCHOOL DISTRICT 57</v>
          </cell>
          <cell r="D147">
            <v>1183.19</v>
          </cell>
          <cell r="E147">
            <v>1187</v>
          </cell>
          <cell r="F147">
            <v>1168.74</v>
          </cell>
          <cell r="G147">
            <v>1149.9000000000001</v>
          </cell>
          <cell r="H147">
            <v>1183.19</v>
          </cell>
          <cell r="I147">
            <v>1185.07</v>
          </cell>
          <cell r="J147">
            <v>1179.51</v>
          </cell>
          <cell r="K147">
            <v>1171.8499999999999</v>
          </cell>
        </row>
        <row r="148">
          <cell r="A148">
            <v>4708</v>
          </cell>
          <cell r="B148">
            <v>0</v>
          </cell>
          <cell r="C148" t="str">
            <v>GOSNELL SCHOOL DISTRICT</v>
          </cell>
          <cell r="D148">
            <v>1328.82</v>
          </cell>
          <cell r="E148">
            <v>1309.5899999999999</v>
          </cell>
          <cell r="F148">
            <v>1294.1199999999999</v>
          </cell>
          <cell r="G148">
            <v>1286.76</v>
          </cell>
          <cell r="H148">
            <v>1328.82</v>
          </cell>
          <cell r="I148">
            <v>1319.55</v>
          </cell>
          <cell r="J148">
            <v>1310.87</v>
          </cell>
          <cell r="K148">
            <v>1304.24</v>
          </cell>
        </row>
        <row r="149">
          <cell r="A149">
            <v>4712</v>
          </cell>
          <cell r="B149">
            <v>0</v>
          </cell>
          <cell r="C149" t="str">
            <v>MANILA SCHOOL DISTRICT</v>
          </cell>
          <cell r="D149">
            <v>1052.94</v>
          </cell>
          <cell r="E149">
            <v>1046.6400000000001</v>
          </cell>
          <cell r="F149">
            <v>1038.71</v>
          </cell>
          <cell r="G149">
            <v>1048.6400000000001</v>
          </cell>
          <cell r="H149">
            <v>1052.94</v>
          </cell>
          <cell r="I149">
            <v>1049.8599999999999</v>
          </cell>
          <cell r="J149">
            <v>1046.2</v>
          </cell>
          <cell r="K149">
            <v>1046.9000000000001</v>
          </cell>
        </row>
        <row r="150">
          <cell r="A150">
            <v>4713</v>
          </cell>
          <cell r="B150">
            <v>0</v>
          </cell>
          <cell r="C150" t="str">
            <v>OSCEOLA SCHOOL DISTRICT</v>
          </cell>
          <cell r="D150">
            <v>1128.6600000000001</v>
          </cell>
          <cell r="E150">
            <v>1126.28</v>
          </cell>
          <cell r="F150">
            <v>1129.3499999999999</v>
          </cell>
          <cell r="G150">
            <v>1116.8800000000001</v>
          </cell>
          <cell r="H150">
            <v>1128.6600000000001</v>
          </cell>
          <cell r="I150">
            <v>1127.53</v>
          </cell>
          <cell r="J150">
            <v>1128.18</v>
          </cell>
          <cell r="K150">
            <v>1125.2</v>
          </cell>
        </row>
        <row r="151">
          <cell r="A151">
            <v>4801</v>
          </cell>
          <cell r="B151">
            <v>0</v>
          </cell>
          <cell r="C151" t="str">
            <v>BRINKLEY SCHOOL DISTRICT</v>
          </cell>
          <cell r="D151">
            <v>499.94</v>
          </cell>
          <cell r="E151">
            <v>500.75</v>
          </cell>
          <cell r="F151">
            <v>481.48</v>
          </cell>
          <cell r="G151">
            <v>459.41</v>
          </cell>
          <cell r="H151">
            <v>499.94</v>
          </cell>
          <cell r="I151">
            <v>500.33</v>
          </cell>
          <cell r="J151">
            <v>493.61</v>
          </cell>
          <cell r="K151">
            <v>484.48</v>
          </cell>
        </row>
        <row r="152">
          <cell r="A152">
            <v>4802</v>
          </cell>
          <cell r="B152">
            <v>0</v>
          </cell>
          <cell r="C152" t="str">
            <v>CLARENDON SCHOOL DISTRICT</v>
          </cell>
          <cell r="D152">
            <v>453.3</v>
          </cell>
          <cell r="E152">
            <v>451.34</v>
          </cell>
          <cell r="F152">
            <v>470.57</v>
          </cell>
          <cell r="G152">
            <v>472.4</v>
          </cell>
          <cell r="H152">
            <v>453.3</v>
          </cell>
          <cell r="I152">
            <v>452.34</v>
          </cell>
          <cell r="J152">
            <v>458.69</v>
          </cell>
          <cell r="K152">
            <v>462.24</v>
          </cell>
        </row>
        <row r="153">
          <cell r="A153">
            <v>4901</v>
          </cell>
          <cell r="B153">
            <v>0</v>
          </cell>
          <cell r="C153" t="str">
            <v>CADDO HILLS SCHOOL DISTRICT</v>
          </cell>
          <cell r="D153">
            <v>571.70000000000005</v>
          </cell>
          <cell r="E153">
            <v>565.77</v>
          </cell>
          <cell r="F153">
            <v>566.48</v>
          </cell>
          <cell r="G153">
            <v>563.03</v>
          </cell>
          <cell r="H153">
            <v>571.70000000000005</v>
          </cell>
          <cell r="I153">
            <v>568.70000000000005</v>
          </cell>
          <cell r="J153">
            <v>567.9</v>
          </cell>
          <cell r="K153">
            <v>566.66999999999996</v>
          </cell>
        </row>
        <row r="154">
          <cell r="A154">
            <v>4902</v>
          </cell>
          <cell r="B154">
            <v>0</v>
          </cell>
          <cell r="C154" t="str">
            <v>MOUNT IDA SCHOOL DISTRICT</v>
          </cell>
          <cell r="D154">
            <v>464.47</v>
          </cell>
          <cell r="E154">
            <v>455.92</v>
          </cell>
          <cell r="F154">
            <v>451.8</v>
          </cell>
          <cell r="G154">
            <v>462.67</v>
          </cell>
          <cell r="H154">
            <v>464.47</v>
          </cell>
          <cell r="I154">
            <v>460.2</v>
          </cell>
          <cell r="J154">
            <v>457.14</v>
          </cell>
          <cell r="K154">
            <v>458.57</v>
          </cell>
        </row>
        <row r="155">
          <cell r="A155">
            <v>5006</v>
          </cell>
          <cell r="B155">
            <v>0</v>
          </cell>
          <cell r="C155" t="str">
            <v>PRESCOTT SCHOOL DISTRICT</v>
          </cell>
          <cell r="D155">
            <v>970.54</v>
          </cell>
          <cell r="E155">
            <v>978.21</v>
          </cell>
          <cell r="F155">
            <v>969.12</v>
          </cell>
          <cell r="G155">
            <v>974.38</v>
          </cell>
          <cell r="H155">
            <v>970.54</v>
          </cell>
          <cell r="I155">
            <v>974.38</v>
          </cell>
          <cell r="J155">
            <v>972.63</v>
          </cell>
          <cell r="K155">
            <v>973.11</v>
          </cell>
        </row>
        <row r="156">
          <cell r="A156">
            <v>5008</v>
          </cell>
          <cell r="B156">
            <v>0</v>
          </cell>
          <cell r="C156" t="str">
            <v>NEVADA SCHOOL DISTRICT</v>
          </cell>
          <cell r="D156">
            <v>394.94</v>
          </cell>
          <cell r="E156">
            <v>387.2</v>
          </cell>
          <cell r="F156">
            <v>386.53</v>
          </cell>
          <cell r="G156">
            <v>388.72</v>
          </cell>
          <cell r="H156">
            <v>394.94</v>
          </cell>
          <cell r="I156">
            <v>391.03</v>
          </cell>
          <cell r="J156">
            <v>389.54</v>
          </cell>
          <cell r="K156">
            <v>389.33</v>
          </cell>
        </row>
        <row r="157">
          <cell r="A157">
            <v>5102</v>
          </cell>
          <cell r="B157">
            <v>0</v>
          </cell>
          <cell r="C157" t="str">
            <v>JASPER SCHOOL DISTRICT</v>
          </cell>
          <cell r="D157">
            <v>848.2</v>
          </cell>
          <cell r="E157">
            <v>844.57</v>
          </cell>
          <cell r="F157">
            <v>842.56</v>
          </cell>
          <cell r="G157">
            <v>843.16</v>
          </cell>
          <cell r="H157">
            <v>848.2</v>
          </cell>
          <cell r="I157">
            <v>846.38</v>
          </cell>
          <cell r="J157">
            <v>845.11</v>
          </cell>
          <cell r="K157">
            <v>844.56</v>
          </cell>
        </row>
        <row r="158">
          <cell r="A158">
            <v>5106</v>
          </cell>
          <cell r="B158">
            <v>0</v>
          </cell>
          <cell r="C158" t="str">
            <v>DEER/MT. JUDEA SCHOOL DISTRICT</v>
          </cell>
          <cell r="D158">
            <v>358.05</v>
          </cell>
          <cell r="E158">
            <v>359.64</v>
          </cell>
          <cell r="F158">
            <v>359.68</v>
          </cell>
          <cell r="G158">
            <v>356.59</v>
          </cell>
          <cell r="H158">
            <v>358.05</v>
          </cell>
          <cell r="I158">
            <v>358.85</v>
          </cell>
          <cell r="J158">
            <v>359.13</v>
          </cell>
          <cell r="K158">
            <v>358.54</v>
          </cell>
        </row>
        <row r="159">
          <cell r="A159">
            <v>5201</v>
          </cell>
          <cell r="B159">
            <v>0</v>
          </cell>
          <cell r="C159" t="str">
            <v>BEARDEN SCHOOL DISTRICT</v>
          </cell>
          <cell r="D159">
            <v>497.69</v>
          </cell>
          <cell r="E159">
            <v>496.93</v>
          </cell>
          <cell r="F159">
            <v>505.3</v>
          </cell>
          <cell r="G159">
            <v>503.02</v>
          </cell>
          <cell r="H159">
            <v>497.69</v>
          </cell>
          <cell r="I159">
            <v>497.32</v>
          </cell>
          <cell r="J159">
            <v>500.02</v>
          </cell>
          <cell r="K159">
            <v>500.85</v>
          </cell>
        </row>
        <row r="160">
          <cell r="A160">
            <v>5204</v>
          </cell>
          <cell r="B160">
            <v>0</v>
          </cell>
          <cell r="C160" t="str">
            <v>CAMDEN FAIRVIEW SCHOOL DISTRICT</v>
          </cell>
          <cell r="D160">
            <v>2467.19</v>
          </cell>
          <cell r="E160">
            <v>2461.81</v>
          </cell>
          <cell r="F160">
            <v>2443.73</v>
          </cell>
          <cell r="G160">
            <v>2434.6799999999998</v>
          </cell>
          <cell r="H160">
            <v>2467.19</v>
          </cell>
          <cell r="I160">
            <v>2464.56</v>
          </cell>
          <cell r="J160">
            <v>2457.1999999999998</v>
          </cell>
          <cell r="K160">
            <v>2451.5100000000002</v>
          </cell>
        </row>
        <row r="161">
          <cell r="A161">
            <v>5205</v>
          </cell>
          <cell r="B161">
            <v>0</v>
          </cell>
          <cell r="C161" t="str">
            <v>HARMONY GROVE SCHOOL DISTRICT (OUACHITA)</v>
          </cell>
          <cell r="D161">
            <v>939.34</v>
          </cell>
          <cell r="E161">
            <v>948.91</v>
          </cell>
          <cell r="F161">
            <v>947.82</v>
          </cell>
          <cell r="G161">
            <v>943.23</v>
          </cell>
          <cell r="H161">
            <v>939.34</v>
          </cell>
          <cell r="I161">
            <v>944.12</v>
          </cell>
          <cell r="J161">
            <v>945.38</v>
          </cell>
          <cell r="K161">
            <v>944.78</v>
          </cell>
        </row>
        <row r="162">
          <cell r="A162">
            <v>5301</v>
          </cell>
          <cell r="B162">
            <v>0</v>
          </cell>
          <cell r="C162" t="str">
            <v>EAST END SCHOOL DISTRICT</v>
          </cell>
          <cell r="D162">
            <v>628.44000000000005</v>
          </cell>
          <cell r="E162">
            <v>624.13</v>
          </cell>
          <cell r="F162">
            <v>628.23</v>
          </cell>
          <cell r="G162">
            <v>632.49</v>
          </cell>
          <cell r="H162">
            <v>628.44000000000005</v>
          </cell>
          <cell r="I162">
            <v>626.36</v>
          </cell>
          <cell r="J162">
            <v>626.96</v>
          </cell>
          <cell r="K162">
            <v>628.48</v>
          </cell>
        </row>
        <row r="163">
          <cell r="A163">
            <v>5303</v>
          </cell>
          <cell r="B163">
            <v>0</v>
          </cell>
          <cell r="C163" t="str">
            <v>PERRYVILLE SCHOOL DISTRICT</v>
          </cell>
          <cell r="D163">
            <v>908.1</v>
          </cell>
          <cell r="E163">
            <v>917.91</v>
          </cell>
          <cell r="F163">
            <v>912.25</v>
          </cell>
          <cell r="G163">
            <v>909.2</v>
          </cell>
          <cell r="H163">
            <v>908.1</v>
          </cell>
          <cell r="I163">
            <v>913.01</v>
          </cell>
          <cell r="J163">
            <v>912.76</v>
          </cell>
          <cell r="K163">
            <v>911.84</v>
          </cell>
        </row>
        <row r="164">
          <cell r="A164">
            <v>5401</v>
          </cell>
          <cell r="B164">
            <v>0</v>
          </cell>
          <cell r="C164" t="str">
            <v>BARTON-LEXA SCHOOL DISTRICT</v>
          </cell>
          <cell r="D164">
            <v>759.37</v>
          </cell>
          <cell r="E164">
            <v>751</v>
          </cell>
          <cell r="F164">
            <v>747.09</v>
          </cell>
          <cell r="G164">
            <v>734.35</v>
          </cell>
          <cell r="H164">
            <v>759.37</v>
          </cell>
          <cell r="I164">
            <v>755.14</v>
          </cell>
          <cell r="J164">
            <v>752.44</v>
          </cell>
          <cell r="K164">
            <v>747.97</v>
          </cell>
        </row>
        <row r="165">
          <cell r="A165">
            <v>5403</v>
          </cell>
          <cell r="B165">
            <v>0</v>
          </cell>
          <cell r="C165" t="str">
            <v>HELENA/ WEST HELENA SCHOOL DISTRICT</v>
          </cell>
          <cell r="D165">
            <v>1324.97</v>
          </cell>
          <cell r="E165">
            <v>1329.61</v>
          </cell>
          <cell r="F165">
            <v>1309.71</v>
          </cell>
          <cell r="G165">
            <v>1305.77</v>
          </cell>
          <cell r="H165">
            <v>1324.97</v>
          </cell>
          <cell r="I165">
            <v>1327.32</v>
          </cell>
          <cell r="J165">
            <v>1321.31</v>
          </cell>
          <cell r="K165">
            <v>1316.91</v>
          </cell>
        </row>
        <row r="166">
          <cell r="A166">
            <v>5404</v>
          </cell>
          <cell r="B166">
            <v>0</v>
          </cell>
          <cell r="C166" t="str">
            <v>MARVELL-ELAINE SCHOOL DISTRICT</v>
          </cell>
          <cell r="D166">
            <v>365.82</v>
          </cell>
          <cell r="E166">
            <v>365.64</v>
          </cell>
          <cell r="F166">
            <v>366.1</v>
          </cell>
          <cell r="G166">
            <v>374.47</v>
          </cell>
          <cell r="H166">
            <v>365.82</v>
          </cell>
          <cell r="I166">
            <v>365.73</v>
          </cell>
          <cell r="J166">
            <v>365.85</v>
          </cell>
          <cell r="K166">
            <v>368.47</v>
          </cell>
        </row>
        <row r="167">
          <cell r="A167">
            <v>5502</v>
          </cell>
          <cell r="B167">
            <v>0</v>
          </cell>
          <cell r="C167" t="str">
            <v>CENTERPOINT SCHOOL DISTRICT</v>
          </cell>
          <cell r="D167">
            <v>963.93</v>
          </cell>
          <cell r="E167">
            <v>968.84</v>
          </cell>
          <cell r="F167">
            <v>972.57</v>
          </cell>
          <cell r="G167">
            <v>966.33</v>
          </cell>
          <cell r="H167">
            <v>963.93</v>
          </cell>
          <cell r="I167">
            <v>966.41</v>
          </cell>
          <cell r="J167">
            <v>968.61</v>
          </cell>
          <cell r="K167">
            <v>967.98</v>
          </cell>
        </row>
        <row r="168">
          <cell r="A168">
            <v>5503</v>
          </cell>
          <cell r="B168">
            <v>0</v>
          </cell>
          <cell r="C168" t="str">
            <v>KIRBY SCHOOL DISTRICT</v>
          </cell>
          <cell r="D168">
            <v>338.21</v>
          </cell>
          <cell r="E168">
            <v>345.81</v>
          </cell>
          <cell r="F168">
            <v>345.31</v>
          </cell>
          <cell r="G168">
            <v>353.17</v>
          </cell>
          <cell r="H168">
            <v>338.21</v>
          </cell>
          <cell r="I168">
            <v>341.92</v>
          </cell>
          <cell r="J168">
            <v>343.12</v>
          </cell>
          <cell r="K168">
            <v>345.83</v>
          </cell>
        </row>
        <row r="169">
          <cell r="A169">
            <v>5504</v>
          </cell>
          <cell r="B169">
            <v>0</v>
          </cell>
          <cell r="C169" t="str">
            <v>SOUTH PIKE COUNTY SCHOOL DISTRICT</v>
          </cell>
          <cell r="D169">
            <v>694.58</v>
          </cell>
          <cell r="E169">
            <v>687.78</v>
          </cell>
          <cell r="F169">
            <v>685.08</v>
          </cell>
          <cell r="G169">
            <v>679.71</v>
          </cell>
          <cell r="H169">
            <v>694.58</v>
          </cell>
          <cell r="I169">
            <v>691.22</v>
          </cell>
          <cell r="J169">
            <v>689.25</v>
          </cell>
          <cell r="K169">
            <v>686.73</v>
          </cell>
        </row>
        <row r="170">
          <cell r="A170">
            <v>5602</v>
          </cell>
          <cell r="B170">
            <v>0</v>
          </cell>
          <cell r="C170" t="str">
            <v>HARRISBURG SCHOOL DISTRICT</v>
          </cell>
          <cell r="D170">
            <v>1188.8800000000001</v>
          </cell>
          <cell r="E170">
            <v>1204.26</v>
          </cell>
          <cell r="F170">
            <v>1210.49</v>
          </cell>
          <cell r="G170">
            <v>1203.1199999999999</v>
          </cell>
          <cell r="H170">
            <v>1188.8800000000001</v>
          </cell>
          <cell r="I170">
            <v>1196.48</v>
          </cell>
          <cell r="J170">
            <v>1201.4000000000001</v>
          </cell>
          <cell r="K170">
            <v>1201.82</v>
          </cell>
        </row>
        <row r="171">
          <cell r="A171">
            <v>5604</v>
          </cell>
          <cell r="B171">
            <v>0</v>
          </cell>
          <cell r="C171" t="str">
            <v>MARKED TREE SCHOOL DISTRICT</v>
          </cell>
          <cell r="D171">
            <v>544.17999999999995</v>
          </cell>
          <cell r="E171">
            <v>532.35</v>
          </cell>
          <cell r="F171">
            <v>528.11</v>
          </cell>
          <cell r="G171">
            <v>521.88</v>
          </cell>
          <cell r="H171">
            <v>544.17999999999995</v>
          </cell>
          <cell r="I171">
            <v>538.19000000000005</v>
          </cell>
          <cell r="J171">
            <v>534.44000000000005</v>
          </cell>
          <cell r="K171">
            <v>531.04</v>
          </cell>
        </row>
        <row r="172">
          <cell r="A172">
            <v>5605</v>
          </cell>
          <cell r="B172">
            <v>0</v>
          </cell>
          <cell r="C172" t="str">
            <v>TRUMANN SCHOOL DISTRICT</v>
          </cell>
          <cell r="D172">
            <v>1574.85</v>
          </cell>
          <cell r="E172">
            <v>1569.54</v>
          </cell>
          <cell r="F172">
            <v>1565.44</v>
          </cell>
          <cell r="G172">
            <v>1555.45</v>
          </cell>
          <cell r="H172">
            <v>1574.85</v>
          </cell>
          <cell r="I172">
            <v>1572.29</v>
          </cell>
          <cell r="J172">
            <v>1569.82</v>
          </cell>
          <cell r="K172">
            <v>1566.18</v>
          </cell>
        </row>
        <row r="173">
          <cell r="A173">
            <v>5608</v>
          </cell>
          <cell r="B173">
            <v>0</v>
          </cell>
          <cell r="C173" t="str">
            <v>EAST POINSETT CO. SCHOOL DIST.</v>
          </cell>
          <cell r="D173">
            <v>692.45</v>
          </cell>
          <cell r="E173">
            <v>695.93</v>
          </cell>
          <cell r="F173">
            <v>686.56</v>
          </cell>
          <cell r="G173">
            <v>682.28</v>
          </cell>
          <cell r="H173">
            <v>692.45</v>
          </cell>
          <cell r="I173">
            <v>694.17</v>
          </cell>
          <cell r="J173">
            <v>691.54</v>
          </cell>
          <cell r="K173">
            <v>689.04</v>
          </cell>
        </row>
        <row r="174">
          <cell r="A174">
            <v>5703</v>
          </cell>
          <cell r="B174">
            <v>0</v>
          </cell>
          <cell r="C174" t="str">
            <v>MENA SCHOOL DISTRICT</v>
          </cell>
          <cell r="D174">
            <v>1700.75</v>
          </cell>
          <cell r="E174">
            <v>1710.43</v>
          </cell>
          <cell r="F174">
            <v>1722.04</v>
          </cell>
          <cell r="G174">
            <v>1716.95</v>
          </cell>
          <cell r="H174">
            <v>1700.75</v>
          </cell>
          <cell r="I174">
            <v>1705.59</v>
          </cell>
          <cell r="J174">
            <v>1711.07</v>
          </cell>
          <cell r="K174">
            <v>1712.59</v>
          </cell>
        </row>
        <row r="175">
          <cell r="A175">
            <v>5706</v>
          </cell>
          <cell r="B175">
            <v>0</v>
          </cell>
          <cell r="C175" t="str">
            <v>OUACHITA RIVER SCHOOL DISTRICT</v>
          </cell>
          <cell r="D175">
            <v>723.14</v>
          </cell>
          <cell r="E175">
            <v>722.06</v>
          </cell>
          <cell r="F175">
            <v>711.16</v>
          </cell>
          <cell r="G175">
            <v>714.03</v>
          </cell>
          <cell r="H175">
            <v>723.14</v>
          </cell>
          <cell r="I175">
            <v>722.59</v>
          </cell>
          <cell r="J175">
            <v>718.43</v>
          </cell>
          <cell r="K175">
            <v>717.29</v>
          </cell>
        </row>
        <row r="176">
          <cell r="A176">
            <v>5707</v>
          </cell>
          <cell r="B176">
            <v>0</v>
          </cell>
          <cell r="C176" t="str">
            <v>COSSATOT RIVER SCHOOL DISTRICT</v>
          </cell>
          <cell r="D176">
            <v>1028.47</v>
          </cell>
          <cell r="E176">
            <v>1023.16</v>
          </cell>
          <cell r="F176">
            <v>1011.56</v>
          </cell>
          <cell r="G176">
            <v>997.74</v>
          </cell>
          <cell r="H176">
            <v>1028.47</v>
          </cell>
          <cell r="I176">
            <v>1025.8499999999999</v>
          </cell>
          <cell r="J176">
            <v>1021.12</v>
          </cell>
          <cell r="K176">
            <v>1014.82</v>
          </cell>
        </row>
        <row r="177">
          <cell r="A177">
            <v>5801</v>
          </cell>
          <cell r="B177">
            <v>0</v>
          </cell>
          <cell r="C177" t="str">
            <v>ATKINS SCHOOL DISTRICT</v>
          </cell>
          <cell r="D177">
            <v>981.87</v>
          </cell>
          <cell r="E177">
            <v>983.49</v>
          </cell>
          <cell r="F177">
            <v>972.68</v>
          </cell>
          <cell r="G177">
            <v>963.06</v>
          </cell>
          <cell r="H177">
            <v>981.87</v>
          </cell>
          <cell r="I177">
            <v>982.69</v>
          </cell>
          <cell r="J177">
            <v>979.12</v>
          </cell>
          <cell r="K177">
            <v>974.97</v>
          </cell>
        </row>
        <row r="178">
          <cell r="A178">
            <v>5802</v>
          </cell>
          <cell r="B178">
            <v>0</v>
          </cell>
          <cell r="C178" t="str">
            <v>DOVER SCHOOL DISTRICT</v>
          </cell>
          <cell r="D178">
            <v>1351.53</v>
          </cell>
          <cell r="E178">
            <v>1348.69</v>
          </cell>
          <cell r="F178">
            <v>1357.46</v>
          </cell>
          <cell r="G178">
            <v>1346.82</v>
          </cell>
          <cell r="H178">
            <v>1351.53</v>
          </cell>
          <cell r="I178">
            <v>1350.15</v>
          </cell>
          <cell r="J178">
            <v>1352.81</v>
          </cell>
          <cell r="K178">
            <v>1351.16</v>
          </cell>
        </row>
        <row r="179">
          <cell r="A179">
            <v>5803</v>
          </cell>
          <cell r="B179">
            <v>0</v>
          </cell>
          <cell r="C179" t="str">
            <v>HECTOR SCHOOL DISTRICT</v>
          </cell>
          <cell r="D179">
            <v>594.80999999999995</v>
          </cell>
          <cell r="E179">
            <v>593</v>
          </cell>
          <cell r="F179">
            <v>594.26</v>
          </cell>
          <cell r="G179">
            <v>595.20000000000005</v>
          </cell>
          <cell r="H179">
            <v>594.80999999999995</v>
          </cell>
          <cell r="I179">
            <v>593.9</v>
          </cell>
          <cell r="J179">
            <v>594.03</v>
          </cell>
          <cell r="K179">
            <v>594.33000000000004</v>
          </cell>
        </row>
        <row r="180">
          <cell r="A180">
            <v>5804</v>
          </cell>
          <cell r="B180">
            <v>0</v>
          </cell>
          <cell r="C180" t="str">
            <v>POTTSVILLE SCHOOL DISTRICT</v>
          </cell>
          <cell r="D180">
            <v>1744.39</v>
          </cell>
          <cell r="E180">
            <v>1731.86</v>
          </cell>
          <cell r="F180">
            <v>1695.74</v>
          </cell>
          <cell r="G180">
            <v>1680.08</v>
          </cell>
          <cell r="H180">
            <v>1744.39</v>
          </cell>
          <cell r="I180">
            <v>1738.27</v>
          </cell>
          <cell r="J180">
            <v>1722.64</v>
          </cell>
          <cell r="K180">
            <v>1712.59</v>
          </cell>
        </row>
        <row r="181">
          <cell r="A181">
            <v>5805</v>
          </cell>
          <cell r="B181">
            <v>0</v>
          </cell>
          <cell r="C181" t="str">
            <v>RUSSELLVILLE SCHOOL DISTRICT</v>
          </cell>
          <cell r="D181">
            <v>5245.24</v>
          </cell>
          <cell r="E181">
            <v>5213.7</v>
          </cell>
          <cell r="F181">
            <v>5207.2700000000004</v>
          </cell>
          <cell r="G181">
            <v>5179.83</v>
          </cell>
          <cell r="H181">
            <v>5245.24</v>
          </cell>
          <cell r="I181">
            <v>5228.74</v>
          </cell>
          <cell r="J181">
            <v>5221.26</v>
          </cell>
          <cell r="K181">
            <v>5210.7299999999996</v>
          </cell>
        </row>
        <row r="182">
          <cell r="A182">
            <v>5901</v>
          </cell>
          <cell r="B182">
            <v>0</v>
          </cell>
          <cell r="C182" t="str">
            <v>DES ARC SCHOOL DISTRICT</v>
          </cell>
          <cell r="D182">
            <v>553.19000000000005</v>
          </cell>
          <cell r="E182">
            <v>548.77</v>
          </cell>
          <cell r="F182">
            <v>548.54</v>
          </cell>
          <cell r="G182">
            <v>543.28</v>
          </cell>
          <cell r="H182">
            <v>553.19000000000005</v>
          </cell>
          <cell r="I182">
            <v>551.03</v>
          </cell>
          <cell r="J182">
            <v>550.16999999999996</v>
          </cell>
          <cell r="K182">
            <v>548.35</v>
          </cell>
        </row>
        <row r="183">
          <cell r="A183">
            <v>5903</v>
          </cell>
          <cell r="B183">
            <v>0</v>
          </cell>
          <cell r="C183" t="str">
            <v>HAZEN SCHOOL DISTRICT</v>
          </cell>
          <cell r="D183">
            <v>579.87</v>
          </cell>
          <cell r="E183">
            <v>579.87</v>
          </cell>
          <cell r="F183">
            <v>584.59</v>
          </cell>
          <cell r="G183">
            <v>585.79</v>
          </cell>
          <cell r="H183">
            <v>579.87</v>
          </cell>
          <cell r="I183">
            <v>579.87</v>
          </cell>
          <cell r="J183">
            <v>581.59</v>
          </cell>
          <cell r="K183">
            <v>582.66999999999996</v>
          </cell>
        </row>
        <row r="184">
          <cell r="A184">
            <v>6001</v>
          </cell>
          <cell r="B184">
            <v>0</v>
          </cell>
          <cell r="C184" t="str">
            <v>LITTLE ROCK SCHOOL DISTRICT</v>
          </cell>
          <cell r="D184">
            <v>22076.02</v>
          </cell>
          <cell r="E184">
            <v>22189.79</v>
          </cell>
          <cell r="F184">
            <v>22063.350000000002</v>
          </cell>
          <cell r="G184">
            <v>21995.58</v>
          </cell>
          <cell r="H184">
            <v>22076.02</v>
          </cell>
          <cell r="I184">
            <v>22134.29</v>
          </cell>
          <cell r="J184">
            <v>22107.42</v>
          </cell>
          <cell r="K184">
            <v>22078.52</v>
          </cell>
        </row>
        <row r="185">
          <cell r="A185">
            <v>6002</v>
          </cell>
          <cell r="B185">
            <v>0</v>
          </cell>
          <cell r="C185" t="str">
            <v>NORTH LITTLE ROCK SCHOOL DISTRICT</v>
          </cell>
          <cell r="D185">
            <v>8410.74</v>
          </cell>
          <cell r="E185">
            <v>8389.1</v>
          </cell>
          <cell r="F185">
            <v>8348.6200000000008</v>
          </cell>
          <cell r="G185">
            <v>8261.83</v>
          </cell>
          <cell r="H185">
            <v>8410.74</v>
          </cell>
          <cell r="I185">
            <v>8400.06</v>
          </cell>
          <cell r="J185">
            <v>8380.7199999999993</v>
          </cell>
          <cell r="K185">
            <v>8350.67</v>
          </cell>
        </row>
        <row r="186">
          <cell r="A186">
            <v>6003</v>
          </cell>
          <cell r="B186">
            <v>0</v>
          </cell>
          <cell r="C186" t="str">
            <v>PULASKI COUNTY SPECIAL SCHOOL DISTRICT</v>
          </cell>
          <cell r="D186">
            <v>12033.94</v>
          </cell>
          <cell r="E186">
            <v>12021.33</v>
          </cell>
          <cell r="F186">
            <v>12044.75</v>
          </cell>
          <cell r="G186">
            <v>12027.05</v>
          </cell>
          <cell r="H186">
            <v>12033.94</v>
          </cell>
          <cell r="I186">
            <v>12027.56</v>
          </cell>
          <cell r="J186">
            <v>12034.12</v>
          </cell>
          <cell r="K186">
            <v>12032.26</v>
          </cell>
        </row>
        <row r="187">
          <cell r="A187">
            <v>6004</v>
          </cell>
          <cell r="B187">
            <v>0</v>
          </cell>
          <cell r="C187" t="str">
            <v>JACKSONVILLE NORTH PULASKI SCHOOL DISTRICT</v>
          </cell>
          <cell r="D187">
            <v>3895.07</v>
          </cell>
          <cell r="E187">
            <v>3860.05</v>
          </cell>
          <cell r="F187">
            <v>3871.11</v>
          </cell>
          <cell r="G187">
            <v>3836.93</v>
          </cell>
          <cell r="H187">
            <v>3895.07</v>
          </cell>
          <cell r="I187">
            <v>3877.98</v>
          </cell>
          <cell r="J187">
            <v>3875.55</v>
          </cell>
          <cell r="K187">
            <v>3865.14</v>
          </cell>
        </row>
        <row r="188">
          <cell r="A188">
            <v>6102</v>
          </cell>
          <cell r="B188">
            <v>0</v>
          </cell>
          <cell r="C188" t="str">
            <v>MAYNARD SCHOOL DISTRICT</v>
          </cell>
          <cell r="D188">
            <v>475.29</v>
          </cell>
          <cell r="E188">
            <v>477.72</v>
          </cell>
          <cell r="F188">
            <v>491.07</v>
          </cell>
          <cell r="G188">
            <v>477.98</v>
          </cell>
          <cell r="H188">
            <v>475.29</v>
          </cell>
          <cell r="I188">
            <v>476.49</v>
          </cell>
          <cell r="J188">
            <v>481.6</v>
          </cell>
          <cell r="K188">
            <v>480.71</v>
          </cell>
        </row>
        <row r="189">
          <cell r="A189">
            <v>6103</v>
          </cell>
          <cell r="B189">
            <v>0</v>
          </cell>
          <cell r="C189" t="str">
            <v>POCAHONTAS SCHOOL DISTRICT</v>
          </cell>
          <cell r="D189">
            <v>2014.7</v>
          </cell>
          <cell r="E189">
            <v>2020.89</v>
          </cell>
          <cell r="F189">
            <v>2039.03</v>
          </cell>
          <cell r="G189">
            <v>2033.23</v>
          </cell>
          <cell r="H189">
            <v>2014.7</v>
          </cell>
          <cell r="I189">
            <v>2017.69</v>
          </cell>
          <cell r="J189">
            <v>2025.18</v>
          </cell>
          <cell r="K189">
            <v>2027.31</v>
          </cell>
        </row>
        <row r="190">
          <cell r="A190">
            <v>6201</v>
          </cell>
          <cell r="B190">
            <v>0</v>
          </cell>
          <cell r="C190" t="str">
            <v>FORREST CITY SCHOOL DISTRICT</v>
          </cell>
          <cell r="D190">
            <v>2291.4899999999998</v>
          </cell>
          <cell r="E190">
            <v>2258.62</v>
          </cell>
          <cell r="F190">
            <v>2226.7199999999998</v>
          </cell>
          <cell r="G190">
            <v>2192.9</v>
          </cell>
          <cell r="H190">
            <v>2291.4899999999998</v>
          </cell>
          <cell r="I190">
            <v>2275.2399999999998</v>
          </cell>
          <cell r="J190">
            <v>2259.6799999999998</v>
          </cell>
          <cell r="K190">
            <v>2242.0500000000002</v>
          </cell>
        </row>
        <row r="191">
          <cell r="A191">
            <v>6205</v>
          </cell>
          <cell r="B191">
            <v>0</v>
          </cell>
          <cell r="C191" t="str">
            <v>PALESTINE-WHEATLEY SCH. DIST.</v>
          </cell>
          <cell r="D191">
            <v>815.57</v>
          </cell>
          <cell r="E191">
            <v>812.44</v>
          </cell>
          <cell r="F191">
            <v>802.07</v>
          </cell>
          <cell r="G191">
            <v>804.64</v>
          </cell>
          <cell r="H191">
            <v>815.57</v>
          </cell>
          <cell r="I191">
            <v>813.91</v>
          </cell>
          <cell r="J191">
            <v>809.94</v>
          </cell>
          <cell r="K191">
            <v>808.54</v>
          </cell>
        </row>
        <row r="192">
          <cell r="A192">
            <v>6301</v>
          </cell>
          <cell r="B192">
            <v>0</v>
          </cell>
          <cell r="C192" t="str">
            <v>BAUXITE SCHOOL DISTRICT</v>
          </cell>
          <cell r="D192">
            <v>1705.8</v>
          </cell>
          <cell r="E192">
            <v>1704.49</v>
          </cell>
          <cell r="F192">
            <v>1689.91</v>
          </cell>
          <cell r="G192">
            <v>1666.78</v>
          </cell>
          <cell r="H192">
            <v>1705.8</v>
          </cell>
          <cell r="I192">
            <v>1705.14</v>
          </cell>
          <cell r="J192">
            <v>1700.1</v>
          </cell>
          <cell r="K192">
            <v>1691.68</v>
          </cell>
        </row>
        <row r="193">
          <cell r="A193">
            <v>6302</v>
          </cell>
          <cell r="B193">
            <v>0</v>
          </cell>
          <cell r="C193" t="str">
            <v>BENTON SCHOOL DISTRICT</v>
          </cell>
          <cell r="D193">
            <v>5286.75</v>
          </cell>
          <cell r="E193">
            <v>5289.57</v>
          </cell>
          <cell r="F193">
            <v>5300.28</v>
          </cell>
          <cell r="G193">
            <v>5298.22</v>
          </cell>
          <cell r="H193">
            <v>5286.75</v>
          </cell>
          <cell r="I193">
            <v>5288.16</v>
          </cell>
          <cell r="J193">
            <v>5292.14</v>
          </cell>
          <cell r="K193">
            <v>5293.75</v>
          </cell>
        </row>
        <row r="194">
          <cell r="A194">
            <v>6303</v>
          </cell>
          <cell r="B194">
            <v>0</v>
          </cell>
          <cell r="C194" t="str">
            <v>BRYANT SCHOOL DISTRICT</v>
          </cell>
          <cell r="D194">
            <v>9129.58</v>
          </cell>
          <cell r="E194">
            <v>9092.06</v>
          </cell>
          <cell r="F194">
            <v>9107.9599999999991</v>
          </cell>
          <cell r="G194">
            <v>9084.02</v>
          </cell>
          <cell r="H194">
            <v>9129.58</v>
          </cell>
          <cell r="I194">
            <v>9111.92</v>
          </cell>
          <cell r="J194">
            <v>9110.59</v>
          </cell>
          <cell r="K194">
            <v>9103.1299999999992</v>
          </cell>
        </row>
        <row r="195">
          <cell r="A195">
            <v>6304</v>
          </cell>
          <cell r="B195">
            <v>0</v>
          </cell>
          <cell r="C195" t="str">
            <v>HARMONY GROVE SCH DIST(SALINE)</v>
          </cell>
          <cell r="D195">
            <v>1272.1500000000001</v>
          </cell>
          <cell r="E195">
            <v>1267.03</v>
          </cell>
          <cell r="F195">
            <v>1254.56</v>
          </cell>
          <cell r="G195">
            <v>1244.54</v>
          </cell>
          <cell r="H195">
            <v>1272.1500000000001</v>
          </cell>
          <cell r="I195">
            <v>1269.47</v>
          </cell>
          <cell r="J195">
            <v>1263.97</v>
          </cell>
          <cell r="K195">
            <v>1259.06</v>
          </cell>
        </row>
        <row r="196">
          <cell r="A196">
            <v>6401</v>
          </cell>
          <cell r="B196">
            <v>0</v>
          </cell>
          <cell r="C196" t="str">
            <v>WALDRON SCHOOL DISTRICT</v>
          </cell>
          <cell r="D196">
            <v>1445.03</v>
          </cell>
          <cell r="E196">
            <v>1442.52</v>
          </cell>
          <cell r="F196">
            <v>1451.24</v>
          </cell>
          <cell r="G196">
            <v>1456.76</v>
          </cell>
          <cell r="H196">
            <v>1445.03</v>
          </cell>
          <cell r="I196">
            <v>1443.77</v>
          </cell>
          <cell r="J196">
            <v>1446.41</v>
          </cell>
          <cell r="K196">
            <v>1449.03</v>
          </cell>
        </row>
        <row r="197">
          <cell r="A197">
            <v>6502</v>
          </cell>
          <cell r="B197">
            <v>0</v>
          </cell>
          <cell r="C197" t="str">
            <v>SEARCY COUNTY SCHOOL DISTRICT</v>
          </cell>
          <cell r="D197">
            <v>825.63</v>
          </cell>
          <cell r="E197">
            <v>817.62</v>
          </cell>
          <cell r="F197">
            <v>813.09</v>
          </cell>
          <cell r="G197">
            <v>810.75</v>
          </cell>
          <cell r="H197">
            <v>825.63</v>
          </cell>
          <cell r="I197">
            <v>821.72</v>
          </cell>
          <cell r="J197">
            <v>818.71</v>
          </cell>
          <cell r="K197">
            <v>816.66</v>
          </cell>
        </row>
        <row r="198">
          <cell r="A198">
            <v>6505</v>
          </cell>
          <cell r="B198">
            <v>0</v>
          </cell>
          <cell r="C198" t="str">
            <v>OZARK MOUNTAIN SCHOOL DISTRICT</v>
          </cell>
          <cell r="D198">
            <v>613.07000000000005</v>
          </cell>
          <cell r="E198">
            <v>612.15</v>
          </cell>
          <cell r="F198">
            <v>614.16</v>
          </cell>
          <cell r="G198">
            <v>595.66</v>
          </cell>
          <cell r="H198">
            <v>613.07000000000005</v>
          </cell>
          <cell r="I198">
            <v>612.63</v>
          </cell>
          <cell r="J198">
            <v>613.16</v>
          </cell>
          <cell r="K198">
            <v>608.73</v>
          </cell>
        </row>
        <row r="199">
          <cell r="A199">
            <v>6601</v>
          </cell>
          <cell r="B199">
            <v>0</v>
          </cell>
          <cell r="C199" t="str">
            <v>FORT SMITH SCHOOL DISTRICT</v>
          </cell>
          <cell r="D199">
            <v>14182.43</v>
          </cell>
          <cell r="E199">
            <v>14203.42</v>
          </cell>
          <cell r="F199">
            <v>14157.53</v>
          </cell>
          <cell r="G199">
            <v>14148.78</v>
          </cell>
          <cell r="H199">
            <v>14182.43</v>
          </cell>
          <cell r="I199">
            <v>14192.92</v>
          </cell>
          <cell r="J199">
            <v>14180.59</v>
          </cell>
          <cell r="K199">
            <v>14172.24</v>
          </cell>
        </row>
        <row r="200">
          <cell r="A200">
            <v>6602</v>
          </cell>
          <cell r="B200">
            <v>0</v>
          </cell>
          <cell r="C200" t="str">
            <v>GREENWOOD SCHOOL DISTRICT</v>
          </cell>
          <cell r="D200">
            <v>3774.12</v>
          </cell>
          <cell r="E200">
            <v>3762.54</v>
          </cell>
          <cell r="F200">
            <v>3754.53</v>
          </cell>
          <cell r="G200">
            <v>3749.85</v>
          </cell>
          <cell r="H200">
            <v>3774.12</v>
          </cell>
          <cell r="I200">
            <v>3768.39</v>
          </cell>
          <cell r="J200">
            <v>3763.67</v>
          </cell>
          <cell r="K200">
            <v>3760.1</v>
          </cell>
        </row>
        <row r="201">
          <cell r="A201">
            <v>6603</v>
          </cell>
          <cell r="B201">
            <v>0</v>
          </cell>
          <cell r="C201" t="str">
            <v>HACKETT SCHOOL DISTRICT</v>
          </cell>
          <cell r="D201">
            <v>801.77</v>
          </cell>
          <cell r="E201">
            <v>806.69</v>
          </cell>
          <cell r="F201">
            <v>803.53</v>
          </cell>
          <cell r="G201">
            <v>796.35</v>
          </cell>
          <cell r="H201">
            <v>801.77</v>
          </cell>
          <cell r="I201">
            <v>804.2</v>
          </cell>
          <cell r="J201">
            <v>803.97</v>
          </cell>
          <cell r="K201">
            <v>801.91</v>
          </cell>
        </row>
        <row r="202">
          <cell r="A202">
            <v>6605</v>
          </cell>
          <cell r="B202">
            <v>0</v>
          </cell>
          <cell r="C202" t="str">
            <v>LAVACA SCHOOL DISTRICT</v>
          </cell>
          <cell r="D202">
            <v>808.65</v>
          </cell>
          <cell r="E202">
            <v>804.93</v>
          </cell>
          <cell r="F202">
            <v>816.18</v>
          </cell>
          <cell r="G202">
            <v>809.26</v>
          </cell>
          <cell r="H202">
            <v>808.65</v>
          </cell>
          <cell r="I202">
            <v>806.81</v>
          </cell>
          <cell r="J202">
            <v>809.96</v>
          </cell>
          <cell r="K202">
            <v>809.77</v>
          </cell>
        </row>
        <row r="203">
          <cell r="A203">
            <v>6606</v>
          </cell>
          <cell r="B203">
            <v>0</v>
          </cell>
          <cell r="C203" t="str">
            <v>MANSFIELD SCHOOL DISTRICT</v>
          </cell>
          <cell r="D203">
            <v>766.07</v>
          </cell>
          <cell r="E203">
            <v>762.18</v>
          </cell>
          <cell r="F203">
            <v>755.7</v>
          </cell>
          <cell r="G203">
            <v>745.71</v>
          </cell>
          <cell r="H203">
            <v>766.07</v>
          </cell>
          <cell r="I203">
            <v>764.15</v>
          </cell>
          <cell r="J203">
            <v>761.27</v>
          </cell>
          <cell r="K203">
            <v>756.99</v>
          </cell>
        </row>
        <row r="204">
          <cell r="A204">
            <v>6701</v>
          </cell>
          <cell r="B204">
            <v>0</v>
          </cell>
          <cell r="C204" t="str">
            <v>DEQUEEN SCHOOL DISTRICT</v>
          </cell>
          <cell r="D204">
            <v>2424.23</v>
          </cell>
          <cell r="E204">
            <v>2431</v>
          </cell>
          <cell r="F204">
            <v>2409.5</v>
          </cell>
          <cell r="G204">
            <v>2394.1799999999998</v>
          </cell>
          <cell r="H204">
            <v>2424.23</v>
          </cell>
          <cell r="I204">
            <v>2427.4899999999998</v>
          </cell>
          <cell r="J204">
            <v>2421.36</v>
          </cell>
          <cell r="K204">
            <v>2413.88</v>
          </cell>
        </row>
        <row r="205">
          <cell r="A205">
            <v>6703</v>
          </cell>
          <cell r="B205">
            <v>0</v>
          </cell>
          <cell r="C205" t="str">
            <v>HORATIO SCHOOL DISTRICT</v>
          </cell>
          <cell r="D205">
            <v>853.98</v>
          </cell>
          <cell r="E205">
            <v>841</v>
          </cell>
          <cell r="F205">
            <v>840.03</v>
          </cell>
          <cell r="G205">
            <v>848.03</v>
          </cell>
          <cell r="H205">
            <v>853.98</v>
          </cell>
          <cell r="I205">
            <v>847.57</v>
          </cell>
          <cell r="J205">
            <v>844.89</v>
          </cell>
          <cell r="K205">
            <v>845.65</v>
          </cell>
        </row>
        <row r="206">
          <cell r="A206">
            <v>6802</v>
          </cell>
          <cell r="B206">
            <v>0</v>
          </cell>
          <cell r="C206" t="str">
            <v>CAVE CITY SCHOOL DISTRICT</v>
          </cell>
          <cell r="D206">
            <v>1169.1300000000001</v>
          </cell>
          <cell r="E206">
            <v>1177.33</v>
          </cell>
          <cell r="F206">
            <v>1161.6600000000001</v>
          </cell>
          <cell r="G206">
            <v>1154.7</v>
          </cell>
          <cell r="H206">
            <v>1169.1300000000001</v>
          </cell>
          <cell r="I206">
            <v>1173.03</v>
          </cell>
          <cell r="J206">
            <v>1168.8399999999999</v>
          </cell>
          <cell r="K206">
            <v>1165.27</v>
          </cell>
        </row>
        <row r="207">
          <cell r="A207">
            <v>6804</v>
          </cell>
          <cell r="B207">
            <v>0</v>
          </cell>
          <cell r="C207" t="str">
            <v>HIGHLAND SCHOOL DISTRICT</v>
          </cell>
          <cell r="D207">
            <v>1625.06</v>
          </cell>
          <cell r="E207">
            <v>1634.78</v>
          </cell>
          <cell r="F207">
            <v>1630.62</v>
          </cell>
          <cell r="G207">
            <v>1640.94</v>
          </cell>
          <cell r="H207">
            <v>1625.06</v>
          </cell>
          <cell r="I207">
            <v>1629.92</v>
          </cell>
          <cell r="J207">
            <v>1630.16</v>
          </cell>
          <cell r="K207">
            <v>1632.77</v>
          </cell>
        </row>
        <row r="208">
          <cell r="A208">
            <v>6901</v>
          </cell>
          <cell r="B208">
            <v>0</v>
          </cell>
          <cell r="C208" t="str">
            <v>MOUNTAIN VIEW SCHOOL DISTRICT</v>
          </cell>
          <cell r="D208">
            <v>1618.96</v>
          </cell>
          <cell r="E208">
            <v>1619.26</v>
          </cell>
          <cell r="F208">
            <v>1622.88</v>
          </cell>
          <cell r="G208">
            <v>1619.99</v>
          </cell>
          <cell r="H208">
            <v>1618.96</v>
          </cell>
          <cell r="I208">
            <v>1619.11</v>
          </cell>
          <cell r="J208">
            <v>1620.32</v>
          </cell>
          <cell r="K208">
            <v>1620.3</v>
          </cell>
        </row>
        <row r="209">
          <cell r="A209">
            <v>7001</v>
          </cell>
          <cell r="B209">
            <v>0</v>
          </cell>
          <cell r="C209" t="str">
            <v>EL DORADO SCHOOL DISTRICT</v>
          </cell>
          <cell r="D209">
            <v>4396.2</v>
          </cell>
          <cell r="E209">
            <v>4399.87</v>
          </cell>
          <cell r="F209">
            <v>4377.1000000000004</v>
          </cell>
          <cell r="G209">
            <v>4354.71</v>
          </cell>
          <cell r="H209">
            <v>4396.2</v>
          </cell>
          <cell r="I209">
            <v>4397.99</v>
          </cell>
          <cell r="J209">
            <v>4390.49</v>
          </cell>
          <cell r="K209">
            <v>4381.05</v>
          </cell>
        </row>
        <row r="210">
          <cell r="A210">
            <v>7003</v>
          </cell>
          <cell r="B210">
            <v>0</v>
          </cell>
          <cell r="C210" t="str">
            <v>JUNCTION CITY SCHOOL DISTRICT</v>
          </cell>
          <cell r="D210">
            <v>500.68</v>
          </cell>
          <cell r="E210">
            <v>500.17</v>
          </cell>
          <cell r="F210">
            <v>491.77</v>
          </cell>
          <cell r="G210">
            <v>487.34</v>
          </cell>
          <cell r="H210">
            <v>500.68</v>
          </cell>
          <cell r="I210">
            <v>500.42</v>
          </cell>
          <cell r="J210">
            <v>497.58</v>
          </cell>
          <cell r="K210">
            <v>494.71</v>
          </cell>
        </row>
        <row r="211">
          <cell r="A211">
            <v>7007</v>
          </cell>
          <cell r="B211">
            <v>0</v>
          </cell>
          <cell r="C211" t="str">
            <v>PARKERS CHAPEL SCHOOL DIST.</v>
          </cell>
          <cell r="D211">
            <v>755.6</v>
          </cell>
          <cell r="E211">
            <v>749.23</v>
          </cell>
          <cell r="F211">
            <v>748.35</v>
          </cell>
          <cell r="G211">
            <v>752.41</v>
          </cell>
          <cell r="H211">
            <v>755.6</v>
          </cell>
          <cell r="I211">
            <v>752.41</v>
          </cell>
          <cell r="J211">
            <v>751.02</v>
          </cell>
          <cell r="K211">
            <v>751.36</v>
          </cell>
        </row>
        <row r="212">
          <cell r="A212">
            <v>7008</v>
          </cell>
          <cell r="B212">
            <v>0</v>
          </cell>
          <cell r="C212" t="str">
            <v>SMACKOVER-NORPHLET SCHOOL DISTRICT</v>
          </cell>
          <cell r="D212">
            <v>1115.23</v>
          </cell>
          <cell r="E212">
            <v>1118.1500000000001</v>
          </cell>
          <cell r="F212">
            <v>1122.8399999999999</v>
          </cell>
          <cell r="G212">
            <v>1111.96</v>
          </cell>
          <cell r="H212">
            <v>1115.23</v>
          </cell>
          <cell r="I212">
            <v>1116.6600000000001</v>
          </cell>
          <cell r="J212">
            <v>1118.72</v>
          </cell>
          <cell r="K212">
            <v>1116.8599999999999</v>
          </cell>
        </row>
        <row r="213">
          <cell r="A213">
            <v>7009</v>
          </cell>
          <cell r="B213">
            <v>0</v>
          </cell>
          <cell r="C213" t="str">
            <v>STRONG-HUTTIG SCHOOL DISTRICT</v>
          </cell>
          <cell r="D213">
            <v>295.05</v>
          </cell>
          <cell r="E213">
            <v>282.91000000000003</v>
          </cell>
          <cell r="F213">
            <v>292.75</v>
          </cell>
          <cell r="G213">
            <v>292.25</v>
          </cell>
          <cell r="H213">
            <v>295.05</v>
          </cell>
          <cell r="I213">
            <v>289.05</v>
          </cell>
          <cell r="J213">
            <v>290.27</v>
          </cell>
          <cell r="K213">
            <v>290.81</v>
          </cell>
        </row>
        <row r="214">
          <cell r="A214">
            <v>7102</v>
          </cell>
          <cell r="B214">
            <v>0</v>
          </cell>
          <cell r="C214" t="str">
            <v>CLINTON SCHOOL DISTRICT</v>
          </cell>
          <cell r="D214">
            <v>1328</v>
          </cell>
          <cell r="E214">
            <v>1319.78</v>
          </cell>
          <cell r="F214">
            <v>1306.54</v>
          </cell>
          <cell r="G214">
            <v>1280.28</v>
          </cell>
          <cell r="H214">
            <v>1328</v>
          </cell>
          <cell r="I214">
            <v>1323.84</v>
          </cell>
          <cell r="J214">
            <v>1317.95</v>
          </cell>
          <cell r="K214">
            <v>1308.21</v>
          </cell>
        </row>
        <row r="215">
          <cell r="A215">
            <v>7104</v>
          </cell>
          <cell r="B215">
            <v>0</v>
          </cell>
          <cell r="C215" t="str">
            <v>SHIRLEY SCHOOL DISTRICT</v>
          </cell>
          <cell r="D215">
            <v>349.44</v>
          </cell>
          <cell r="E215">
            <v>346.23</v>
          </cell>
          <cell r="F215">
            <v>346.18</v>
          </cell>
          <cell r="G215">
            <v>348.15</v>
          </cell>
          <cell r="H215">
            <v>349.44</v>
          </cell>
          <cell r="I215">
            <v>347.81</v>
          </cell>
          <cell r="J215">
            <v>347.25</v>
          </cell>
          <cell r="K215">
            <v>347.46</v>
          </cell>
        </row>
        <row r="216">
          <cell r="A216">
            <v>7105</v>
          </cell>
          <cell r="B216">
            <v>0</v>
          </cell>
          <cell r="C216" t="str">
            <v>SOUTH SIDE SCHOOL DISTRICT(VANBUREN)</v>
          </cell>
          <cell r="D216">
            <v>509.55</v>
          </cell>
          <cell r="E216">
            <v>514.86</v>
          </cell>
          <cell r="F216">
            <v>523.71</v>
          </cell>
          <cell r="G216">
            <v>524.57000000000005</v>
          </cell>
          <cell r="H216">
            <v>509.55</v>
          </cell>
          <cell r="I216">
            <v>512.14</v>
          </cell>
          <cell r="J216">
            <v>516.29</v>
          </cell>
          <cell r="K216">
            <v>518.34</v>
          </cell>
        </row>
        <row r="217">
          <cell r="A217">
            <v>7201</v>
          </cell>
          <cell r="B217">
            <v>0</v>
          </cell>
          <cell r="C217" t="str">
            <v>ELKINS SCHOOL DISTRICT</v>
          </cell>
          <cell r="D217">
            <v>1229.67</v>
          </cell>
          <cell r="E217">
            <v>1221.5</v>
          </cell>
          <cell r="F217">
            <v>1211.69</v>
          </cell>
          <cell r="G217">
            <v>1209.52</v>
          </cell>
          <cell r="H217">
            <v>1229.67</v>
          </cell>
          <cell r="I217">
            <v>1225.49</v>
          </cell>
          <cell r="J217">
            <v>1220.75</v>
          </cell>
          <cell r="K217">
            <v>1217.79</v>
          </cell>
        </row>
        <row r="218">
          <cell r="A218">
            <v>7202</v>
          </cell>
          <cell r="B218">
            <v>0</v>
          </cell>
          <cell r="C218" t="str">
            <v>FARMINGTON SCHOOL DISTRICT</v>
          </cell>
          <cell r="D218">
            <v>2474.38</v>
          </cell>
          <cell r="E218">
            <v>2472.1</v>
          </cell>
          <cell r="F218">
            <v>2501.15</v>
          </cell>
          <cell r="G218">
            <v>2490.73</v>
          </cell>
          <cell r="H218">
            <v>2474.38</v>
          </cell>
          <cell r="I218">
            <v>2473.2399999999998</v>
          </cell>
          <cell r="J218">
            <v>2482.96</v>
          </cell>
          <cell r="K218">
            <v>2484.9699999999998</v>
          </cell>
        </row>
        <row r="219">
          <cell r="A219">
            <v>7203</v>
          </cell>
          <cell r="B219">
            <v>0</v>
          </cell>
          <cell r="C219" t="str">
            <v>FAYETTEVILLE SCHOOL DISTRICT</v>
          </cell>
          <cell r="D219">
            <v>9947.57</v>
          </cell>
          <cell r="E219">
            <v>9914.36</v>
          </cell>
          <cell r="F219">
            <v>9905.67</v>
          </cell>
          <cell r="G219">
            <v>9876.2099999999991</v>
          </cell>
          <cell r="H219">
            <v>9947.57</v>
          </cell>
          <cell r="I219">
            <v>9931.01</v>
          </cell>
          <cell r="J219">
            <v>9922.7800000000007</v>
          </cell>
          <cell r="K219">
            <v>9910.99</v>
          </cell>
        </row>
        <row r="220">
          <cell r="A220">
            <v>7204</v>
          </cell>
          <cell r="B220">
            <v>0</v>
          </cell>
          <cell r="C220" t="str">
            <v>GREENLAND SCHOOL DISTRICT</v>
          </cell>
          <cell r="D220">
            <v>789.05</v>
          </cell>
          <cell r="E220">
            <v>793.17</v>
          </cell>
          <cell r="F220">
            <v>800.48</v>
          </cell>
          <cell r="G220">
            <v>795.83</v>
          </cell>
          <cell r="H220">
            <v>789.05</v>
          </cell>
          <cell r="I220">
            <v>791.06</v>
          </cell>
          <cell r="J220">
            <v>794.48</v>
          </cell>
          <cell r="K220">
            <v>794.78</v>
          </cell>
        </row>
        <row r="221">
          <cell r="A221">
            <v>7205</v>
          </cell>
          <cell r="B221">
            <v>0</v>
          </cell>
          <cell r="C221" t="str">
            <v>LINCOLN SCHOOL DISTRICT</v>
          </cell>
          <cell r="D221">
            <v>1168.71</v>
          </cell>
          <cell r="E221">
            <v>1157.24</v>
          </cell>
          <cell r="F221">
            <v>1142.05</v>
          </cell>
          <cell r="G221">
            <v>1141.55</v>
          </cell>
          <cell r="H221">
            <v>1168.71</v>
          </cell>
          <cell r="I221">
            <v>1162.9100000000001</v>
          </cell>
          <cell r="J221">
            <v>1155.3699999999999</v>
          </cell>
          <cell r="K221">
            <v>1151.6400000000001</v>
          </cell>
        </row>
        <row r="222">
          <cell r="A222">
            <v>7206</v>
          </cell>
          <cell r="B222">
            <v>0</v>
          </cell>
          <cell r="C222" t="str">
            <v>PRAIRIE GROVE SCHOOL DISTRICT</v>
          </cell>
          <cell r="D222">
            <v>1909.66</v>
          </cell>
          <cell r="E222">
            <v>1920.97</v>
          </cell>
          <cell r="F222">
            <v>1916.7</v>
          </cell>
          <cell r="G222">
            <v>1928.19</v>
          </cell>
          <cell r="H222">
            <v>1909.66</v>
          </cell>
          <cell r="I222">
            <v>1915.38</v>
          </cell>
          <cell r="J222">
            <v>1915.87</v>
          </cell>
          <cell r="K222">
            <v>1918.85</v>
          </cell>
        </row>
        <row r="223">
          <cell r="A223">
            <v>7207</v>
          </cell>
          <cell r="B223">
            <v>0</v>
          </cell>
          <cell r="C223" t="str">
            <v>SPRINGDALE SCHOOL DISTRICT</v>
          </cell>
          <cell r="D223">
            <v>21792.92</v>
          </cell>
          <cell r="E223">
            <v>21795.82</v>
          </cell>
          <cell r="F223">
            <v>21703.14</v>
          </cell>
          <cell r="G223">
            <v>21648.47</v>
          </cell>
          <cell r="H223">
            <v>21792.92</v>
          </cell>
          <cell r="I223">
            <v>21794.39</v>
          </cell>
          <cell r="J223">
            <v>21761.94</v>
          </cell>
          <cell r="K223">
            <v>21734.53</v>
          </cell>
        </row>
        <row r="224">
          <cell r="A224">
            <v>7208</v>
          </cell>
          <cell r="B224">
            <v>0</v>
          </cell>
          <cell r="C224" t="str">
            <v>WEST FORK SCHOOL DISTRICT</v>
          </cell>
          <cell r="D224">
            <v>994.1</v>
          </cell>
          <cell r="E224">
            <v>983.28</v>
          </cell>
          <cell r="F224">
            <v>979.98</v>
          </cell>
          <cell r="G224">
            <v>979.15</v>
          </cell>
          <cell r="H224">
            <v>994.1</v>
          </cell>
          <cell r="I224">
            <v>988.75</v>
          </cell>
          <cell r="J224">
            <v>985.85</v>
          </cell>
          <cell r="K224">
            <v>984.04</v>
          </cell>
        </row>
        <row r="225">
          <cell r="A225">
            <v>7301</v>
          </cell>
          <cell r="B225">
            <v>0</v>
          </cell>
          <cell r="C225" t="str">
            <v>BALD KNOB SCHOOL DISTRICT</v>
          </cell>
          <cell r="D225">
            <v>1129.9100000000001</v>
          </cell>
          <cell r="E225">
            <v>1158.07</v>
          </cell>
          <cell r="F225">
            <v>1178.0999999999999</v>
          </cell>
          <cell r="G225">
            <v>1184.1099999999999</v>
          </cell>
          <cell r="H225">
            <v>1129.9100000000001</v>
          </cell>
          <cell r="I225">
            <v>1143.99</v>
          </cell>
          <cell r="J225">
            <v>1155.71</v>
          </cell>
          <cell r="K225">
            <v>1163.21</v>
          </cell>
        </row>
        <row r="226">
          <cell r="A226">
            <v>7302</v>
          </cell>
          <cell r="B226">
            <v>0</v>
          </cell>
          <cell r="C226" t="str">
            <v>BEEBE SCHOOL DISTRICT</v>
          </cell>
          <cell r="D226">
            <v>3273.81</v>
          </cell>
          <cell r="E226">
            <v>3274.3</v>
          </cell>
          <cell r="F226">
            <v>3260.89</v>
          </cell>
          <cell r="G226">
            <v>3292.13</v>
          </cell>
          <cell r="H226">
            <v>3273.81</v>
          </cell>
          <cell r="I226">
            <v>3274.06</v>
          </cell>
          <cell r="J226">
            <v>3269.74</v>
          </cell>
          <cell r="K226">
            <v>3275.65</v>
          </cell>
        </row>
        <row r="227">
          <cell r="A227">
            <v>7303</v>
          </cell>
          <cell r="B227">
            <v>0</v>
          </cell>
          <cell r="C227" t="str">
            <v>BRADFORD SCHOOL DISTRICT</v>
          </cell>
          <cell r="D227">
            <v>453.01</v>
          </cell>
          <cell r="E227">
            <v>452.7</v>
          </cell>
          <cell r="F227">
            <v>452.27</v>
          </cell>
          <cell r="G227">
            <v>452.7</v>
          </cell>
          <cell r="H227">
            <v>453.01</v>
          </cell>
          <cell r="I227">
            <v>452.85</v>
          </cell>
          <cell r="J227">
            <v>452.66</v>
          </cell>
          <cell r="K227">
            <v>452.67</v>
          </cell>
        </row>
        <row r="228">
          <cell r="A228">
            <v>7304</v>
          </cell>
          <cell r="B228">
            <v>0</v>
          </cell>
          <cell r="C228" t="str">
            <v>WHITE CO. CENTRAL SCHOOL DIST.</v>
          </cell>
          <cell r="D228">
            <v>719.1</v>
          </cell>
          <cell r="E228">
            <v>717.25</v>
          </cell>
          <cell r="F228">
            <v>719.38</v>
          </cell>
          <cell r="G228">
            <v>709.27</v>
          </cell>
          <cell r="H228">
            <v>719.1</v>
          </cell>
          <cell r="I228">
            <v>718.16</v>
          </cell>
          <cell r="J228">
            <v>718.56</v>
          </cell>
          <cell r="K228">
            <v>716.16</v>
          </cell>
        </row>
        <row r="229">
          <cell r="A229">
            <v>7307</v>
          </cell>
          <cell r="B229">
            <v>0</v>
          </cell>
          <cell r="C229" t="str">
            <v>RIVERVIEW SCHOOL DISTRICT</v>
          </cell>
          <cell r="D229">
            <v>1275.78</v>
          </cell>
          <cell r="E229">
            <v>1267.24</v>
          </cell>
          <cell r="F229">
            <v>1248.6199999999999</v>
          </cell>
          <cell r="G229">
            <v>1236.99</v>
          </cell>
          <cell r="H229">
            <v>1275.78</v>
          </cell>
          <cell r="I229">
            <v>1271.3699999999999</v>
          </cell>
          <cell r="J229">
            <v>1264.19</v>
          </cell>
          <cell r="K229">
            <v>1257.31</v>
          </cell>
        </row>
        <row r="230">
          <cell r="A230">
            <v>7309</v>
          </cell>
          <cell r="B230">
            <v>0</v>
          </cell>
          <cell r="C230" t="str">
            <v>PANGBURN SCHOOL DISTRICT</v>
          </cell>
          <cell r="D230">
            <v>733.1</v>
          </cell>
          <cell r="E230">
            <v>727.81</v>
          </cell>
          <cell r="F230">
            <v>736.12</v>
          </cell>
          <cell r="G230">
            <v>735.34</v>
          </cell>
          <cell r="H230">
            <v>733.1</v>
          </cell>
          <cell r="I230">
            <v>730.33</v>
          </cell>
          <cell r="J230">
            <v>732.32</v>
          </cell>
          <cell r="K230">
            <v>733.12</v>
          </cell>
        </row>
        <row r="231">
          <cell r="A231">
            <v>7310</v>
          </cell>
          <cell r="B231">
            <v>0</v>
          </cell>
          <cell r="C231" t="str">
            <v>ROSE BUD SCHOOL DISTRICT</v>
          </cell>
          <cell r="D231">
            <v>808.85</v>
          </cell>
          <cell r="E231">
            <v>803.14</v>
          </cell>
          <cell r="F231">
            <v>804.54</v>
          </cell>
          <cell r="G231">
            <v>802.65</v>
          </cell>
          <cell r="H231">
            <v>808.85</v>
          </cell>
          <cell r="I231">
            <v>805.99</v>
          </cell>
          <cell r="J231">
            <v>805.47</v>
          </cell>
          <cell r="K231">
            <v>804.84</v>
          </cell>
        </row>
        <row r="232">
          <cell r="A232">
            <v>7311</v>
          </cell>
          <cell r="B232">
            <v>0</v>
          </cell>
          <cell r="C232" t="str">
            <v>SEARCY SCHOOL DISTRICT</v>
          </cell>
          <cell r="D232">
            <v>4115.75</v>
          </cell>
          <cell r="E232">
            <v>4093.85</v>
          </cell>
          <cell r="F232">
            <v>4080.2</v>
          </cell>
          <cell r="G232">
            <v>4058.65</v>
          </cell>
          <cell r="H232">
            <v>4115.75</v>
          </cell>
          <cell r="I232">
            <v>4104.68</v>
          </cell>
          <cell r="J232">
            <v>4096.22</v>
          </cell>
          <cell r="K232">
            <v>4087.35</v>
          </cell>
        </row>
        <row r="233">
          <cell r="A233">
            <v>7401</v>
          </cell>
          <cell r="B233">
            <v>0</v>
          </cell>
          <cell r="C233" t="str">
            <v>AUGUSTA SCHOOL DISTRICT</v>
          </cell>
          <cell r="D233">
            <v>370.28</v>
          </cell>
          <cell r="E233">
            <v>369.73</v>
          </cell>
          <cell r="F233">
            <v>363.49</v>
          </cell>
          <cell r="G233">
            <v>359.55</v>
          </cell>
          <cell r="H233">
            <v>370.28</v>
          </cell>
          <cell r="I233">
            <v>370</v>
          </cell>
          <cell r="J233">
            <v>367.79</v>
          </cell>
          <cell r="K233">
            <v>365.66</v>
          </cell>
        </row>
        <row r="234">
          <cell r="A234">
            <v>7403</v>
          </cell>
          <cell r="B234">
            <v>0</v>
          </cell>
          <cell r="C234" t="str">
            <v>MCCRORY SCHOOL DISTRICT</v>
          </cell>
          <cell r="D234">
            <v>646.29999999999995</v>
          </cell>
          <cell r="E234">
            <v>635.48</v>
          </cell>
          <cell r="F234">
            <v>634.04999999999995</v>
          </cell>
          <cell r="G234">
            <v>625.03</v>
          </cell>
          <cell r="H234">
            <v>646.29999999999995</v>
          </cell>
          <cell r="I234">
            <v>640.89</v>
          </cell>
          <cell r="J234">
            <v>638.51</v>
          </cell>
          <cell r="K234">
            <v>635.25</v>
          </cell>
        </row>
        <row r="235">
          <cell r="A235">
            <v>7503</v>
          </cell>
          <cell r="B235">
            <v>0</v>
          </cell>
          <cell r="C235" t="str">
            <v>DANVILLE SCHOOL DISTRICT</v>
          </cell>
          <cell r="D235">
            <v>830.53</v>
          </cell>
          <cell r="E235">
            <v>832.03</v>
          </cell>
          <cell r="F235">
            <v>833.39</v>
          </cell>
          <cell r="G235">
            <v>822.03</v>
          </cell>
          <cell r="H235">
            <v>830.53</v>
          </cell>
          <cell r="I235">
            <v>831.31</v>
          </cell>
          <cell r="J235">
            <v>832.06</v>
          </cell>
          <cell r="K235">
            <v>829.35</v>
          </cell>
        </row>
        <row r="236">
          <cell r="A236">
            <v>7504</v>
          </cell>
          <cell r="B236">
            <v>0</v>
          </cell>
          <cell r="C236" t="str">
            <v>DARDANELLE SCHOOL DISTRICT</v>
          </cell>
          <cell r="D236">
            <v>2108.0300000000002</v>
          </cell>
          <cell r="E236">
            <v>2105.17</v>
          </cell>
          <cell r="F236">
            <v>2104.71</v>
          </cell>
          <cell r="G236">
            <v>2097.42</v>
          </cell>
          <cell r="H236">
            <v>2108.0300000000002</v>
          </cell>
          <cell r="I236">
            <v>2106.6</v>
          </cell>
          <cell r="J236">
            <v>2105.94</v>
          </cell>
          <cell r="K236">
            <v>2103.88</v>
          </cell>
        </row>
        <row r="237">
          <cell r="A237">
            <v>7509</v>
          </cell>
          <cell r="B237">
            <v>0</v>
          </cell>
          <cell r="C237" t="str">
            <v>WESTERN YELL CO. SCHOOL DIST.</v>
          </cell>
          <cell r="D237">
            <v>348.96</v>
          </cell>
          <cell r="E237">
            <v>353.17</v>
          </cell>
          <cell r="F237">
            <v>353.34</v>
          </cell>
          <cell r="G237">
            <v>352.43</v>
          </cell>
          <cell r="H237">
            <v>348.96</v>
          </cell>
          <cell r="I237">
            <v>351.11</v>
          </cell>
          <cell r="J237">
            <v>351.89</v>
          </cell>
          <cell r="K237">
            <v>352.04</v>
          </cell>
        </row>
        <row r="238">
          <cell r="A238">
            <v>7510</v>
          </cell>
          <cell r="B238">
            <v>0</v>
          </cell>
          <cell r="C238" t="str">
            <v>TWO RIVERS SCHOOL DISTRICT</v>
          </cell>
          <cell r="D238">
            <v>831.33</v>
          </cell>
          <cell r="E238">
            <v>831.14</v>
          </cell>
          <cell r="F238">
            <v>839.74</v>
          </cell>
          <cell r="G238">
            <v>831.77</v>
          </cell>
          <cell r="H238">
            <v>831.33</v>
          </cell>
          <cell r="I238">
            <v>831.24</v>
          </cell>
          <cell r="J238">
            <v>834.16</v>
          </cell>
          <cell r="K238">
            <v>833.53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FFA-PD-BDA"/>
      <sheetName val="URT adj"/>
      <sheetName val="ESA"/>
      <sheetName val="ALE"/>
      <sheetName val="ELL"/>
      <sheetName val="DEF-SGF"/>
      <sheetName val="Isolated"/>
      <sheetName val="Density-small district fund"/>
      <sheetName val="Enhanced Transportation"/>
      <sheetName val="2018 assessment"/>
      <sheetName val="FY20 debt pmts from 1-1-05 file"/>
      <sheetName val="FY18 ADM Cycle 7 "/>
      <sheetName val="FY19 ADM cycle 7"/>
      <sheetName val="FY20 ADM"/>
      <sheetName val="CN certified data 2018-19"/>
      <sheetName val="Cycle 2 FY19 F&amp;R"/>
      <sheetName val="ESA Audit File"/>
      <sheetName val="2018 millage rates"/>
      <sheetName val="2017 millage rates"/>
      <sheetName val="Vendor numbers"/>
      <sheetName val="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D3">
            <v>2018</v>
          </cell>
          <cell r="E3">
            <v>2018</v>
          </cell>
          <cell r="F3">
            <v>2018</v>
          </cell>
          <cell r="G3">
            <v>2018</v>
          </cell>
        </row>
        <row r="4">
          <cell r="D4" t="str">
            <v>Real</v>
          </cell>
          <cell r="E4" t="str">
            <v>Personal</v>
          </cell>
          <cell r="F4" t="str">
            <v>Utility</v>
          </cell>
          <cell r="G4" t="str">
            <v>Total</v>
          </cell>
        </row>
        <row r="5">
          <cell r="D5" t="str">
            <v>Assessment</v>
          </cell>
          <cell r="E5" t="str">
            <v>Assessment</v>
          </cell>
          <cell r="F5" t="str">
            <v>Assessment</v>
          </cell>
          <cell r="G5" t="str">
            <v>Assessment</v>
          </cell>
        </row>
        <row r="6">
          <cell r="A6" t="str">
            <v>lea</v>
          </cell>
          <cell r="B6" t="str">
            <v>county</v>
          </cell>
          <cell r="C6" t="str">
            <v>district</v>
          </cell>
          <cell r="D6">
            <v>1</v>
          </cell>
          <cell r="E6">
            <v>2</v>
          </cell>
          <cell r="F6">
            <v>3</v>
          </cell>
          <cell r="G6">
            <v>4</v>
          </cell>
        </row>
        <row r="7">
          <cell r="A7">
            <v>101</v>
          </cell>
          <cell r="B7" t="str">
            <v xml:space="preserve"> ARKANSAS        </v>
          </cell>
          <cell r="C7" t="str">
            <v>DEWITT</v>
          </cell>
          <cell r="D7">
            <v>105954804</v>
          </cell>
          <cell r="E7">
            <v>40219415</v>
          </cell>
          <cell r="F7">
            <v>18105030</v>
          </cell>
          <cell r="G7">
            <v>164279249</v>
          </cell>
        </row>
        <row r="8">
          <cell r="A8">
            <v>104</v>
          </cell>
          <cell r="B8" t="str">
            <v xml:space="preserve"> ARKANSAS        </v>
          </cell>
          <cell r="C8" t="str">
            <v xml:space="preserve">STUTTGART           </v>
          </cell>
          <cell r="D8">
            <v>131224839</v>
          </cell>
          <cell r="E8">
            <v>79850130</v>
          </cell>
          <cell r="F8">
            <v>13052295</v>
          </cell>
          <cell r="G8">
            <v>224127264</v>
          </cell>
        </row>
        <row r="9">
          <cell r="A9">
            <v>201</v>
          </cell>
          <cell r="B9" t="str">
            <v xml:space="preserve"> ASHLEY          </v>
          </cell>
          <cell r="C9" t="str">
            <v xml:space="preserve">CROSSETT            </v>
          </cell>
          <cell r="D9">
            <v>95573962</v>
          </cell>
          <cell r="E9">
            <v>149805170</v>
          </cell>
          <cell r="F9">
            <v>8380580</v>
          </cell>
          <cell r="G9">
            <v>253759712</v>
          </cell>
        </row>
        <row r="10">
          <cell r="A10">
            <v>203</v>
          </cell>
          <cell r="B10" t="str">
            <v xml:space="preserve"> ASHLEY          </v>
          </cell>
          <cell r="C10" t="str">
            <v>HAMBURG</v>
          </cell>
          <cell r="D10">
            <v>70290387</v>
          </cell>
          <cell r="E10">
            <v>31699205</v>
          </cell>
          <cell r="F10">
            <v>17097980</v>
          </cell>
          <cell r="G10">
            <v>119087572</v>
          </cell>
        </row>
        <row r="11">
          <cell r="A11">
            <v>302</v>
          </cell>
          <cell r="B11" t="str">
            <v xml:space="preserve"> BAXTER          </v>
          </cell>
          <cell r="C11" t="str">
            <v xml:space="preserve">COTTER              </v>
          </cell>
          <cell r="D11">
            <v>47562322</v>
          </cell>
          <cell r="E11">
            <v>8217410</v>
          </cell>
          <cell r="F11">
            <v>2569830</v>
          </cell>
          <cell r="G11">
            <v>58349562</v>
          </cell>
        </row>
        <row r="12">
          <cell r="A12">
            <v>303</v>
          </cell>
          <cell r="B12" t="str">
            <v xml:space="preserve"> BAXTER          </v>
          </cell>
          <cell r="C12" t="str">
            <v xml:space="preserve">MOUNTAIN HOME       </v>
          </cell>
          <cell r="D12">
            <v>482509932</v>
          </cell>
          <cell r="E12">
            <v>136918010</v>
          </cell>
          <cell r="F12">
            <v>28795700</v>
          </cell>
          <cell r="G12">
            <v>648223642</v>
          </cell>
        </row>
        <row r="13">
          <cell r="A13">
            <v>304</v>
          </cell>
          <cell r="B13" t="str">
            <v xml:space="preserve"> BAXTER          </v>
          </cell>
          <cell r="C13" t="str">
            <v xml:space="preserve">NORFORK             </v>
          </cell>
          <cell r="D13">
            <v>54298707</v>
          </cell>
          <cell r="E13">
            <v>9429530</v>
          </cell>
          <cell r="F13">
            <v>4411030</v>
          </cell>
          <cell r="G13">
            <v>68139267</v>
          </cell>
        </row>
        <row r="14">
          <cell r="A14">
            <v>401</v>
          </cell>
          <cell r="B14" t="str">
            <v xml:space="preserve"> BENTON          </v>
          </cell>
          <cell r="C14" t="str">
            <v>BENTONVILLE</v>
          </cell>
          <cell r="D14">
            <v>1775973010</v>
          </cell>
          <cell r="E14">
            <v>383501490</v>
          </cell>
          <cell r="F14">
            <v>47016875</v>
          </cell>
          <cell r="G14">
            <v>2206491375</v>
          </cell>
        </row>
        <row r="15">
          <cell r="A15">
            <v>402</v>
          </cell>
          <cell r="B15" t="str">
            <v xml:space="preserve"> BENTON          </v>
          </cell>
          <cell r="C15" t="str">
            <v xml:space="preserve">DECATUR             </v>
          </cell>
          <cell r="D15">
            <v>38194630</v>
          </cell>
          <cell r="E15">
            <v>14468710</v>
          </cell>
          <cell r="F15">
            <v>10013235</v>
          </cell>
          <cell r="G15">
            <v>62676575</v>
          </cell>
        </row>
        <row r="16">
          <cell r="A16">
            <v>403</v>
          </cell>
          <cell r="B16" t="str">
            <v xml:space="preserve"> BENTON          </v>
          </cell>
          <cell r="C16" t="str">
            <v xml:space="preserve">GENTRY              </v>
          </cell>
          <cell r="D16">
            <v>93811600</v>
          </cell>
          <cell r="E16">
            <v>33612230</v>
          </cell>
          <cell r="F16">
            <v>52300855</v>
          </cell>
          <cell r="G16">
            <v>179724685</v>
          </cell>
        </row>
        <row r="17">
          <cell r="A17">
            <v>404</v>
          </cell>
          <cell r="B17" t="str">
            <v xml:space="preserve"> BENTON          </v>
          </cell>
          <cell r="C17" t="str">
            <v xml:space="preserve">GRAVETTE            </v>
          </cell>
          <cell r="D17">
            <v>245016700</v>
          </cell>
          <cell r="E17">
            <v>42915595</v>
          </cell>
          <cell r="F17">
            <v>16269580</v>
          </cell>
          <cell r="G17">
            <v>304201875</v>
          </cell>
        </row>
        <row r="18">
          <cell r="A18">
            <v>405</v>
          </cell>
          <cell r="B18" t="str">
            <v xml:space="preserve"> BENTON          </v>
          </cell>
          <cell r="C18" t="str">
            <v xml:space="preserve">ROGERS              </v>
          </cell>
          <cell r="D18">
            <v>1670394090</v>
          </cell>
          <cell r="E18">
            <v>416471320</v>
          </cell>
          <cell r="F18">
            <v>56606880</v>
          </cell>
          <cell r="G18">
            <v>2143472290</v>
          </cell>
        </row>
        <row r="19">
          <cell r="A19">
            <v>406</v>
          </cell>
          <cell r="B19" t="str">
            <v xml:space="preserve"> BENTON          </v>
          </cell>
          <cell r="C19" t="str">
            <v xml:space="preserve">SILOAM SPRINGS      </v>
          </cell>
          <cell r="D19">
            <v>267649920</v>
          </cell>
          <cell r="E19">
            <v>81064988</v>
          </cell>
          <cell r="F19">
            <v>18274921</v>
          </cell>
          <cell r="G19">
            <v>366989829</v>
          </cell>
        </row>
        <row r="20">
          <cell r="A20">
            <v>407</v>
          </cell>
          <cell r="B20" t="str">
            <v xml:space="preserve"> BENTON          </v>
          </cell>
          <cell r="C20" t="str">
            <v xml:space="preserve">PEA RIDGE           </v>
          </cell>
          <cell r="D20">
            <v>88429090</v>
          </cell>
          <cell r="E20">
            <v>21281060</v>
          </cell>
          <cell r="F20">
            <v>5805355</v>
          </cell>
          <cell r="G20">
            <v>115515505</v>
          </cell>
        </row>
        <row r="21">
          <cell r="A21">
            <v>501</v>
          </cell>
          <cell r="B21" t="str">
            <v xml:space="preserve"> BOONE           </v>
          </cell>
          <cell r="C21" t="str">
            <v xml:space="preserve">ALPENA              </v>
          </cell>
          <cell r="D21">
            <v>23142263</v>
          </cell>
          <cell r="E21">
            <v>7157293</v>
          </cell>
          <cell r="F21">
            <v>2538640</v>
          </cell>
          <cell r="G21">
            <v>32838196</v>
          </cell>
        </row>
        <row r="22">
          <cell r="A22">
            <v>502</v>
          </cell>
          <cell r="B22" t="str">
            <v xml:space="preserve"> BOONE           </v>
          </cell>
          <cell r="C22" t="str">
            <v xml:space="preserve">BERGMAN             </v>
          </cell>
          <cell r="D22">
            <v>45012352</v>
          </cell>
          <cell r="E22">
            <v>10454195</v>
          </cell>
          <cell r="F22">
            <v>1929710</v>
          </cell>
          <cell r="G22">
            <v>57396257</v>
          </cell>
        </row>
        <row r="23">
          <cell r="A23">
            <v>503</v>
          </cell>
          <cell r="B23" t="str">
            <v xml:space="preserve"> BOONE           </v>
          </cell>
          <cell r="C23" t="str">
            <v xml:space="preserve">HARRISON            </v>
          </cell>
          <cell r="D23">
            <v>258038967</v>
          </cell>
          <cell r="E23">
            <v>74784435</v>
          </cell>
          <cell r="F23">
            <v>21315600</v>
          </cell>
          <cell r="G23">
            <v>354139002</v>
          </cell>
        </row>
        <row r="24">
          <cell r="A24">
            <v>504</v>
          </cell>
          <cell r="B24" t="str">
            <v xml:space="preserve"> BOONE           </v>
          </cell>
          <cell r="C24" t="str">
            <v xml:space="preserve">OMAHA               </v>
          </cell>
          <cell r="D24">
            <v>26534695</v>
          </cell>
          <cell r="E24">
            <v>6029185</v>
          </cell>
          <cell r="F24">
            <v>1625920</v>
          </cell>
          <cell r="G24">
            <v>34189800</v>
          </cell>
        </row>
        <row r="25">
          <cell r="A25">
            <v>505</v>
          </cell>
          <cell r="B25" t="str">
            <v xml:space="preserve"> BOONE           </v>
          </cell>
          <cell r="C25" t="str">
            <v xml:space="preserve">VALLEY SPRINGS      </v>
          </cell>
          <cell r="D25">
            <v>41387290</v>
          </cell>
          <cell r="E25">
            <v>11151260</v>
          </cell>
          <cell r="F25">
            <v>3632805</v>
          </cell>
          <cell r="G25">
            <v>56171355</v>
          </cell>
        </row>
        <row r="26">
          <cell r="A26">
            <v>506</v>
          </cell>
          <cell r="B26" t="str">
            <v xml:space="preserve"> BOONE           </v>
          </cell>
          <cell r="C26" t="str">
            <v xml:space="preserve">LEAD HILL           </v>
          </cell>
          <cell r="D26">
            <v>30996750</v>
          </cell>
          <cell r="E26">
            <v>5709205</v>
          </cell>
          <cell r="F26">
            <v>2571570</v>
          </cell>
          <cell r="G26">
            <v>39277525</v>
          </cell>
        </row>
        <row r="27">
          <cell r="A27">
            <v>601</v>
          </cell>
          <cell r="B27" t="str">
            <v xml:space="preserve"> BRADLEY         </v>
          </cell>
          <cell r="C27" t="str">
            <v xml:space="preserve">HERMITAGE           </v>
          </cell>
          <cell r="D27">
            <v>22877219</v>
          </cell>
          <cell r="E27">
            <v>7386485</v>
          </cell>
          <cell r="F27">
            <v>3328090</v>
          </cell>
          <cell r="G27">
            <v>33591794</v>
          </cell>
        </row>
        <row r="28">
          <cell r="A28">
            <v>602</v>
          </cell>
          <cell r="B28" t="str">
            <v xml:space="preserve"> BRADLEY         </v>
          </cell>
          <cell r="C28" t="str">
            <v xml:space="preserve">WARREN              </v>
          </cell>
          <cell r="D28">
            <v>58770889</v>
          </cell>
          <cell r="E28">
            <v>28763975</v>
          </cell>
          <cell r="F28">
            <v>6949320</v>
          </cell>
          <cell r="G28">
            <v>94484184</v>
          </cell>
        </row>
        <row r="29">
          <cell r="A29">
            <v>701</v>
          </cell>
          <cell r="B29" t="str">
            <v xml:space="preserve"> CALHOUN         </v>
          </cell>
          <cell r="C29" t="str">
            <v xml:space="preserve">HAMPTON             </v>
          </cell>
          <cell r="D29">
            <v>51158169</v>
          </cell>
          <cell r="E29">
            <v>26425000</v>
          </cell>
          <cell r="F29">
            <v>14828330</v>
          </cell>
          <cell r="G29">
            <v>92411499</v>
          </cell>
        </row>
        <row r="30">
          <cell r="A30">
            <v>801</v>
          </cell>
          <cell r="B30" t="str">
            <v xml:space="preserve"> CARROLL         </v>
          </cell>
          <cell r="C30" t="str">
            <v xml:space="preserve">BERRYVILLE          </v>
          </cell>
          <cell r="D30">
            <v>96960602</v>
          </cell>
          <cell r="E30">
            <v>40309094</v>
          </cell>
          <cell r="F30">
            <v>25234540</v>
          </cell>
          <cell r="G30">
            <v>162504236</v>
          </cell>
        </row>
        <row r="31">
          <cell r="A31">
            <v>802</v>
          </cell>
          <cell r="B31" t="str">
            <v xml:space="preserve"> CARROLL         </v>
          </cell>
          <cell r="C31" t="str">
            <v xml:space="preserve">EUREKA SPRINGS      </v>
          </cell>
          <cell r="D31">
            <v>197250867</v>
          </cell>
          <cell r="E31">
            <v>30100987</v>
          </cell>
          <cell r="F31">
            <v>8018720</v>
          </cell>
          <cell r="G31">
            <v>235370574</v>
          </cell>
        </row>
        <row r="32">
          <cell r="A32">
            <v>803</v>
          </cell>
          <cell r="B32" t="str">
            <v xml:space="preserve"> CARROLL         </v>
          </cell>
          <cell r="C32" t="str">
            <v xml:space="preserve">GREEN FOREST        </v>
          </cell>
          <cell r="D32">
            <v>52651622</v>
          </cell>
          <cell r="E32">
            <v>25165664</v>
          </cell>
          <cell r="F32">
            <v>6470310</v>
          </cell>
          <cell r="G32">
            <v>84287596</v>
          </cell>
        </row>
        <row r="33">
          <cell r="A33">
            <v>901</v>
          </cell>
          <cell r="B33" t="str">
            <v xml:space="preserve"> CHICOT          </v>
          </cell>
          <cell r="C33" t="str">
            <v xml:space="preserve">DERMOTT             </v>
          </cell>
          <cell r="D33">
            <v>24294126</v>
          </cell>
          <cell r="E33">
            <v>7304460</v>
          </cell>
          <cell r="F33">
            <v>7538343</v>
          </cell>
          <cell r="G33">
            <v>39136929</v>
          </cell>
        </row>
        <row r="34">
          <cell r="A34">
            <v>903</v>
          </cell>
          <cell r="B34" t="str">
            <v xml:space="preserve"> CHICOT          </v>
          </cell>
          <cell r="C34" t="str">
            <v xml:space="preserve">LAKESIDE </v>
          </cell>
          <cell r="D34">
            <v>85026052</v>
          </cell>
          <cell r="E34">
            <v>27210600</v>
          </cell>
          <cell r="F34">
            <v>21555760</v>
          </cell>
          <cell r="G34">
            <v>133792412</v>
          </cell>
        </row>
        <row r="35">
          <cell r="A35">
            <v>1002</v>
          </cell>
          <cell r="B35" t="str">
            <v xml:space="preserve"> CLARK           </v>
          </cell>
          <cell r="C35" t="str">
            <v xml:space="preserve">ARKADELPHIA         </v>
          </cell>
          <cell r="D35">
            <v>140849036</v>
          </cell>
          <cell r="E35">
            <v>48357645</v>
          </cell>
          <cell r="F35">
            <v>22053150</v>
          </cell>
          <cell r="G35">
            <v>211259831</v>
          </cell>
        </row>
        <row r="36">
          <cell r="A36">
            <v>1003</v>
          </cell>
          <cell r="B36" t="str">
            <v xml:space="preserve"> CLARK           </v>
          </cell>
          <cell r="C36" t="str">
            <v xml:space="preserve">GURDON              </v>
          </cell>
          <cell r="D36">
            <v>29279950</v>
          </cell>
          <cell r="E36">
            <v>19944710</v>
          </cell>
          <cell r="F36">
            <v>15428600</v>
          </cell>
          <cell r="G36">
            <v>64653260</v>
          </cell>
        </row>
        <row r="37">
          <cell r="A37">
            <v>1101</v>
          </cell>
          <cell r="B37" t="str">
            <v xml:space="preserve"> CLAY            </v>
          </cell>
          <cell r="C37" t="str">
            <v>CORNING</v>
          </cell>
          <cell r="D37">
            <v>64239532</v>
          </cell>
          <cell r="E37">
            <v>24431150</v>
          </cell>
          <cell r="F37">
            <v>23328171</v>
          </cell>
          <cell r="G37">
            <v>111998853</v>
          </cell>
        </row>
        <row r="38">
          <cell r="A38">
            <v>1104</v>
          </cell>
          <cell r="B38" t="str">
            <v xml:space="preserve"> CLAY            </v>
          </cell>
          <cell r="C38" t="str">
            <v xml:space="preserve">PIGGOTT             </v>
          </cell>
          <cell r="D38">
            <v>49177155</v>
          </cell>
          <cell r="E38">
            <v>15347370</v>
          </cell>
          <cell r="F38">
            <v>7439030</v>
          </cell>
          <cell r="G38">
            <v>71963555</v>
          </cell>
        </row>
        <row r="39">
          <cell r="A39">
            <v>1106</v>
          </cell>
          <cell r="B39" t="str">
            <v xml:space="preserve"> CLAY            </v>
          </cell>
          <cell r="C39" t="str">
            <v xml:space="preserve">RECTOR         </v>
          </cell>
          <cell r="D39">
            <v>36944317</v>
          </cell>
          <cell r="E39">
            <v>9747345</v>
          </cell>
          <cell r="F39">
            <v>5945770</v>
          </cell>
          <cell r="G39">
            <v>52637432</v>
          </cell>
        </row>
        <row r="40">
          <cell r="A40">
            <v>1201</v>
          </cell>
          <cell r="B40" t="str">
            <v xml:space="preserve"> CLEBURNE</v>
          </cell>
          <cell r="C40" t="str">
            <v>CONCORD</v>
          </cell>
          <cell r="D40">
            <v>47869392</v>
          </cell>
          <cell r="E40">
            <v>20374470</v>
          </cell>
          <cell r="F40">
            <v>3595171</v>
          </cell>
          <cell r="G40">
            <v>71839033</v>
          </cell>
        </row>
        <row r="41">
          <cell r="A41">
            <v>1202</v>
          </cell>
          <cell r="B41" t="str">
            <v xml:space="preserve"> CLEBURNE        </v>
          </cell>
          <cell r="C41" t="str">
            <v xml:space="preserve">HEBER SPRINGS       </v>
          </cell>
          <cell r="D41">
            <v>236651168</v>
          </cell>
          <cell r="E41">
            <v>56774835</v>
          </cell>
          <cell r="F41">
            <v>10182960</v>
          </cell>
          <cell r="G41">
            <v>303608963</v>
          </cell>
        </row>
        <row r="42">
          <cell r="A42">
            <v>1203</v>
          </cell>
          <cell r="B42" t="str">
            <v xml:space="preserve"> CLEBURNE        </v>
          </cell>
          <cell r="C42" t="str">
            <v xml:space="preserve">QUITMAN             </v>
          </cell>
          <cell r="D42">
            <v>88158662</v>
          </cell>
          <cell r="E42">
            <v>33451042</v>
          </cell>
          <cell r="F42">
            <v>13580442</v>
          </cell>
          <cell r="G42">
            <v>135190146</v>
          </cell>
        </row>
        <row r="43">
          <cell r="A43">
            <v>1204</v>
          </cell>
          <cell r="B43" t="str">
            <v xml:space="preserve"> CLEBURNE        </v>
          </cell>
          <cell r="C43" t="str">
            <v xml:space="preserve">WEST SIDE     </v>
          </cell>
          <cell r="D43">
            <v>142548667</v>
          </cell>
          <cell r="E43">
            <v>21659428</v>
          </cell>
          <cell r="F43">
            <v>5101309</v>
          </cell>
          <cell r="G43">
            <v>169309404</v>
          </cell>
        </row>
        <row r="44">
          <cell r="A44">
            <v>1304</v>
          </cell>
          <cell r="B44" t="str">
            <v xml:space="preserve"> CLEVELAND       </v>
          </cell>
          <cell r="C44" t="str">
            <v xml:space="preserve">WOODLAWN            </v>
          </cell>
          <cell r="D44">
            <v>23118249</v>
          </cell>
          <cell r="E44">
            <v>6531945</v>
          </cell>
          <cell r="F44">
            <v>1296800</v>
          </cell>
          <cell r="G44">
            <v>30946994</v>
          </cell>
        </row>
        <row r="45">
          <cell r="A45">
            <v>1305</v>
          </cell>
          <cell r="B45" t="str">
            <v xml:space="preserve"> CLEVELAND</v>
          </cell>
          <cell r="C45" t="str">
            <v>CLEVELAND COUNTY</v>
          </cell>
          <cell r="D45">
            <v>37548702</v>
          </cell>
          <cell r="E45">
            <v>13015750</v>
          </cell>
          <cell r="F45">
            <v>13132215</v>
          </cell>
          <cell r="G45">
            <v>63696667</v>
          </cell>
        </row>
        <row r="46">
          <cell r="A46">
            <v>1402</v>
          </cell>
          <cell r="B46" t="str">
            <v xml:space="preserve"> COLUMBIA</v>
          </cell>
          <cell r="C46" t="str">
            <v>MAGNOLIA</v>
          </cell>
          <cell r="D46">
            <v>201419356</v>
          </cell>
          <cell r="E46">
            <v>67994550</v>
          </cell>
          <cell r="F46">
            <v>28600520</v>
          </cell>
          <cell r="G46">
            <v>298014426</v>
          </cell>
        </row>
        <row r="47">
          <cell r="A47">
            <v>1408</v>
          </cell>
          <cell r="B47" t="str">
            <v xml:space="preserve"> COLUMBIA</v>
          </cell>
          <cell r="C47" t="str">
            <v>EMERSON-TAYLOR-BRADLEY</v>
          </cell>
          <cell r="D47">
            <v>59546596</v>
          </cell>
          <cell r="E47">
            <v>54135390</v>
          </cell>
          <cell r="F47">
            <v>13142389</v>
          </cell>
          <cell r="G47">
            <v>126824375</v>
          </cell>
        </row>
        <row r="48">
          <cell r="A48">
            <v>1503</v>
          </cell>
          <cell r="B48" t="str">
            <v xml:space="preserve"> CONWAY          </v>
          </cell>
          <cell r="C48" t="str">
            <v xml:space="preserve">NEMO VISTA          </v>
          </cell>
          <cell r="D48">
            <v>49517262</v>
          </cell>
          <cell r="E48">
            <v>24151815</v>
          </cell>
          <cell r="F48">
            <v>16539140</v>
          </cell>
          <cell r="G48">
            <v>90208217</v>
          </cell>
        </row>
        <row r="49">
          <cell r="A49">
            <v>1505</v>
          </cell>
          <cell r="B49" t="str">
            <v xml:space="preserve"> CONWAY          </v>
          </cell>
          <cell r="C49" t="str">
            <v xml:space="preserve">WONDERVIEW          </v>
          </cell>
          <cell r="D49">
            <v>45883563</v>
          </cell>
          <cell r="E49">
            <v>20950135</v>
          </cell>
          <cell r="F49">
            <v>6187360</v>
          </cell>
          <cell r="G49">
            <v>73021058</v>
          </cell>
        </row>
        <row r="50">
          <cell r="A50">
            <v>1507</v>
          </cell>
          <cell r="B50" t="str">
            <v xml:space="preserve"> CONWAY          </v>
          </cell>
          <cell r="C50" t="str">
            <v>SO CONWAY COUNTY</v>
          </cell>
          <cell r="D50">
            <v>147314442</v>
          </cell>
          <cell r="E50">
            <v>85519668</v>
          </cell>
          <cell r="F50">
            <v>29850010</v>
          </cell>
          <cell r="G50">
            <v>262684120</v>
          </cell>
        </row>
        <row r="51">
          <cell r="A51">
            <v>1601</v>
          </cell>
          <cell r="B51" t="str">
            <v xml:space="preserve"> CRAIGHEAD       </v>
          </cell>
          <cell r="C51" t="str">
            <v xml:space="preserve">BAY                 </v>
          </cell>
          <cell r="D51">
            <v>25407888</v>
          </cell>
          <cell r="E51">
            <v>10423415</v>
          </cell>
          <cell r="F51">
            <v>5788690</v>
          </cell>
          <cell r="G51">
            <v>41619993</v>
          </cell>
        </row>
        <row r="52">
          <cell r="A52">
            <v>1602</v>
          </cell>
          <cell r="B52" t="str">
            <v xml:space="preserve"> CRAIGHEAD       </v>
          </cell>
          <cell r="C52" t="str">
            <v xml:space="preserve">WESTSIDE CONSOLIDATED      </v>
          </cell>
          <cell r="D52">
            <v>94003998</v>
          </cell>
          <cell r="E52">
            <v>28077520</v>
          </cell>
          <cell r="F52">
            <v>11972150</v>
          </cell>
          <cell r="G52">
            <v>134053668</v>
          </cell>
        </row>
        <row r="53">
          <cell r="A53">
            <v>1603</v>
          </cell>
          <cell r="B53" t="str">
            <v xml:space="preserve"> CRAIGHEAD       </v>
          </cell>
          <cell r="C53" t="str">
            <v xml:space="preserve">BROOKLAND           </v>
          </cell>
          <cell r="D53">
            <v>140445815</v>
          </cell>
          <cell r="E53">
            <v>28879905</v>
          </cell>
          <cell r="F53">
            <v>5852025</v>
          </cell>
          <cell r="G53">
            <v>175177745</v>
          </cell>
        </row>
        <row r="54">
          <cell r="A54">
            <v>1605</v>
          </cell>
          <cell r="B54" t="str">
            <v xml:space="preserve"> CRAIGHEAD       </v>
          </cell>
          <cell r="C54" t="str">
            <v>BUFFALO ISLAND CENTRAL</v>
          </cell>
          <cell r="D54">
            <v>41724299</v>
          </cell>
          <cell r="E54">
            <v>22407081</v>
          </cell>
          <cell r="F54">
            <v>6166257</v>
          </cell>
          <cell r="G54">
            <v>70297637</v>
          </cell>
        </row>
        <row r="55">
          <cell r="A55">
            <v>1608</v>
          </cell>
          <cell r="B55" t="str">
            <v xml:space="preserve"> CRAIGHEAD       </v>
          </cell>
          <cell r="C55" t="str">
            <v xml:space="preserve">JONESBORO           </v>
          </cell>
          <cell r="D55">
            <v>489130631</v>
          </cell>
          <cell r="E55">
            <v>122916875</v>
          </cell>
          <cell r="F55">
            <v>26701610</v>
          </cell>
          <cell r="G55">
            <v>638749116</v>
          </cell>
        </row>
        <row r="56">
          <cell r="A56">
            <v>1611</v>
          </cell>
          <cell r="B56" t="str">
            <v xml:space="preserve"> CRAIGHEAD       </v>
          </cell>
          <cell r="C56" t="str">
            <v xml:space="preserve">NETTLETON           </v>
          </cell>
          <cell r="D56">
            <v>398933937</v>
          </cell>
          <cell r="E56">
            <v>161008875</v>
          </cell>
          <cell r="F56">
            <v>16996810</v>
          </cell>
          <cell r="G56">
            <v>576939622</v>
          </cell>
        </row>
        <row r="57">
          <cell r="A57">
            <v>1612</v>
          </cell>
          <cell r="B57" t="str">
            <v xml:space="preserve"> CRAIGHEAD       </v>
          </cell>
          <cell r="C57" t="str">
            <v xml:space="preserve">VALLEY VIEW         </v>
          </cell>
          <cell r="D57">
            <v>203789752</v>
          </cell>
          <cell r="E57">
            <v>45366500</v>
          </cell>
          <cell r="F57">
            <v>8995465</v>
          </cell>
          <cell r="G57">
            <v>258151717</v>
          </cell>
        </row>
        <row r="58">
          <cell r="A58">
            <v>1613</v>
          </cell>
          <cell r="B58" t="str">
            <v xml:space="preserve"> CRAIGHEAD       </v>
          </cell>
          <cell r="C58" t="str">
            <v xml:space="preserve">RIVERSIDE           </v>
          </cell>
          <cell r="D58">
            <v>32216725</v>
          </cell>
          <cell r="E58">
            <v>13046875</v>
          </cell>
          <cell r="F58">
            <v>4048055</v>
          </cell>
          <cell r="G58">
            <v>49311655</v>
          </cell>
        </row>
        <row r="59">
          <cell r="A59">
            <v>1701</v>
          </cell>
          <cell r="B59" t="str">
            <v xml:space="preserve"> CRAWFORD        </v>
          </cell>
          <cell r="C59" t="str">
            <v xml:space="preserve">ALMA                </v>
          </cell>
          <cell r="D59">
            <v>142603382</v>
          </cell>
          <cell r="E59">
            <v>40825436</v>
          </cell>
          <cell r="F59">
            <v>11897625</v>
          </cell>
          <cell r="G59">
            <v>195326443</v>
          </cell>
        </row>
        <row r="60">
          <cell r="A60">
            <v>1702</v>
          </cell>
          <cell r="B60" t="str">
            <v xml:space="preserve"> CRAWFORD        </v>
          </cell>
          <cell r="C60" t="str">
            <v xml:space="preserve">CEDARVILLE          </v>
          </cell>
          <cell r="D60">
            <v>33849388</v>
          </cell>
          <cell r="E60">
            <v>9538982</v>
          </cell>
          <cell r="F60">
            <v>3307372</v>
          </cell>
          <cell r="G60">
            <v>46695742</v>
          </cell>
        </row>
        <row r="61">
          <cell r="A61">
            <v>1703</v>
          </cell>
          <cell r="B61" t="str">
            <v xml:space="preserve"> CRAWFORD        </v>
          </cell>
          <cell r="C61" t="str">
            <v xml:space="preserve">MOUNTAINBURG        </v>
          </cell>
          <cell r="D61">
            <v>26962042</v>
          </cell>
          <cell r="E61">
            <v>8340418</v>
          </cell>
          <cell r="F61">
            <v>5374032</v>
          </cell>
          <cell r="G61">
            <v>40676492</v>
          </cell>
        </row>
        <row r="62">
          <cell r="A62">
            <v>1704</v>
          </cell>
          <cell r="B62" t="str">
            <v xml:space="preserve"> CRAWFORD</v>
          </cell>
          <cell r="C62" t="str">
            <v>MULBERRY/PLEASANT VIEW BI-COUNTY</v>
          </cell>
          <cell r="D62">
            <v>30089411</v>
          </cell>
          <cell r="E62">
            <v>10676305</v>
          </cell>
          <cell r="F62">
            <v>12544837</v>
          </cell>
          <cell r="G62">
            <v>53310553</v>
          </cell>
        </row>
        <row r="63">
          <cell r="A63">
            <v>1705</v>
          </cell>
          <cell r="B63" t="str">
            <v xml:space="preserve"> CRAWFORD        </v>
          </cell>
          <cell r="C63" t="str">
            <v xml:space="preserve">VAN BUREN           </v>
          </cell>
          <cell r="D63">
            <v>305536766</v>
          </cell>
          <cell r="E63">
            <v>104325210</v>
          </cell>
          <cell r="F63">
            <v>37233497</v>
          </cell>
          <cell r="G63">
            <v>447095473</v>
          </cell>
        </row>
        <row r="64">
          <cell r="A64">
            <v>1802</v>
          </cell>
          <cell r="B64" t="str">
            <v xml:space="preserve"> CRITTENDEN      </v>
          </cell>
          <cell r="C64" t="str">
            <v xml:space="preserve">EARLE               </v>
          </cell>
          <cell r="D64">
            <v>20670269</v>
          </cell>
          <cell r="E64">
            <v>4968435</v>
          </cell>
          <cell r="F64">
            <v>4758645</v>
          </cell>
          <cell r="G64">
            <v>30397349</v>
          </cell>
        </row>
        <row r="65">
          <cell r="A65">
            <v>1803</v>
          </cell>
          <cell r="B65" t="str">
            <v xml:space="preserve"> CRITTENDEN      </v>
          </cell>
          <cell r="C65" t="str">
            <v xml:space="preserve">WEST MEMPHIS        </v>
          </cell>
          <cell r="D65">
            <v>246714278</v>
          </cell>
          <cell r="E65">
            <v>84598065</v>
          </cell>
          <cell r="F65">
            <v>31993055</v>
          </cell>
          <cell r="G65">
            <v>363305398</v>
          </cell>
        </row>
        <row r="66">
          <cell r="A66">
            <v>1804</v>
          </cell>
          <cell r="B66" t="str">
            <v xml:space="preserve"> CRITTENDEN      </v>
          </cell>
          <cell r="C66" t="str">
            <v>MARION</v>
          </cell>
          <cell r="D66">
            <v>265054994</v>
          </cell>
          <cell r="E66">
            <v>80061155</v>
          </cell>
          <cell r="F66">
            <v>50569440</v>
          </cell>
          <cell r="G66">
            <v>395685589</v>
          </cell>
        </row>
        <row r="67">
          <cell r="A67">
            <v>1901</v>
          </cell>
          <cell r="B67" t="str">
            <v xml:space="preserve"> CROSS           </v>
          </cell>
          <cell r="C67" t="str">
            <v xml:space="preserve">CROSS COUNTY        </v>
          </cell>
          <cell r="D67">
            <v>39004813</v>
          </cell>
          <cell r="E67">
            <v>10028490</v>
          </cell>
          <cell r="F67">
            <v>11192065</v>
          </cell>
          <cell r="G67">
            <v>60225368</v>
          </cell>
        </row>
        <row r="68">
          <cell r="A68">
            <v>1905</v>
          </cell>
          <cell r="B68" t="str">
            <v xml:space="preserve"> CROSS           </v>
          </cell>
          <cell r="C68" t="str">
            <v>WYNNE</v>
          </cell>
          <cell r="D68">
            <v>131987305</v>
          </cell>
          <cell r="E68">
            <v>44092500</v>
          </cell>
          <cell r="F68">
            <v>23589780</v>
          </cell>
          <cell r="G68">
            <v>199669585</v>
          </cell>
        </row>
        <row r="69">
          <cell r="A69">
            <v>2002</v>
          </cell>
          <cell r="B69" t="str">
            <v xml:space="preserve"> DALLAS          </v>
          </cell>
          <cell r="C69" t="str">
            <v xml:space="preserve">FORDYCE             </v>
          </cell>
          <cell r="D69">
            <v>39572900</v>
          </cell>
          <cell r="E69">
            <v>17670800</v>
          </cell>
          <cell r="F69">
            <v>6406630</v>
          </cell>
          <cell r="G69">
            <v>63650330</v>
          </cell>
        </row>
        <row r="70">
          <cell r="A70">
            <v>2104</v>
          </cell>
          <cell r="B70" t="str">
            <v xml:space="preserve"> DESHA</v>
          </cell>
          <cell r="C70" t="str">
            <v>DUMAS</v>
          </cell>
          <cell r="D70">
            <v>66372102</v>
          </cell>
          <cell r="E70">
            <v>33168925</v>
          </cell>
          <cell r="F70">
            <v>12960498</v>
          </cell>
          <cell r="G70">
            <v>112501525</v>
          </cell>
        </row>
        <row r="71">
          <cell r="A71">
            <v>2105</v>
          </cell>
          <cell r="B71" t="str">
            <v xml:space="preserve"> DESHA</v>
          </cell>
          <cell r="C71" t="str">
            <v>MCGEHEE</v>
          </cell>
          <cell r="D71">
            <v>66076250</v>
          </cell>
          <cell r="E71">
            <v>45675220</v>
          </cell>
          <cell r="F71">
            <v>35561333</v>
          </cell>
          <cell r="G71">
            <v>147312803</v>
          </cell>
        </row>
        <row r="72">
          <cell r="A72">
            <v>2202</v>
          </cell>
          <cell r="B72" t="str">
            <v xml:space="preserve"> DREW            </v>
          </cell>
          <cell r="C72" t="str">
            <v xml:space="preserve">DREW CENTRAL        </v>
          </cell>
          <cell r="D72">
            <v>53155690</v>
          </cell>
          <cell r="E72">
            <v>21925033</v>
          </cell>
          <cell r="F72">
            <v>8254957</v>
          </cell>
          <cell r="G72">
            <v>83335680</v>
          </cell>
        </row>
        <row r="73">
          <cell r="A73">
            <v>2203</v>
          </cell>
          <cell r="B73" t="str">
            <v xml:space="preserve"> DREW            </v>
          </cell>
          <cell r="C73" t="str">
            <v xml:space="preserve">MONTICELLO          </v>
          </cell>
          <cell r="D73">
            <v>94499669</v>
          </cell>
          <cell r="E73">
            <v>34241059</v>
          </cell>
          <cell r="F73">
            <v>10197625</v>
          </cell>
          <cell r="G73">
            <v>138938353</v>
          </cell>
        </row>
        <row r="74">
          <cell r="A74">
            <v>2301</v>
          </cell>
          <cell r="B74" t="str">
            <v xml:space="preserve"> FAULKNER        </v>
          </cell>
          <cell r="C74" t="str">
            <v xml:space="preserve">CONWAY              </v>
          </cell>
          <cell r="D74">
            <v>981215603</v>
          </cell>
          <cell r="E74">
            <v>248759240</v>
          </cell>
          <cell r="F74">
            <v>23983136</v>
          </cell>
          <cell r="G74">
            <v>1253957979</v>
          </cell>
        </row>
        <row r="75">
          <cell r="A75">
            <v>2303</v>
          </cell>
          <cell r="B75" t="str">
            <v xml:space="preserve"> FAULKNER        </v>
          </cell>
          <cell r="C75" t="str">
            <v xml:space="preserve">GREENBRIER          </v>
          </cell>
          <cell r="D75">
            <v>190349209</v>
          </cell>
          <cell r="E75">
            <v>50447920</v>
          </cell>
          <cell r="F75">
            <v>10676109</v>
          </cell>
          <cell r="G75">
            <v>251473238</v>
          </cell>
        </row>
        <row r="76">
          <cell r="A76">
            <v>2304</v>
          </cell>
          <cell r="B76" t="str">
            <v xml:space="preserve"> FAULKNER        </v>
          </cell>
          <cell r="C76" t="str">
            <v xml:space="preserve">GUY-PERKINS         </v>
          </cell>
          <cell r="D76">
            <v>28004030</v>
          </cell>
          <cell r="E76">
            <v>10413730</v>
          </cell>
          <cell r="F76">
            <v>11064605</v>
          </cell>
          <cell r="G76">
            <v>49482365</v>
          </cell>
        </row>
        <row r="77">
          <cell r="A77">
            <v>2305</v>
          </cell>
          <cell r="B77" t="str">
            <v xml:space="preserve"> FAULKNER        </v>
          </cell>
          <cell r="C77" t="str">
            <v xml:space="preserve">MAYFLOWER           </v>
          </cell>
          <cell r="D77">
            <v>60237518</v>
          </cell>
          <cell r="E77">
            <v>15672840</v>
          </cell>
          <cell r="F77">
            <v>9341189</v>
          </cell>
          <cell r="G77">
            <v>85251547</v>
          </cell>
        </row>
        <row r="78">
          <cell r="A78">
            <v>2306</v>
          </cell>
          <cell r="B78" t="str">
            <v xml:space="preserve"> FAULKNER        </v>
          </cell>
          <cell r="C78" t="str">
            <v xml:space="preserve">MOUNT VERNON/ENOLA     </v>
          </cell>
          <cell r="D78">
            <v>27578020</v>
          </cell>
          <cell r="E78">
            <v>10585555</v>
          </cell>
          <cell r="F78">
            <v>6035809</v>
          </cell>
          <cell r="G78">
            <v>44199384</v>
          </cell>
        </row>
        <row r="79">
          <cell r="A79">
            <v>2307</v>
          </cell>
          <cell r="B79" t="str">
            <v xml:space="preserve"> FAULKNER        </v>
          </cell>
          <cell r="C79" t="str">
            <v xml:space="preserve">VILONIA             </v>
          </cell>
          <cell r="D79">
            <v>147546708</v>
          </cell>
          <cell r="E79">
            <v>33494760</v>
          </cell>
          <cell r="F79">
            <v>5270433</v>
          </cell>
          <cell r="G79">
            <v>186311901</v>
          </cell>
        </row>
        <row r="80">
          <cell r="A80">
            <v>2402</v>
          </cell>
          <cell r="B80" t="str">
            <v xml:space="preserve"> FRANKLIN        </v>
          </cell>
          <cell r="C80" t="str">
            <v xml:space="preserve">CHARLESTON          </v>
          </cell>
          <cell r="D80">
            <v>41476449</v>
          </cell>
          <cell r="E80">
            <v>13051636</v>
          </cell>
          <cell r="F80">
            <v>5575744</v>
          </cell>
          <cell r="G80">
            <v>60103829</v>
          </cell>
        </row>
        <row r="81">
          <cell r="A81">
            <v>2403</v>
          </cell>
          <cell r="B81" t="str">
            <v xml:space="preserve"> FRANKLIN        </v>
          </cell>
          <cell r="C81" t="str">
            <v xml:space="preserve">COUNTY LINE         </v>
          </cell>
          <cell r="D81">
            <v>28745347</v>
          </cell>
          <cell r="E81">
            <v>10959516</v>
          </cell>
          <cell r="F81">
            <v>11313454</v>
          </cell>
          <cell r="G81">
            <v>51018317</v>
          </cell>
        </row>
        <row r="82">
          <cell r="A82">
            <v>2404</v>
          </cell>
          <cell r="B82" t="str">
            <v xml:space="preserve"> FRANKLIN</v>
          </cell>
          <cell r="C82" t="str">
            <v>OZARK</v>
          </cell>
          <cell r="D82">
            <v>87956283</v>
          </cell>
          <cell r="E82">
            <v>44471501</v>
          </cell>
          <cell r="F82">
            <v>43797839</v>
          </cell>
          <cell r="G82">
            <v>176225623</v>
          </cell>
        </row>
        <row r="83">
          <cell r="A83">
            <v>2501</v>
          </cell>
          <cell r="B83" t="str">
            <v xml:space="preserve"> FULTON          </v>
          </cell>
          <cell r="C83" t="str">
            <v xml:space="preserve">MAMMOTH SPRING      </v>
          </cell>
          <cell r="D83">
            <v>29985905</v>
          </cell>
          <cell r="E83">
            <v>6049390</v>
          </cell>
          <cell r="F83">
            <v>6609800</v>
          </cell>
          <cell r="G83">
            <v>42645095</v>
          </cell>
        </row>
        <row r="84">
          <cell r="A84">
            <v>2502</v>
          </cell>
          <cell r="B84" t="str">
            <v xml:space="preserve"> FULTON          </v>
          </cell>
          <cell r="C84" t="str">
            <v xml:space="preserve">SALEM               </v>
          </cell>
          <cell r="D84">
            <v>34727331</v>
          </cell>
          <cell r="E84">
            <v>10103865</v>
          </cell>
          <cell r="F84">
            <v>5893125</v>
          </cell>
          <cell r="G84">
            <v>50724321</v>
          </cell>
        </row>
        <row r="85">
          <cell r="A85">
            <v>2503</v>
          </cell>
          <cell r="B85" t="str">
            <v xml:space="preserve"> FULTON          </v>
          </cell>
          <cell r="C85" t="str">
            <v xml:space="preserve">VIOLA               </v>
          </cell>
          <cell r="D85">
            <v>33120125</v>
          </cell>
          <cell r="E85">
            <v>6846665</v>
          </cell>
          <cell r="F85">
            <v>2637140</v>
          </cell>
          <cell r="G85">
            <v>42603930</v>
          </cell>
        </row>
        <row r="86">
          <cell r="A86">
            <v>2601</v>
          </cell>
          <cell r="B86" t="str">
            <v xml:space="preserve"> GARLAND         </v>
          </cell>
          <cell r="C86" t="str">
            <v xml:space="preserve">CUTTER-MORNING STAR </v>
          </cell>
          <cell r="D86">
            <v>32255762</v>
          </cell>
          <cell r="E86">
            <v>9389419</v>
          </cell>
          <cell r="F86">
            <v>2899249</v>
          </cell>
          <cell r="G86">
            <v>44544430</v>
          </cell>
        </row>
        <row r="87">
          <cell r="A87">
            <v>2602</v>
          </cell>
          <cell r="B87" t="str">
            <v xml:space="preserve"> GARLAND         </v>
          </cell>
          <cell r="C87" t="str">
            <v>FOUNTAIN LAKE</v>
          </cell>
          <cell r="D87">
            <v>331321573</v>
          </cell>
          <cell r="E87">
            <v>48303580</v>
          </cell>
          <cell r="F87">
            <v>10026616</v>
          </cell>
          <cell r="G87">
            <v>389651769</v>
          </cell>
        </row>
        <row r="88">
          <cell r="A88">
            <v>2603</v>
          </cell>
          <cell r="B88" t="str">
            <v xml:space="preserve"> GARLAND         </v>
          </cell>
          <cell r="C88" t="str">
            <v xml:space="preserve">HOT SPRINGS         </v>
          </cell>
          <cell r="D88">
            <v>509059943</v>
          </cell>
          <cell r="E88">
            <v>95899351</v>
          </cell>
          <cell r="F88">
            <v>24275721</v>
          </cell>
          <cell r="G88">
            <v>629235015</v>
          </cell>
        </row>
        <row r="89">
          <cell r="A89">
            <v>2604</v>
          </cell>
          <cell r="B89" t="str">
            <v xml:space="preserve"> GARLAND         </v>
          </cell>
          <cell r="C89" t="str">
            <v xml:space="preserve">JESSIEVILLE         </v>
          </cell>
          <cell r="D89">
            <v>103226161</v>
          </cell>
          <cell r="E89">
            <v>19029005</v>
          </cell>
          <cell r="F89">
            <v>7495216</v>
          </cell>
          <cell r="G89">
            <v>129750382</v>
          </cell>
        </row>
        <row r="90">
          <cell r="A90">
            <v>2605</v>
          </cell>
          <cell r="B90" t="str">
            <v xml:space="preserve"> GARLAND         </v>
          </cell>
          <cell r="C90" t="str">
            <v xml:space="preserve">LAKE HAMILTON       </v>
          </cell>
          <cell r="D90">
            <v>369118398</v>
          </cell>
          <cell r="E90">
            <v>67287271</v>
          </cell>
          <cell r="F90">
            <v>8220583</v>
          </cell>
          <cell r="G90">
            <v>444626252</v>
          </cell>
        </row>
        <row r="91">
          <cell r="A91">
            <v>2606</v>
          </cell>
          <cell r="B91" t="str">
            <v xml:space="preserve"> GARLAND         </v>
          </cell>
          <cell r="C91" t="str">
            <v xml:space="preserve">LAKESIDE       </v>
          </cell>
          <cell r="D91">
            <v>414173723</v>
          </cell>
          <cell r="E91">
            <v>60524337</v>
          </cell>
          <cell r="F91">
            <v>11752097</v>
          </cell>
          <cell r="G91">
            <v>486450157</v>
          </cell>
        </row>
        <row r="92">
          <cell r="A92">
            <v>2607</v>
          </cell>
          <cell r="B92" t="str">
            <v xml:space="preserve"> GARLAND         </v>
          </cell>
          <cell r="C92" t="str">
            <v xml:space="preserve">MOUNTAIN PINE       </v>
          </cell>
          <cell r="D92">
            <v>36170224</v>
          </cell>
          <cell r="E92">
            <v>17844063</v>
          </cell>
          <cell r="F92">
            <v>3111662</v>
          </cell>
          <cell r="G92">
            <v>57125949</v>
          </cell>
        </row>
        <row r="93">
          <cell r="A93">
            <v>2703</v>
          </cell>
          <cell r="B93" t="str">
            <v xml:space="preserve"> GRANT           </v>
          </cell>
          <cell r="C93" t="str">
            <v xml:space="preserve">POYEN               </v>
          </cell>
          <cell r="D93">
            <v>9133399</v>
          </cell>
          <cell r="E93">
            <v>3215823</v>
          </cell>
          <cell r="F93">
            <v>1778349</v>
          </cell>
          <cell r="G93">
            <v>14127571</v>
          </cell>
        </row>
        <row r="94">
          <cell r="A94">
            <v>2705</v>
          </cell>
          <cell r="B94" t="str">
            <v xml:space="preserve"> GRANT           </v>
          </cell>
          <cell r="C94" t="str">
            <v xml:space="preserve">SHERIDAN            </v>
          </cell>
          <cell r="D94">
            <v>230838476</v>
          </cell>
          <cell r="E94">
            <v>81514450</v>
          </cell>
          <cell r="F94">
            <v>17222445</v>
          </cell>
          <cell r="G94">
            <v>329575371</v>
          </cell>
        </row>
        <row r="95">
          <cell r="A95">
            <v>2803</v>
          </cell>
          <cell r="B95" t="str">
            <v xml:space="preserve"> GREENE          </v>
          </cell>
          <cell r="C95" t="str">
            <v xml:space="preserve">MARMADUKE           </v>
          </cell>
          <cell r="D95">
            <v>32096850</v>
          </cell>
          <cell r="E95">
            <v>13906175</v>
          </cell>
          <cell r="F95">
            <v>7443400</v>
          </cell>
          <cell r="G95">
            <v>53446425</v>
          </cell>
        </row>
        <row r="96">
          <cell r="A96">
            <v>2807</v>
          </cell>
          <cell r="B96" t="str">
            <v xml:space="preserve"> GREENE</v>
          </cell>
          <cell r="C96" t="str">
            <v>GREENE COUNTY TECH</v>
          </cell>
          <cell r="D96">
            <v>222633649</v>
          </cell>
          <cell r="E96">
            <v>66156815</v>
          </cell>
          <cell r="F96">
            <v>18218200</v>
          </cell>
          <cell r="G96">
            <v>307008664</v>
          </cell>
        </row>
        <row r="97">
          <cell r="A97">
            <v>2808</v>
          </cell>
          <cell r="B97" t="str">
            <v xml:space="preserve"> GREENE          </v>
          </cell>
          <cell r="C97" t="str">
            <v xml:space="preserve">PARAGOULD      </v>
          </cell>
          <cell r="D97">
            <v>181068050</v>
          </cell>
          <cell r="E97">
            <v>77988415</v>
          </cell>
          <cell r="F97">
            <v>7948050</v>
          </cell>
          <cell r="G97">
            <v>267004515</v>
          </cell>
        </row>
        <row r="98">
          <cell r="A98">
            <v>2901</v>
          </cell>
          <cell r="B98" t="str">
            <v xml:space="preserve"> HEMPSTEAD</v>
          </cell>
          <cell r="C98" t="str">
            <v>BLEVINS</v>
          </cell>
          <cell r="D98">
            <v>21430148</v>
          </cell>
          <cell r="E98">
            <v>6604445</v>
          </cell>
          <cell r="F98">
            <v>7262735</v>
          </cell>
          <cell r="G98">
            <v>35297328</v>
          </cell>
        </row>
        <row r="99">
          <cell r="A99">
            <v>2903</v>
          </cell>
          <cell r="B99" t="str">
            <v xml:space="preserve"> HEMPSTEAD       </v>
          </cell>
          <cell r="C99" t="str">
            <v xml:space="preserve">HOPE                </v>
          </cell>
          <cell r="D99">
            <v>108505834</v>
          </cell>
          <cell r="E99">
            <v>52892340</v>
          </cell>
          <cell r="F99">
            <v>32126300</v>
          </cell>
          <cell r="G99">
            <v>193524474</v>
          </cell>
        </row>
        <row r="100">
          <cell r="A100">
            <v>2906</v>
          </cell>
          <cell r="B100" t="str">
            <v xml:space="preserve"> HEMPSTEAD       </v>
          </cell>
          <cell r="C100" t="str">
            <v xml:space="preserve">SPRING HILL         </v>
          </cell>
          <cell r="D100">
            <v>10714069</v>
          </cell>
          <cell r="E100">
            <v>3466240</v>
          </cell>
          <cell r="F100">
            <v>3057070</v>
          </cell>
          <cell r="G100">
            <v>17237379</v>
          </cell>
        </row>
        <row r="101">
          <cell r="A101">
            <v>3001</v>
          </cell>
          <cell r="B101" t="str">
            <v xml:space="preserve"> HOT SPRING      </v>
          </cell>
          <cell r="C101" t="str">
            <v xml:space="preserve">BISMARCK            </v>
          </cell>
          <cell r="D101">
            <v>48725437</v>
          </cell>
          <cell r="E101">
            <v>13951836</v>
          </cell>
          <cell r="F101">
            <v>6804537</v>
          </cell>
          <cell r="G101">
            <v>69481810</v>
          </cell>
        </row>
        <row r="102">
          <cell r="A102">
            <v>3002</v>
          </cell>
          <cell r="B102" t="str">
            <v xml:space="preserve"> HOT SPRING      </v>
          </cell>
          <cell r="C102" t="str">
            <v xml:space="preserve">GLEN ROSE           </v>
          </cell>
          <cell r="D102">
            <v>38963445</v>
          </cell>
          <cell r="E102">
            <v>15211507</v>
          </cell>
          <cell r="F102">
            <v>6975546</v>
          </cell>
          <cell r="G102">
            <v>61150498</v>
          </cell>
        </row>
        <row r="103">
          <cell r="A103">
            <v>3003</v>
          </cell>
          <cell r="B103" t="str">
            <v xml:space="preserve"> HOT SPRING      </v>
          </cell>
          <cell r="C103" t="str">
            <v xml:space="preserve">MAGNET COVE         </v>
          </cell>
          <cell r="D103">
            <v>32790467</v>
          </cell>
          <cell r="E103">
            <v>20555851</v>
          </cell>
          <cell r="F103">
            <v>15631295</v>
          </cell>
          <cell r="G103">
            <v>68977613</v>
          </cell>
        </row>
        <row r="104">
          <cell r="A104">
            <v>3004</v>
          </cell>
          <cell r="B104" t="str">
            <v xml:space="preserve"> HOT SPRING</v>
          </cell>
          <cell r="C104" t="str">
            <v>MALVERN</v>
          </cell>
          <cell r="D104">
            <v>125599738</v>
          </cell>
          <cell r="E104">
            <v>45270909</v>
          </cell>
          <cell r="F104">
            <v>61350198</v>
          </cell>
          <cell r="G104">
            <v>232220845</v>
          </cell>
        </row>
        <row r="105">
          <cell r="A105">
            <v>3005</v>
          </cell>
          <cell r="B105" t="str">
            <v xml:space="preserve"> HOT SPRING      </v>
          </cell>
          <cell r="C105" t="str">
            <v xml:space="preserve">OUACHITA            </v>
          </cell>
          <cell r="D105">
            <v>14835954</v>
          </cell>
          <cell r="E105">
            <v>4420711</v>
          </cell>
          <cell r="F105">
            <v>7415334</v>
          </cell>
          <cell r="G105">
            <v>26671999</v>
          </cell>
        </row>
        <row r="106">
          <cell r="A106">
            <v>3102</v>
          </cell>
          <cell r="B106" t="str">
            <v xml:space="preserve"> HOWARD          </v>
          </cell>
          <cell r="C106" t="str">
            <v xml:space="preserve">DIERKS              </v>
          </cell>
          <cell r="D106">
            <v>22943915</v>
          </cell>
          <cell r="E106">
            <v>13638830</v>
          </cell>
          <cell r="F106">
            <v>6265375</v>
          </cell>
          <cell r="G106">
            <v>42848120</v>
          </cell>
        </row>
        <row r="107">
          <cell r="A107">
            <v>3104</v>
          </cell>
          <cell r="B107" t="str">
            <v xml:space="preserve"> HOWARD</v>
          </cell>
          <cell r="C107" t="str">
            <v>MINERAL SPRINGS</v>
          </cell>
          <cell r="D107">
            <v>25193118</v>
          </cell>
          <cell r="E107">
            <v>7195030</v>
          </cell>
          <cell r="F107">
            <v>159048350</v>
          </cell>
          <cell r="G107">
            <v>191436498</v>
          </cell>
        </row>
        <row r="108">
          <cell r="A108">
            <v>3105</v>
          </cell>
          <cell r="B108" t="str">
            <v xml:space="preserve"> HOWARD          </v>
          </cell>
          <cell r="C108" t="str">
            <v xml:space="preserve">NASHVILLE           </v>
          </cell>
          <cell r="D108">
            <v>81963855</v>
          </cell>
          <cell r="E108">
            <v>48385475</v>
          </cell>
          <cell r="F108">
            <v>12778550</v>
          </cell>
          <cell r="G108">
            <v>143127880</v>
          </cell>
        </row>
        <row r="109">
          <cell r="A109">
            <v>3201</v>
          </cell>
          <cell r="B109" t="str">
            <v xml:space="preserve"> INDEPENDENCE    </v>
          </cell>
          <cell r="C109" t="str">
            <v xml:space="preserve">BATESVILLE          </v>
          </cell>
          <cell r="D109">
            <v>192366845</v>
          </cell>
          <cell r="E109">
            <v>81113228</v>
          </cell>
          <cell r="F109">
            <v>14900555</v>
          </cell>
          <cell r="G109">
            <v>288380628</v>
          </cell>
        </row>
        <row r="110">
          <cell r="A110">
            <v>3209</v>
          </cell>
          <cell r="B110" t="str">
            <v xml:space="preserve"> INDEPENDENCE    </v>
          </cell>
          <cell r="C110" t="str">
            <v>SOUTHSIDE</v>
          </cell>
          <cell r="D110">
            <v>50626321</v>
          </cell>
          <cell r="E110">
            <v>17971645</v>
          </cell>
          <cell r="F110">
            <v>2335210</v>
          </cell>
          <cell r="G110">
            <v>70933176</v>
          </cell>
        </row>
        <row r="111">
          <cell r="A111">
            <v>3211</v>
          </cell>
          <cell r="B111" t="str">
            <v xml:space="preserve"> INDEPENDENCE    </v>
          </cell>
          <cell r="C111" t="str">
            <v xml:space="preserve">MIDLAND             </v>
          </cell>
          <cell r="D111">
            <v>29064229</v>
          </cell>
          <cell r="E111">
            <v>21231519</v>
          </cell>
          <cell r="F111">
            <v>2631800</v>
          </cell>
          <cell r="G111">
            <v>52927548</v>
          </cell>
        </row>
        <row r="112">
          <cell r="A112">
            <v>3212</v>
          </cell>
          <cell r="B112" t="str">
            <v xml:space="preserve"> INDEPENDENCE</v>
          </cell>
          <cell r="C112" t="str">
            <v>CEDAR RIDGE</v>
          </cell>
          <cell r="D112">
            <v>44185357</v>
          </cell>
          <cell r="E112">
            <v>26745133</v>
          </cell>
          <cell r="F112">
            <v>88407144</v>
          </cell>
          <cell r="G112">
            <v>159337634</v>
          </cell>
        </row>
        <row r="113">
          <cell r="A113">
            <v>3301</v>
          </cell>
          <cell r="B113" t="str">
            <v xml:space="preserve"> IZARD           </v>
          </cell>
          <cell r="C113" t="str">
            <v xml:space="preserve">CALICO ROCK         </v>
          </cell>
          <cell r="D113">
            <v>27243918</v>
          </cell>
          <cell r="E113">
            <v>6216485</v>
          </cell>
          <cell r="F113">
            <v>3745105</v>
          </cell>
          <cell r="G113">
            <v>37205508</v>
          </cell>
        </row>
        <row r="114">
          <cell r="A114">
            <v>3302</v>
          </cell>
          <cell r="B114" t="str">
            <v xml:space="preserve"> IZARD</v>
          </cell>
          <cell r="C114" t="str">
            <v>MELBOURNE</v>
          </cell>
          <cell r="D114">
            <v>55120631</v>
          </cell>
          <cell r="E114">
            <v>25650265</v>
          </cell>
          <cell r="F114">
            <v>7799460</v>
          </cell>
          <cell r="G114">
            <v>88570356</v>
          </cell>
        </row>
        <row r="115">
          <cell r="A115">
            <v>3306</v>
          </cell>
          <cell r="B115" t="str">
            <v xml:space="preserve"> IZARD           </v>
          </cell>
          <cell r="C115" t="str">
            <v>IZARD COUNTY CONSOLIDATED</v>
          </cell>
          <cell r="D115">
            <v>42315905</v>
          </cell>
          <cell r="E115">
            <v>9331850</v>
          </cell>
          <cell r="F115">
            <v>4080880</v>
          </cell>
          <cell r="G115">
            <v>55728635</v>
          </cell>
        </row>
        <row r="116">
          <cell r="A116">
            <v>3403</v>
          </cell>
          <cell r="B116" t="str">
            <v xml:space="preserve"> JACKSON         </v>
          </cell>
          <cell r="C116" t="str">
            <v xml:space="preserve">NEWPORT             </v>
          </cell>
          <cell r="D116">
            <v>81644878</v>
          </cell>
          <cell r="E116">
            <v>51802230</v>
          </cell>
          <cell r="F116">
            <v>22351360</v>
          </cell>
          <cell r="G116">
            <v>155798468</v>
          </cell>
        </row>
        <row r="117">
          <cell r="A117">
            <v>3405</v>
          </cell>
          <cell r="B117" t="str">
            <v xml:space="preserve"> JACKSON</v>
          </cell>
          <cell r="C117" t="str">
            <v>JACKSON COUNTY</v>
          </cell>
          <cell r="D117">
            <v>39730664</v>
          </cell>
          <cell r="E117">
            <v>13133655</v>
          </cell>
          <cell r="F117">
            <v>15433200</v>
          </cell>
          <cell r="G117">
            <v>68297519</v>
          </cell>
        </row>
        <row r="118">
          <cell r="A118">
            <v>3502</v>
          </cell>
          <cell r="B118" t="str">
            <v xml:space="preserve"> JEFFERSON       </v>
          </cell>
          <cell r="C118" t="str">
            <v>DOLLARWAY</v>
          </cell>
          <cell r="D118">
            <v>67423835</v>
          </cell>
          <cell r="E118">
            <v>41338110</v>
          </cell>
          <cell r="F118">
            <v>17064680</v>
          </cell>
          <cell r="G118">
            <v>125826625</v>
          </cell>
        </row>
        <row r="119">
          <cell r="A119">
            <v>3505</v>
          </cell>
          <cell r="B119" t="str">
            <v xml:space="preserve"> JEFFERSON       </v>
          </cell>
          <cell r="C119" t="str">
            <v xml:space="preserve">PINE BLUFF          </v>
          </cell>
          <cell r="D119">
            <v>207686056</v>
          </cell>
          <cell r="E119">
            <v>121589610</v>
          </cell>
          <cell r="F119">
            <v>40437340</v>
          </cell>
          <cell r="G119">
            <v>369713006</v>
          </cell>
        </row>
        <row r="120">
          <cell r="A120">
            <v>3509</v>
          </cell>
          <cell r="B120" t="str">
            <v xml:space="preserve"> JEFFERSON       </v>
          </cell>
          <cell r="C120" t="str">
            <v xml:space="preserve">WATSON CHAPEL       </v>
          </cell>
          <cell r="D120">
            <v>79939977</v>
          </cell>
          <cell r="E120">
            <v>27083430</v>
          </cell>
          <cell r="F120">
            <v>9539880</v>
          </cell>
          <cell r="G120">
            <v>116563287</v>
          </cell>
        </row>
        <row r="121">
          <cell r="A121">
            <v>3510</v>
          </cell>
          <cell r="B121" t="str">
            <v xml:space="preserve"> JEFFERSON       </v>
          </cell>
          <cell r="C121" t="str">
            <v xml:space="preserve">WHITE HALL          </v>
          </cell>
          <cell r="D121">
            <v>139887728</v>
          </cell>
          <cell r="E121">
            <v>74783320</v>
          </cell>
          <cell r="F121">
            <v>101304450</v>
          </cell>
          <cell r="G121">
            <v>315975498</v>
          </cell>
        </row>
        <row r="122">
          <cell r="A122">
            <v>3601</v>
          </cell>
          <cell r="B122" t="str">
            <v xml:space="preserve"> JOHNSON         </v>
          </cell>
          <cell r="C122" t="str">
            <v xml:space="preserve">CLARKSVILLE         </v>
          </cell>
          <cell r="D122">
            <v>124813647</v>
          </cell>
          <cell r="E122">
            <v>52428045</v>
          </cell>
          <cell r="F122">
            <v>13950585</v>
          </cell>
          <cell r="G122">
            <v>191192277</v>
          </cell>
        </row>
        <row r="123">
          <cell r="A123">
            <v>3604</v>
          </cell>
          <cell r="B123" t="str">
            <v xml:space="preserve"> JOHNSON         </v>
          </cell>
          <cell r="C123" t="str">
            <v xml:space="preserve">LAMAR               </v>
          </cell>
          <cell r="D123">
            <v>55389176</v>
          </cell>
          <cell r="E123">
            <v>17616450</v>
          </cell>
          <cell r="F123">
            <v>12388562</v>
          </cell>
          <cell r="G123">
            <v>85394188</v>
          </cell>
        </row>
        <row r="124">
          <cell r="A124">
            <v>3606</v>
          </cell>
          <cell r="B124" t="str">
            <v xml:space="preserve"> JOHNSON         </v>
          </cell>
          <cell r="C124" t="str">
            <v xml:space="preserve">WESTSIDE   </v>
          </cell>
          <cell r="D124">
            <v>23403333</v>
          </cell>
          <cell r="E124">
            <v>7136220</v>
          </cell>
          <cell r="F124">
            <v>10650715</v>
          </cell>
          <cell r="G124">
            <v>41190268</v>
          </cell>
        </row>
        <row r="125">
          <cell r="A125">
            <v>3704</v>
          </cell>
          <cell r="B125" t="str">
            <v xml:space="preserve"> LAFAYETTE       </v>
          </cell>
          <cell r="C125" t="str">
            <v>LAFAYETTE COUNTY</v>
          </cell>
          <cell r="D125">
            <v>43727537</v>
          </cell>
          <cell r="E125">
            <v>13915498</v>
          </cell>
          <cell r="F125">
            <v>13641620</v>
          </cell>
          <cell r="G125">
            <v>71284655</v>
          </cell>
        </row>
        <row r="126">
          <cell r="A126">
            <v>3804</v>
          </cell>
          <cell r="B126" t="str">
            <v xml:space="preserve"> LAWRENCE        </v>
          </cell>
          <cell r="C126" t="str">
            <v xml:space="preserve">HOXIE               </v>
          </cell>
          <cell r="D126">
            <v>28774387</v>
          </cell>
          <cell r="E126">
            <v>11265460</v>
          </cell>
          <cell r="F126">
            <v>13110855</v>
          </cell>
          <cell r="G126">
            <v>53150702</v>
          </cell>
        </row>
        <row r="127">
          <cell r="A127">
            <v>3806</v>
          </cell>
          <cell r="B127" t="str">
            <v xml:space="preserve"> LAWRENCE        </v>
          </cell>
          <cell r="C127" t="str">
            <v xml:space="preserve">SLOAN-HENDRIX       </v>
          </cell>
          <cell r="D127">
            <v>29235527</v>
          </cell>
          <cell r="E127">
            <v>8863635</v>
          </cell>
          <cell r="F127">
            <v>7999414</v>
          </cell>
          <cell r="G127">
            <v>46098576</v>
          </cell>
        </row>
        <row r="128">
          <cell r="A128">
            <v>3809</v>
          </cell>
          <cell r="B128" t="str">
            <v xml:space="preserve"> LAWRENCE</v>
          </cell>
          <cell r="C128" t="str">
            <v>HILLCREST</v>
          </cell>
          <cell r="D128">
            <v>30883375</v>
          </cell>
          <cell r="E128">
            <v>10459035</v>
          </cell>
          <cell r="F128">
            <v>4070453</v>
          </cell>
          <cell r="G128">
            <v>45412863</v>
          </cell>
        </row>
        <row r="129">
          <cell r="A129">
            <v>3810</v>
          </cell>
          <cell r="B129" t="str">
            <v xml:space="preserve"> LAWRENCE        </v>
          </cell>
          <cell r="C129" t="str">
            <v>LAWRENCE COUNTY</v>
          </cell>
          <cell r="D129">
            <v>62288999</v>
          </cell>
          <cell r="E129">
            <v>22004220</v>
          </cell>
          <cell r="F129">
            <v>16697857</v>
          </cell>
          <cell r="G129">
            <v>100991076</v>
          </cell>
        </row>
        <row r="130">
          <cell r="A130">
            <v>3904</v>
          </cell>
          <cell r="B130" t="str">
            <v xml:space="preserve"> LEE             </v>
          </cell>
          <cell r="C130" t="str">
            <v xml:space="preserve">LEE COUNTY          </v>
          </cell>
          <cell r="D130">
            <v>76897395</v>
          </cell>
          <cell r="E130">
            <v>25210080</v>
          </cell>
          <cell r="F130">
            <v>37698570</v>
          </cell>
          <cell r="G130">
            <v>139806045</v>
          </cell>
        </row>
        <row r="131">
          <cell r="A131">
            <v>4003</v>
          </cell>
          <cell r="B131" t="str">
            <v xml:space="preserve"> LINCOLN</v>
          </cell>
          <cell r="C131" t="str">
            <v>STAR CITY</v>
          </cell>
          <cell r="D131">
            <v>65218903</v>
          </cell>
          <cell r="E131">
            <v>26427458</v>
          </cell>
          <cell r="F131">
            <v>10163143</v>
          </cell>
          <cell r="G131">
            <v>101809504</v>
          </cell>
        </row>
        <row r="132">
          <cell r="A132">
            <v>4101</v>
          </cell>
          <cell r="B132" t="str">
            <v xml:space="preserve"> LITTLE RIVER    </v>
          </cell>
          <cell r="C132" t="str">
            <v xml:space="preserve">ASHDOWN             </v>
          </cell>
          <cell r="D132">
            <v>73431572</v>
          </cell>
          <cell r="E132">
            <v>144276115</v>
          </cell>
          <cell r="F132">
            <v>20417185</v>
          </cell>
          <cell r="G132">
            <v>238124872</v>
          </cell>
        </row>
        <row r="133">
          <cell r="A133">
            <v>4102</v>
          </cell>
          <cell r="B133" t="str">
            <v xml:space="preserve"> LITTLE RIVER    </v>
          </cell>
          <cell r="C133" t="str">
            <v xml:space="preserve">FOREMAN             </v>
          </cell>
          <cell r="D133">
            <v>23474540</v>
          </cell>
          <cell r="E133">
            <v>18798465</v>
          </cell>
          <cell r="F133">
            <v>4232275</v>
          </cell>
          <cell r="G133">
            <v>46505280</v>
          </cell>
        </row>
        <row r="134">
          <cell r="A134">
            <v>4201</v>
          </cell>
          <cell r="B134" t="str">
            <v xml:space="preserve"> LOGAN           </v>
          </cell>
          <cell r="C134" t="str">
            <v xml:space="preserve">BOONEVILLE          </v>
          </cell>
          <cell r="D134">
            <v>58082170</v>
          </cell>
          <cell r="E134">
            <v>21878860</v>
          </cell>
          <cell r="F134">
            <v>11680155</v>
          </cell>
          <cell r="G134">
            <v>91641185</v>
          </cell>
        </row>
        <row r="135">
          <cell r="A135">
            <v>4202</v>
          </cell>
          <cell r="B135" t="str">
            <v xml:space="preserve"> LOGAN           </v>
          </cell>
          <cell r="C135" t="str">
            <v xml:space="preserve">MAGAZINE            </v>
          </cell>
          <cell r="D135">
            <v>16877550</v>
          </cell>
          <cell r="E135">
            <v>7275525</v>
          </cell>
          <cell r="F135">
            <v>7876980</v>
          </cell>
          <cell r="G135">
            <v>32030055</v>
          </cell>
        </row>
        <row r="136">
          <cell r="A136">
            <v>4203</v>
          </cell>
          <cell r="B136" t="str">
            <v xml:space="preserve"> LOGAN           </v>
          </cell>
          <cell r="C136" t="str">
            <v xml:space="preserve">PARIS               </v>
          </cell>
          <cell r="D136">
            <v>59289563</v>
          </cell>
          <cell r="E136">
            <v>22890495</v>
          </cell>
          <cell r="F136">
            <v>9388970</v>
          </cell>
          <cell r="G136">
            <v>91569028</v>
          </cell>
        </row>
        <row r="137">
          <cell r="A137">
            <v>4204</v>
          </cell>
          <cell r="B137" t="str">
            <v xml:space="preserve"> LOGAN           </v>
          </cell>
          <cell r="C137" t="str">
            <v xml:space="preserve">SCRANTON            </v>
          </cell>
          <cell r="D137">
            <v>21710581</v>
          </cell>
          <cell r="E137">
            <v>17192405</v>
          </cell>
          <cell r="F137">
            <v>3670125</v>
          </cell>
          <cell r="G137">
            <v>42573111</v>
          </cell>
        </row>
        <row r="138">
          <cell r="A138">
            <v>4301</v>
          </cell>
          <cell r="B138" t="str">
            <v xml:space="preserve"> LONOKE          </v>
          </cell>
          <cell r="C138" t="str">
            <v xml:space="preserve">LONOKE              </v>
          </cell>
          <cell r="D138">
            <v>89633623</v>
          </cell>
          <cell r="E138">
            <v>39444080</v>
          </cell>
          <cell r="F138">
            <v>8671365</v>
          </cell>
          <cell r="G138">
            <v>137749068</v>
          </cell>
        </row>
        <row r="139">
          <cell r="A139">
            <v>4302</v>
          </cell>
          <cell r="B139" t="str">
            <v xml:space="preserve"> LONOKE          </v>
          </cell>
          <cell r="C139" t="str">
            <v xml:space="preserve">ENGLAND             </v>
          </cell>
          <cell r="D139">
            <v>38471245</v>
          </cell>
          <cell r="E139">
            <v>12855530</v>
          </cell>
          <cell r="F139">
            <v>6682070</v>
          </cell>
          <cell r="G139">
            <v>58008845</v>
          </cell>
        </row>
        <row r="140">
          <cell r="A140">
            <v>4303</v>
          </cell>
          <cell r="B140" t="str">
            <v xml:space="preserve"> LONOKE          </v>
          </cell>
          <cell r="C140" t="str">
            <v xml:space="preserve">CARLISLE            </v>
          </cell>
          <cell r="D140">
            <v>48186380</v>
          </cell>
          <cell r="E140">
            <v>16732200</v>
          </cell>
          <cell r="F140">
            <v>6750460</v>
          </cell>
          <cell r="G140">
            <v>71669040</v>
          </cell>
        </row>
        <row r="141">
          <cell r="A141">
            <v>4304</v>
          </cell>
          <cell r="B141" t="str">
            <v xml:space="preserve"> LONOKE          </v>
          </cell>
          <cell r="C141" t="str">
            <v xml:space="preserve">CABOT               </v>
          </cell>
          <cell r="D141">
            <v>568112547</v>
          </cell>
          <cell r="E141">
            <v>143051155</v>
          </cell>
          <cell r="F141">
            <v>37630380</v>
          </cell>
          <cell r="G141">
            <v>748794082</v>
          </cell>
        </row>
        <row r="142">
          <cell r="A142">
            <v>4401</v>
          </cell>
          <cell r="B142" t="str">
            <v xml:space="preserve"> MADISON</v>
          </cell>
          <cell r="C142" t="str">
            <v>HUNTSVILLE</v>
          </cell>
          <cell r="D142">
            <v>129157480</v>
          </cell>
          <cell r="E142">
            <v>39689280</v>
          </cell>
          <cell r="F142">
            <v>21494454</v>
          </cell>
          <cell r="G142">
            <v>190341214</v>
          </cell>
        </row>
        <row r="143">
          <cell r="A143">
            <v>4501</v>
          </cell>
          <cell r="B143" t="str">
            <v xml:space="preserve"> MARION          </v>
          </cell>
          <cell r="C143" t="str">
            <v xml:space="preserve">FLIPPIN             </v>
          </cell>
          <cell r="D143">
            <v>89086734</v>
          </cell>
          <cell r="E143">
            <v>20194030</v>
          </cell>
          <cell r="F143">
            <v>5448910</v>
          </cell>
          <cell r="G143">
            <v>114729674</v>
          </cell>
        </row>
        <row r="144">
          <cell r="A144">
            <v>4502</v>
          </cell>
          <cell r="B144" t="str">
            <v xml:space="preserve"> MARION          </v>
          </cell>
          <cell r="C144" t="str">
            <v>YELLVILLE-SUMMIT</v>
          </cell>
          <cell r="D144">
            <v>53075063</v>
          </cell>
          <cell r="E144">
            <v>13429480</v>
          </cell>
          <cell r="F144">
            <v>4505920</v>
          </cell>
          <cell r="G144">
            <v>71010463</v>
          </cell>
        </row>
        <row r="145">
          <cell r="A145">
            <v>4602</v>
          </cell>
          <cell r="B145" t="str">
            <v xml:space="preserve"> MILLER          </v>
          </cell>
          <cell r="C145" t="str">
            <v xml:space="preserve">GENOA CENTRAL       </v>
          </cell>
          <cell r="D145">
            <v>33275081</v>
          </cell>
          <cell r="E145">
            <v>11309640</v>
          </cell>
          <cell r="F145">
            <v>3980490</v>
          </cell>
          <cell r="G145">
            <v>48565211</v>
          </cell>
        </row>
        <row r="146">
          <cell r="A146">
            <v>4603</v>
          </cell>
          <cell r="B146" t="str">
            <v xml:space="preserve"> MILLER</v>
          </cell>
          <cell r="C146" t="str">
            <v>FOUKE</v>
          </cell>
          <cell r="D146">
            <v>37144686</v>
          </cell>
          <cell r="E146">
            <v>8740120</v>
          </cell>
          <cell r="F146">
            <v>9506890</v>
          </cell>
          <cell r="G146">
            <v>55391696</v>
          </cell>
        </row>
        <row r="147">
          <cell r="A147">
            <v>4605</v>
          </cell>
          <cell r="B147" t="str">
            <v xml:space="preserve"> MILLER          </v>
          </cell>
          <cell r="C147" t="str">
            <v xml:space="preserve">TEXARKANA           </v>
          </cell>
          <cell r="D147">
            <v>282180989</v>
          </cell>
          <cell r="E147">
            <v>98133330</v>
          </cell>
          <cell r="F147">
            <v>46644880</v>
          </cell>
          <cell r="G147">
            <v>426959199</v>
          </cell>
        </row>
        <row r="148">
          <cell r="A148">
            <v>4701</v>
          </cell>
          <cell r="B148" t="str">
            <v xml:space="preserve"> MISSISSIPPI     </v>
          </cell>
          <cell r="C148" t="str">
            <v xml:space="preserve">ARMOREL             </v>
          </cell>
          <cell r="D148">
            <v>32978699</v>
          </cell>
          <cell r="E148">
            <v>112048586</v>
          </cell>
          <cell r="F148">
            <v>4154403</v>
          </cell>
          <cell r="G148">
            <v>149181688</v>
          </cell>
        </row>
        <row r="149">
          <cell r="A149">
            <v>4702</v>
          </cell>
          <cell r="B149" t="str">
            <v xml:space="preserve"> MISSISSIPPI     </v>
          </cell>
          <cell r="C149" t="str">
            <v xml:space="preserve">BLYTHEVILLE         </v>
          </cell>
          <cell r="D149">
            <v>112346285</v>
          </cell>
          <cell r="E149">
            <v>48383694</v>
          </cell>
          <cell r="F149">
            <v>21383276</v>
          </cell>
          <cell r="G149">
            <v>182113255</v>
          </cell>
        </row>
        <row r="150">
          <cell r="A150">
            <v>4706</v>
          </cell>
          <cell r="B150" t="str">
            <v xml:space="preserve"> MISSISSIPPI     </v>
          </cell>
          <cell r="C150" t="str">
            <v>RIVERCREST</v>
          </cell>
          <cell r="D150">
            <v>57367641</v>
          </cell>
          <cell r="E150">
            <v>30919248</v>
          </cell>
          <cell r="F150">
            <v>14824137</v>
          </cell>
          <cell r="G150">
            <v>103111026</v>
          </cell>
        </row>
        <row r="151">
          <cell r="A151">
            <v>4708</v>
          </cell>
          <cell r="B151" t="str">
            <v xml:space="preserve"> MISSISSIPPI     </v>
          </cell>
          <cell r="C151" t="str">
            <v xml:space="preserve">GOSNELL             </v>
          </cell>
          <cell r="D151">
            <v>31380377</v>
          </cell>
          <cell r="E151">
            <v>12086884</v>
          </cell>
          <cell r="F151">
            <v>8503958</v>
          </cell>
          <cell r="G151">
            <v>51971219</v>
          </cell>
        </row>
        <row r="152">
          <cell r="A152">
            <v>4712</v>
          </cell>
          <cell r="B152" t="str">
            <v xml:space="preserve"> MISSISSIPPI     </v>
          </cell>
          <cell r="C152" t="str">
            <v xml:space="preserve">MANILA              </v>
          </cell>
          <cell r="D152">
            <v>44184553</v>
          </cell>
          <cell r="E152">
            <v>15635010</v>
          </cell>
          <cell r="F152">
            <v>4185194</v>
          </cell>
          <cell r="G152">
            <v>64004757</v>
          </cell>
        </row>
        <row r="153">
          <cell r="A153">
            <v>4713</v>
          </cell>
          <cell r="B153" t="str">
            <v xml:space="preserve"> MISSISSIPPI     </v>
          </cell>
          <cell r="C153" t="str">
            <v xml:space="preserve">OSCEOLA             </v>
          </cell>
          <cell r="D153">
            <v>45125075</v>
          </cell>
          <cell r="E153">
            <v>60577897</v>
          </cell>
          <cell r="F153">
            <v>29429376</v>
          </cell>
          <cell r="G153">
            <v>135132348</v>
          </cell>
        </row>
        <row r="154">
          <cell r="A154">
            <v>4801</v>
          </cell>
          <cell r="B154" t="str">
            <v xml:space="preserve"> MONROE          </v>
          </cell>
          <cell r="C154" t="str">
            <v xml:space="preserve">BRINKLEY            </v>
          </cell>
          <cell r="D154">
            <v>39503769</v>
          </cell>
          <cell r="E154">
            <v>17965020</v>
          </cell>
          <cell r="F154">
            <v>19172230</v>
          </cell>
          <cell r="G154">
            <v>76641019</v>
          </cell>
        </row>
        <row r="155">
          <cell r="A155">
            <v>4802</v>
          </cell>
          <cell r="B155" t="str">
            <v xml:space="preserve"> MONROE</v>
          </cell>
          <cell r="C155" t="str">
            <v xml:space="preserve">CLARENDON </v>
          </cell>
          <cell r="D155">
            <v>38714270</v>
          </cell>
          <cell r="E155">
            <v>13924750</v>
          </cell>
          <cell r="F155">
            <v>8587075</v>
          </cell>
          <cell r="G155">
            <v>61226095</v>
          </cell>
        </row>
        <row r="156">
          <cell r="A156">
            <v>4901</v>
          </cell>
          <cell r="B156" t="str">
            <v xml:space="preserve"> MONTGOMERY      </v>
          </cell>
          <cell r="C156" t="str">
            <v xml:space="preserve">CADDO HILLS         </v>
          </cell>
          <cell r="D156">
            <v>22496075</v>
          </cell>
          <cell r="E156">
            <v>8980965</v>
          </cell>
          <cell r="F156">
            <v>2555085</v>
          </cell>
          <cell r="G156">
            <v>34032125</v>
          </cell>
        </row>
        <row r="157">
          <cell r="A157">
            <v>4902</v>
          </cell>
          <cell r="B157" t="str">
            <v xml:space="preserve"> MONTGOMERY      </v>
          </cell>
          <cell r="C157" t="str">
            <v xml:space="preserve">MOUNT IDA           </v>
          </cell>
          <cell r="D157">
            <v>61262630</v>
          </cell>
          <cell r="E157">
            <v>14237085</v>
          </cell>
          <cell r="F157">
            <v>3232160</v>
          </cell>
          <cell r="G157">
            <v>78731875</v>
          </cell>
        </row>
        <row r="158">
          <cell r="A158">
            <v>5006</v>
          </cell>
          <cell r="B158" t="str">
            <v xml:space="preserve"> NEVADA          </v>
          </cell>
          <cell r="C158" t="str">
            <v xml:space="preserve">PRESCOTT            </v>
          </cell>
          <cell r="D158">
            <v>31058487</v>
          </cell>
          <cell r="E158">
            <v>19123315</v>
          </cell>
          <cell r="F158">
            <v>10182370</v>
          </cell>
          <cell r="G158">
            <v>60364172</v>
          </cell>
        </row>
        <row r="159">
          <cell r="A159">
            <v>5008</v>
          </cell>
          <cell r="B159" t="str">
            <v xml:space="preserve"> NEVADA          </v>
          </cell>
          <cell r="C159" t="str">
            <v>NEVADA</v>
          </cell>
          <cell r="D159">
            <v>22685986</v>
          </cell>
          <cell r="E159">
            <v>5337980</v>
          </cell>
          <cell r="F159">
            <v>6367195</v>
          </cell>
          <cell r="G159">
            <v>34391161</v>
          </cell>
        </row>
        <row r="160">
          <cell r="A160">
            <v>5102</v>
          </cell>
          <cell r="B160" t="str">
            <v xml:space="preserve"> NEWTON</v>
          </cell>
          <cell r="C160" t="str">
            <v>JASPER</v>
          </cell>
          <cell r="D160">
            <v>49914934</v>
          </cell>
          <cell r="E160">
            <v>11982516</v>
          </cell>
          <cell r="F160">
            <v>9193289</v>
          </cell>
          <cell r="G160">
            <v>71090739</v>
          </cell>
        </row>
        <row r="161">
          <cell r="A161">
            <v>5106</v>
          </cell>
          <cell r="B161" t="str">
            <v xml:space="preserve"> NEWTON</v>
          </cell>
          <cell r="C161" t="str">
            <v>DEER/MT. JUDEA</v>
          </cell>
          <cell r="D161">
            <v>18916227</v>
          </cell>
          <cell r="E161">
            <v>4840785</v>
          </cell>
          <cell r="F161">
            <v>3208597</v>
          </cell>
          <cell r="G161">
            <v>26965609</v>
          </cell>
        </row>
        <row r="162">
          <cell r="A162">
            <v>5201</v>
          </cell>
          <cell r="B162" t="str">
            <v xml:space="preserve"> OUACHITA        </v>
          </cell>
          <cell r="C162" t="str">
            <v xml:space="preserve">BEARDEN             </v>
          </cell>
          <cell r="D162">
            <v>19730521</v>
          </cell>
          <cell r="E162">
            <v>10020885</v>
          </cell>
          <cell r="F162">
            <v>8111075</v>
          </cell>
          <cell r="G162">
            <v>37862481</v>
          </cell>
        </row>
        <row r="163">
          <cell r="A163">
            <v>5204</v>
          </cell>
          <cell r="B163" t="str">
            <v xml:space="preserve"> OUACHITA        </v>
          </cell>
          <cell r="C163" t="str">
            <v xml:space="preserve">CAMDEN-FAIRVIEW         </v>
          </cell>
          <cell r="D163">
            <v>122131482</v>
          </cell>
          <cell r="E163">
            <v>38707570</v>
          </cell>
          <cell r="F163">
            <v>27324600</v>
          </cell>
          <cell r="G163">
            <v>188163652</v>
          </cell>
        </row>
        <row r="164">
          <cell r="A164">
            <v>5205</v>
          </cell>
          <cell r="B164" t="str">
            <v xml:space="preserve"> OUACHITA        </v>
          </cell>
          <cell r="C164" t="str">
            <v>HARMONY GROVE</v>
          </cell>
          <cell r="D164">
            <v>33714084</v>
          </cell>
          <cell r="E164">
            <v>12930265</v>
          </cell>
          <cell r="F164">
            <v>5692795</v>
          </cell>
          <cell r="G164">
            <v>52337144</v>
          </cell>
        </row>
        <row r="165">
          <cell r="A165">
            <v>5301</v>
          </cell>
          <cell r="B165" t="str">
            <v xml:space="preserve"> PERRY           </v>
          </cell>
          <cell r="C165" t="str">
            <v xml:space="preserve">EAST END            </v>
          </cell>
          <cell r="D165">
            <v>31131036</v>
          </cell>
          <cell r="E165">
            <v>9237505</v>
          </cell>
          <cell r="F165">
            <v>3303140</v>
          </cell>
          <cell r="G165">
            <v>43671681</v>
          </cell>
        </row>
        <row r="166">
          <cell r="A166">
            <v>5303</v>
          </cell>
          <cell r="B166" t="str">
            <v xml:space="preserve"> PERRY           </v>
          </cell>
          <cell r="C166" t="str">
            <v xml:space="preserve">PERRYVILLE          </v>
          </cell>
          <cell r="D166">
            <v>40054077</v>
          </cell>
          <cell r="E166">
            <v>10697560</v>
          </cell>
          <cell r="F166">
            <v>5210600</v>
          </cell>
          <cell r="G166">
            <v>55962237</v>
          </cell>
        </row>
        <row r="167">
          <cell r="A167">
            <v>5401</v>
          </cell>
          <cell r="B167" t="str">
            <v xml:space="preserve"> PHILLIPS        </v>
          </cell>
          <cell r="C167" t="str">
            <v>BARTON-LEXA</v>
          </cell>
          <cell r="D167">
            <v>25563145</v>
          </cell>
          <cell r="E167">
            <v>7391145</v>
          </cell>
          <cell r="F167">
            <v>6698542</v>
          </cell>
          <cell r="G167">
            <v>39652832</v>
          </cell>
        </row>
        <row r="168">
          <cell r="A168">
            <v>5403</v>
          </cell>
          <cell r="B168" t="str">
            <v xml:space="preserve"> PHILLIPS        </v>
          </cell>
          <cell r="C168" t="str">
            <v xml:space="preserve">HELENA-W HELENA     </v>
          </cell>
          <cell r="D168">
            <v>68435479</v>
          </cell>
          <cell r="E168">
            <v>33274010</v>
          </cell>
          <cell r="F168">
            <v>27761687</v>
          </cell>
          <cell r="G168">
            <v>129471176</v>
          </cell>
        </row>
        <row r="169">
          <cell r="A169">
            <v>5404</v>
          </cell>
          <cell r="B169" t="str">
            <v xml:space="preserve"> PHILLIPS        </v>
          </cell>
          <cell r="C169" t="str">
            <v xml:space="preserve">MARVELL             </v>
          </cell>
          <cell r="D169">
            <v>52104255</v>
          </cell>
          <cell r="E169">
            <v>12548365</v>
          </cell>
          <cell r="F169">
            <v>6091935</v>
          </cell>
          <cell r="G169">
            <v>70744555</v>
          </cell>
        </row>
        <row r="170">
          <cell r="A170">
            <v>5502</v>
          </cell>
          <cell r="B170" t="str">
            <v xml:space="preserve"> PIKE            </v>
          </cell>
          <cell r="C170" t="str">
            <v>CENTERPOINT</v>
          </cell>
          <cell r="D170">
            <v>41507322</v>
          </cell>
          <cell r="E170">
            <v>14862559</v>
          </cell>
          <cell r="F170">
            <v>6449981</v>
          </cell>
          <cell r="G170">
            <v>62819862</v>
          </cell>
        </row>
        <row r="171">
          <cell r="A171">
            <v>5503</v>
          </cell>
          <cell r="B171" t="str">
            <v xml:space="preserve"> PIKE            </v>
          </cell>
          <cell r="C171" t="str">
            <v xml:space="preserve">KIRBY               </v>
          </cell>
          <cell r="D171">
            <v>25014986</v>
          </cell>
          <cell r="E171">
            <v>8863900</v>
          </cell>
          <cell r="F171">
            <v>3286110</v>
          </cell>
          <cell r="G171">
            <v>37164996</v>
          </cell>
        </row>
        <row r="172">
          <cell r="A172">
            <v>5504</v>
          </cell>
          <cell r="B172" t="str">
            <v xml:space="preserve"> PIKE            </v>
          </cell>
          <cell r="C172" t="str">
            <v>SOUTH PIKE COUNTY</v>
          </cell>
          <cell r="D172">
            <v>47897792</v>
          </cell>
          <cell r="E172">
            <v>15210830</v>
          </cell>
          <cell r="F172">
            <v>5436305</v>
          </cell>
          <cell r="G172">
            <v>68544927</v>
          </cell>
        </row>
        <row r="173">
          <cell r="A173">
            <v>5602</v>
          </cell>
          <cell r="B173" t="str">
            <v xml:space="preserve"> POINSETT        </v>
          </cell>
          <cell r="C173" t="str">
            <v xml:space="preserve">HARRISBURG    </v>
          </cell>
          <cell r="D173">
            <v>76537950</v>
          </cell>
          <cell r="E173">
            <v>27819010</v>
          </cell>
          <cell r="F173">
            <v>15497530</v>
          </cell>
          <cell r="G173">
            <v>119854490</v>
          </cell>
        </row>
        <row r="174">
          <cell r="A174">
            <v>5604</v>
          </cell>
          <cell r="B174" t="str">
            <v xml:space="preserve"> POINSETT        </v>
          </cell>
          <cell r="C174" t="str">
            <v xml:space="preserve">MARKED TREE         </v>
          </cell>
          <cell r="D174">
            <v>26809866</v>
          </cell>
          <cell r="E174">
            <v>9493265</v>
          </cell>
          <cell r="F174">
            <v>6196500</v>
          </cell>
          <cell r="G174">
            <v>42499631</v>
          </cell>
        </row>
        <row r="175">
          <cell r="A175">
            <v>5605</v>
          </cell>
          <cell r="B175" t="str">
            <v xml:space="preserve"> POINSETT        </v>
          </cell>
          <cell r="C175" t="str">
            <v xml:space="preserve">TRUMANN             </v>
          </cell>
          <cell r="D175">
            <v>69656991</v>
          </cell>
          <cell r="E175">
            <v>35525410</v>
          </cell>
          <cell r="F175">
            <v>8222955</v>
          </cell>
          <cell r="G175">
            <v>113405356</v>
          </cell>
        </row>
        <row r="176">
          <cell r="A176">
            <v>5608</v>
          </cell>
          <cell r="B176" t="str">
            <v xml:space="preserve"> POINSETT        </v>
          </cell>
          <cell r="C176" t="str">
            <v xml:space="preserve">EAST POINSETT COUNTY     </v>
          </cell>
          <cell r="D176">
            <v>24253299</v>
          </cell>
          <cell r="E176">
            <v>8541303</v>
          </cell>
          <cell r="F176">
            <v>6469159</v>
          </cell>
          <cell r="G176">
            <v>39263761</v>
          </cell>
        </row>
        <row r="177">
          <cell r="A177">
            <v>5703</v>
          </cell>
          <cell r="B177" t="str">
            <v xml:space="preserve"> POLK            </v>
          </cell>
          <cell r="C177" t="str">
            <v>MENA</v>
          </cell>
          <cell r="D177">
            <v>108264864</v>
          </cell>
          <cell r="E177">
            <v>35579340</v>
          </cell>
          <cell r="F177">
            <v>16214300</v>
          </cell>
          <cell r="G177">
            <v>160058504</v>
          </cell>
        </row>
        <row r="178">
          <cell r="A178">
            <v>5706</v>
          </cell>
          <cell r="B178" t="str">
            <v xml:space="preserve"> POLK            </v>
          </cell>
          <cell r="C178" t="str">
            <v>OUACHITA RIVER</v>
          </cell>
          <cell r="D178">
            <v>36581929</v>
          </cell>
          <cell r="E178">
            <v>9952200</v>
          </cell>
          <cell r="F178">
            <v>6212255</v>
          </cell>
          <cell r="G178">
            <v>52746384</v>
          </cell>
        </row>
        <row r="179">
          <cell r="A179">
            <v>5707</v>
          </cell>
          <cell r="B179" t="str">
            <v xml:space="preserve"> POLK            </v>
          </cell>
          <cell r="C179" t="str">
            <v>COSSATOT RIVER</v>
          </cell>
          <cell r="D179">
            <v>35408185</v>
          </cell>
          <cell r="E179">
            <v>14765135</v>
          </cell>
          <cell r="F179">
            <v>14728750</v>
          </cell>
          <cell r="G179">
            <v>64902070</v>
          </cell>
        </row>
        <row r="180">
          <cell r="A180">
            <v>5801</v>
          </cell>
          <cell r="B180" t="str">
            <v xml:space="preserve"> POPE            </v>
          </cell>
          <cell r="C180" t="str">
            <v xml:space="preserve">ATKINS              </v>
          </cell>
          <cell r="D180">
            <v>46940020</v>
          </cell>
          <cell r="E180">
            <v>14572570</v>
          </cell>
          <cell r="F180">
            <v>6758270</v>
          </cell>
          <cell r="G180">
            <v>68270860</v>
          </cell>
        </row>
        <row r="181">
          <cell r="A181">
            <v>5802</v>
          </cell>
          <cell r="B181" t="str">
            <v xml:space="preserve"> POPE            </v>
          </cell>
          <cell r="C181" t="str">
            <v xml:space="preserve">DOVER               </v>
          </cell>
          <cell r="D181">
            <v>68123991</v>
          </cell>
          <cell r="E181">
            <v>19468880</v>
          </cell>
          <cell r="F181">
            <v>6256044</v>
          </cell>
          <cell r="G181">
            <v>93848915</v>
          </cell>
        </row>
        <row r="182">
          <cell r="A182">
            <v>5803</v>
          </cell>
          <cell r="B182" t="str">
            <v xml:space="preserve"> POPE            </v>
          </cell>
          <cell r="C182" t="str">
            <v xml:space="preserve">HECTOR              </v>
          </cell>
          <cell r="D182">
            <v>25833551</v>
          </cell>
          <cell r="E182">
            <v>9308095</v>
          </cell>
          <cell r="F182">
            <v>7393630</v>
          </cell>
          <cell r="G182">
            <v>42535276</v>
          </cell>
        </row>
        <row r="183">
          <cell r="A183">
            <v>5804</v>
          </cell>
          <cell r="B183" t="str">
            <v xml:space="preserve"> POPE            </v>
          </cell>
          <cell r="C183" t="str">
            <v xml:space="preserve">POTTSVILLE          </v>
          </cell>
          <cell r="D183">
            <v>63095080</v>
          </cell>
          <cell r="E183">
            <v>24839680</v>
          </cell>
          <cell r="F183">
            <v>3902780</v>
          </cell>
          <cell r="G183">
            <v>91837540</v>
          </cell>
        </row>
        <row r="184">
          <cell r="A184">
            <v>5805</v>
          </cell>
          <cell r="B184" t="str">
            <v xml:space="preserve"> POPE            </v>
          </cell>
          <cell r="C184" t="str">
            <v xml:space="preserve">RUSSELLVILLE        </v>
          </cell>
          <cell r="D184">
            <v>427331729</v>
          </cell>
          <cell r="E184">
            <v>155324305</v>
          </cell>
          <cell r="F184">
            <v>380237685</v>
          </cell>
          <cell r="G184">
            <v>962893719</v>
          </cell>
        </row>
        <row r="185">
          <cell r="A185">
            <v>5901</v>
          </cell>
          <cell r="B185" t="str">
            <v xml:space="preserve"> PRAIRIE         </v>
          </cell>
          <cell r="C185" t="str">
            <v xml:space="preserve">DES ARC             </v>
          </cell>
          <cell r="D185">
            <v>32945513</v>
          </cell>
          <cell r="E185">
            <v>12712560</v>
          </cell>
          <cell r="F185">
            <v>8351870</v>
          </cell>
          <cell r="G185">
            <v>54009943</v>
          </cell>
        </row>
        <row r="186">
          <cell r="A186">
            <v>5903</v>
          </cell>
          <cell r="B186" t="str">
            <v xml:space="preserve"> PRAIRIE         </v>
          </cell>
          <cell r="C186" t="str">
            <v xml:space="preserve">HAZEN               </v>
          </cell>
          <cell r="D186">
            <v>52582593</v>
          </cell>
          <cell r="E186">
            <v>21699430</v>
          </cell>
          <cell r="F186">
            <v>7240210</v>
          </cell>
          <cell r="G186">
            <v>81522233</v>
          </cell>
        </row>
        <row r="187">
          <cell r="A187">
            <v>6001</v>
          </cell>
          <cell r="B187" t="str">
            <v xml:space="preserve"> PULASKI         </v>
          </cell>
          <cell r="C187" t="str">
            <v xml:space="preserve">LITTLE ROCK         </v>
          </cell>
          <cell r="D187">
            <v>2854506881</v>
          </cell>
          <cell r="E187">
            <v>742025090</v>
          </cell>
          <cell r="F187">
            <v>224424355</v>
          </cell>
          <cell r="G187">
            <v>3820956326</v>
          </cell>
        </row>
        <row r="188">
          <cell r="A188">
            <v>6002</v>
          </cell>
          <cell r="B188" t="str">
            <v xml:space="preserve"> PULASKI         </v>
          </cell>
          <cell r="C188" t="str">
            <v xml:space="preserve">NORTH LITTLE ROCK       </v>
          </cell>
          <cell r="D188">
            <v>573192984</v>
          </cell>
          <cell r="E188">
            <v>147933535</v>
          </cell>
          <cell r="F188">
            <v>65057655</v>
          </cell>
          <cell r="G188">
            <v>786184174</v>
          </cell>
        </row>
        <row r="189">
          <cell r="A189">
            <v>6003</v>
          </cell>
          <cell r="B189" t="str">
            <v xml:space="preserve"> PULASKI         </v>
          </cell>
          <cell r="C189" t="str">
            <v xml:space="preserve">PULASKI COUNTY      </v>
          </cell>
          <cell r="D189">
            <v>2106697802</v>
          </cell>
          <cell r="E189">
            <v>541309250</v>
          </cell>
          <cell r="F189">
            <v>105137139</v>
          </cell>
          <cell r="G189">
            <v>2753144191</v>
          </cell>
        </row>
        <row r="190">
          <cell r="A190">
            <v>6004</v>
          </cell>
          <cell r="B190" t="str">
            <v>PULASKI</v>
          </cell>
          <cell r="C190" t="str">
            <v>JACKSONVILLE NORTH PULASKI</v>
          </cell>
          <cell r="D190">
            <v>294898289</v>
          </cell>
          <cell r="E190">
            <v>77757705</v>
          </cell>
          <cell r="F190">
            <v>32518960</v>
          </cell>
          <cell r="G190">
            <v>405174954</v>
          </cell>
        </row>
        <row r="191">
          <cell r="A191">
            <v>6102</v>
          </cell>
          <cell r="B191" t="str">
            <v xml:space="preserve"> RANDOLPH        </v>
          </cell>
          <cell r="C191" t="str">
            <v xml:space="preserve">MAYNARD             </v>
          </cell>
          <cell r="D191">
            <v>27197188</v>
          </cell>
          <cell r="E191">
            <v>8440413</v>
          </cell>
          <cell r="F191">
            <v>2268530</v>
          </cell>
          <cell r="G191">
            <v>37906131</v>
          </cell>
        </row>
        <row r="192">
          <cell r="A192">
            <v>6103</v>
          </cell>
          <cell r="B192" t="str">
            <v xml:space="preserve"> RANDOLPH        </v>
          </cell>
          <cell r="C192" t="str">
            <v xml:space="preserve">POCAHONTAS          </v>
          </cell>
          <cell r="D192">
            <v>102845551</v>
          </cell>
          <cell r="E192">
            <v>52776198</v>
          </cell>
          <cell r="F192">
            <v>10952432</v>
          </cell>
          <cell r="G192">
            <v>166574181</v>
          </cell>
        </row>
        <row r="193">
          <cell r="A193">
            <v>6201</v>
          </cell>
          <cell r="B193" t="str">
            <v xml:space="preserve"> ST FRANCIS      </v>
          </cell>
          <cell r="C193" t="str">
            <v xml:space="preserve">FORREST CITY        </v>
          </cell>
          <cell r="D193">
            <v>118521725</v>
          </cell>
          <cell r="E193">
            <v>45518590</v>
          </cell>
          <cell r="F193">
            <v>39575690</v>
          </cell>
          <cell r="G193">
            <v>203616005</v>
          </cell>
        </row>
        <row r="194">
          <cell r="A194">
            <v>6205</v>
          </cell>
          <cell r="B194" t="str">
            <v xml:space="preserve"> ST FRANCIS      </v>
          </cell>
          <cell r="C194" t="str">
            <v xml:space="preserve">PALESTINE-WHEATLEY     </v>
          </cell>
          <cell r="D194">
            <v>24109763</v>
          </cell>
          <cell r="E194">
            <v>8322290</v>
          </cell>
          <cell r="F194">
            <v>16009285</v>
          </cell>
          <cell r="G194">
            <v>48441338</v>
          </cell>
        </row>
        <row r="195">
          <cell r="A195">
            <v>6301</v>
          </cell>
          <cell r="B195" t="str">
            <v xml:space="preserve"> SALINE          </v>
          </cell>
          <cell r="C195" t="str">
            <v xml:space="preserve">BAUXITE             </v>
          </cell>
          <cell r="D195">
            <v>60574405</v>
          </cell>
          <cell r="E195">
            <v>19094370</v>
          </cell>
          <cell r="F195">
            <v>6550445</v>
          </cell>
          <cell r="G195">
            <v>86219220</v>
          </cell>
        </row>
        <row r="196">
          <cell r="A196">
            <v>6302</v>
          </cell>
          <cell r="B196" t="str">
            <v xml:space="preserve"> SALINE          </v>
          </cell>
          <cell r="C196" t="str">
            <v xml:space="preserve">BENTON              </v>
          </cell>
          <cell r="D196">
            <v>365696304</v>
          </cell>
          <cell r="E196">
            <v>85684650</v>
          </cell>
          <cell r="F196">
            <v>15729092</v>
          </cell>
          <cell r="G196">
            <v>467110046</v>
          </cell>
        </row>
        <row r="197">
          <cell r="A197">
            <v>6303</v>
          </cell>
          <cell r="B197" t="str">
            <v xml:space="preserve"> SALINE          </v>
          </cell>
          <cell r="C197" t="str">
            <v>BRYANT</v>
          </cell>
          <cell r="D197">
            <v>684322626</v>
          </cell>
          <cell r="E197">
            <v>165531210</v>
          </cell>
          <cell r="F197">
            <v>28156765</v>
          </cell>
          <cell r="G197">
            <v>878010601</v>
          </cell>
        </row>
        <row r="198">
          <cell r="A198">
            <v>6304</v>
          </cell>
          <cell r="B198" t="str">
            <v xml:space="preserve"> SALINE          </v>
          </cell>
          <cell r="C198" t="str">
            <v xml:space="preserve">HARMONY GROVE   </v>
          </cell>
          <cell r="D198">
            <v>45910243</v>
          </cell>
          <cell r="E198">
            <v>15729260</v>
          </cell>
          <cell r="F198">
            <v>4148010</v>
          </cell>
          <cell r="G198">
            <v>65787513</v>
          </cell>
        </row>
        <row r="199">
          <cell r="A199">
            <v>6401</v>
          </cell>
          <cell r="B199" t="str">
            <v xml:space="preserve"> SCOTT           </v>
          </cell>
          <cell r="C199" t="str">
            <v xml:space="preserve">WALDRON             </v>
          </cell>
          <cell r="D199">
            <v>56572677</v>
          </cell>
          <cell r="E199">
            <v>18152535</v>
          </cell>
          <cell r="F199">
            <v>7823815</v>
          </cell>
          <cell r="G199">
            <v>82549027</v>
          </cell>
        </row>
        <row r="200">
          <cell r="A200">
            <v>6502</v>
          </cell>
          <cell r="B200" t="str">
            <v xml:space="preserve"> SEARCY</v>
          </cell>
          <cell r="C200" t="str">
            <v>SEARCY COUNTY</v>
          </cell>
          <cell r="D200">
            <v>53165187</v>
          </cell>
          <cell r="E200">
            <v>15324310</v>
          </cell>
          <cell r="F200">
            <v>7383320</v>
          </cell>
          <cell r="G200">
            <v>75872817</v>
          </cell>
        </row>
        <row r="201">
          <cell r="A201">
            <v>6505</v>
          </cell>
          <cell r="B201" t="str">
            <v xml:space="preserve"> SEARCY</v>
          </cell>
          <cell r="C201" t="str">
            <v>OZARK MOUNTAIN</v>
          </cell>
          <cell r="D201">
            <v>43608357</v>
          </cell>
          <cell r="E201">
            <v>10121325</v>
          </cell>
          <cell r="F201">
            <v>5651970</v>
          </cell>
          <cell r="G201">
            <v>59381652</v>
          </cell>
        </row>
        <row r="202">
          <cell r="A202">
            <v>6601</v>
          </cell>
          <cell r="B202" t="str">
            <v xml:space="preserve"> SEBASTIAN       </v>
          </cell>
          <cell r="C202" t="str">
            <v xml:space="preserve">FORT SMITH          </v>
          </cell>
          <cell r="D202">
            <v>1074099433</v>
          </cell>
          <cell r="E202">
            <v>384096475</v>
          </cell>
          <cell r="F202">
            <v>114983160</v>
          </cell>
          <cell r="G202">
            <v>1573179068</v>
          </cell>
        </row>
        <row r="203">
          <cell r="A203">
            <v>6602</v>
          </cell>
          <cell r="B203" t="str">
            <v xml:space="preserve"> SEBASTIAN       </v>
          </cell>
          <cell r="C203" t="str">
            <v xml:space="preserve">GREENWOOD           </v>
          </cell>
          <cell r="D203">
            <v>281650350</v>
          </cell>
          <cell r="E203">
            <v>98332030</v>
          </cell>
          <cell r="F203">
            <v>15073470</v>
          </cell>
          <cell r="G203">
            <v>395055850</v>
          </cell>
        </row>
        <row r="204">
          <cell r="A204">
            <v>6603</v>
          </cell>
          <cell r="B204" t="str">
            <v xml:space="preserve"> SEBASTIAN       </v>
          </cell>
          <cell r="C204" t="str">
            <v xml:space="preserve">HACKETT             </v>
          </cell>
          <cell r="D204">
            <v>41474651</v>
          </cell>
          <cell r="E204">
            <v>14259010</v>
          </cell>
          <cell r="F204">
            <v>13049040</v>
          </cell>
          <cell r="G204">
            <v>68782701</v>
          </cell>
        </row>
        <row r="205">
          <cell r="A205">
            <v>6605</v>
          </cell>
          <cell r="B205" t="str">
            <v xml:space="preserve"> SEBASTIAN       </v>
          </cell>
          <cell r="C205" t="str">
            <v xml:space="preserve">LAVACA              </v>
          </cell>
          <cell r="D205">
            <v>46300543</v>
          </cell>
          <cell r="E205">
            <v>13625120</v>
          </cell>
          <cell r="F205">
            <v>7327220</v>
          </cell>
          <cell r="G205">
            <v>67252883</v>
          </cell>
        </row>
        <row r="206">
          <cell r="A206">
            <v>6606</v>
          </cell>
          <cell r="B206" t="str">
            <v xml:space="preserve"> SEBASTIAN       </v>
          </cell>
          <cell r="C206" t="str">
            <v xml:space="preserve">MANSFIELD           </v>
          </cell>
          <cell r="D206">
            <v>41413648</v>
          </cell>
          <cell r="E206">
            <v>19403915</v>
          </cell>
          <cell r="F206">
            <v>11241245</v>
          </cell>
          <cell r="G206">
            <v>72058808</v>
          </cell>
        </row>
        <row r="207">
          <cell r="A207">
            <v>6701</v>
          </cell>
          <cell r="B207" t="str">
            <v xml:space="preserve"> SEVIER          </v>
          </cell>
          <cell r="C207" t="str">
            <v xml:space="preserve">DEQUEEN             </v>
          </cell>
          <cell r="D207">
            <v>85415929</v>
          </cell>
          <cell r="E207">
            <v>38894760</v>
          </cell>
          <cell r="F207">
            <v>19429030</v>
          </cell>
          <cell r="G207">
            <v>143739719</v>
          </cell>
        </row>
        <row r="208">
          <cell r="A208">
            <v>6703</v>
          </cell>
          <cell r="B208" t="str">
            <v xml:space="preserve"> SEVIER          </v>
          </cell>
          <cell r="C208" t="str">
            <v xml:space="preserve">HORATIO             </v>
          </cell>
          <cell r="D208">
            <v>24303276</v>
          </cell>
          <cell r="E208">
            <v>7916640</v>
          </cell>
          <cell r="F208">
            <v>5890485</v>
          </cell>
          <cell r="G208">
            <v>38110401</v>
          </cell>
        </row>
        <row r="209">
          <cell r="A209">
            <v>6802</v>
          </cell>
          <cell r="B209" t="str">
            <v xml:space="preserve"> SHARP</v>
          </cell>
          <cell r="C209" t="str">
            <v>CAVE CITY</v>
          </cell>
          <cell r="D209">
            <v>54003784</v>
          </cell>
          <cell r="E209">
            <v>17502030</v>
          </cell>
          <cell r="F209">
            <v>4813595</v>
          </cell>
          <cell r="G209">
            <v>76319409</v>
          </cell>
        </row>
        <row r="210">
          <cell r="A210">
            <v>6804</v>
          </cell>
          <cell r="B210" t="str">
            <v xml:space="preserve"> SHARP           </v>
          </cell>
          <cell r="C210" t="str">
            <v xml:space="preserve">HIGHLAND            </v>
          </cell>
          <cell r="D210">
            <v>132610199</v>
          </cell>
          <cell r="E210">
            <v>25704590</v>
          </cell>
          <cell r="F210">
            <v>15692005</v>
          </cell>
          <cell r="G210">
            <v>174006794</v>
          </cell>
        </row>
        <row r="211">
          <cell r="A211">
            <v>6901</v>
          </cell>
          <cell r="B211" t="str">
            <v xml:space="preserve"> STONE</v>
          </cell>
          <cell r="C211" t="str">
            <v xml:space="preserve">MOUNTAIN VIEW </v>
          </cell>
          <cell r="D211">
            <v>123482329</v>
          </cell>
          <cell r="E211">
            <v>27795950</v>
          </cell>
          <cell r="F211">
            <v>9672980</v>
          </cell>
          <cell r="G211">
            <v>160951259</v>
          </cell>
        </row>
        <row r="212">
          <cell r="A212">
            <v>7001</v>
          </cell>
          <cell r="B212" t="str">
            <v xml:space="preserve"> UNION           </v>
          </cell>
          <cell r="C212" t="str">
            <v>EL DORADO</v>
          </cell>
          <cell r="D212">
            <v>301267332</v>
          </cell>
          <cell r="E212">
            <v>169163307</v>
          </cell>
          <cell r="F212">
            <v>177125514</v>
          </cell>
          <cell r="G212">
            <v>647556153</v>
          </cell>
        </row>
        <row r="213">
          <cell r="A213">
            <v>7003</v>
          </cell>
          <cell r="B213" t="str">
            <v xml:space="preserve"> UNION           </v>
          </cell>
          <cell r="C213" t="str">
            <v xml:space="preserve">JUNCTION CITY       </v>
          </cell>
          <cell r="D213">
            <v>28093247</v>
          </cell>
          <cell r="E213">
            <v>28161588</v>
          </cell>
          <cell r="F213">
            <v>6986901</v>
          </cell>
          <cell r="G213">
            <v>63241736</v>
          </cell>
        </row>
        <row r="214">
          <cell r="A214">
            <v>7007</v>
          </cell>
          <cell r="B214" t="str">
            <v xml:space="preserve"> UNION           </v>
          </cell>
          <cell r="C214" t="str">
            <v xml:space="preserve">PARKERS CHAPEL      </v>
          </cell>
          <cell r="D214">
            <v>28677191</v>
          </cell>
          <cell r="E214">
            <v>35647093</v>
          </cell>
          <cell r="F214">
            <v>1978976</v>
          </cell>
          <cell r="G214">
            <v>66303260</v>
          </cell>
        </row>
        <row r="215">
          <cell r="A215">
            <v>7008</v>
          </cell>
          <cell r="B215" t="str">
            <v xml:space="preserve"> UNION           </v>
          </cell>
          <cell r="C215" t="str">
            <v>SMACKOVER-NORPHLET</v>
          </cell>
          <cell r="D215">
            <v>71091622</v>
          </cell>
          <cell r="E215">
            <v>41053616</v>
          </cell>
          <cell r="F215">
            <v>10404398</v>
          </cell>
          <cell r="G215">
            <v>122549636</v>
          </cell>
        </row>
        <row r="216">
          <cell r="A216">
            <v>7009</v>
          </cell>
          <cell r="B216" t="str">
            <v xml:space="preserve"> UNION           </v>
          </cell>
          <cell r="C216" t="str">
            <v>STRONG-HUTTIG</v>
          </cell>
          <cell r="D216">
            <v>23252914</v>
          </cell>
          <cell r="E216">
            <v>15108166</v>
          </cell>
          <cell r="F216">
            <v>4552792</v>
          </cell>
          <cell r="G216">
            <v>42913872</v>
          </cell>
        </row>
        <row r="217">
          <cell r="A217">
            <v>7102</v>
          </cell>
          <cell r="B217" t="str">
            <v xml:space="preserve"> VAN BUREN       </v>
          </cell>
          <cell r="C217" t="str">
            <v>CLINTON</v>
          </cell>
          <cell r="D217">
            <v>114401157</v>
          </cell>
          <cell r="E217">
            <v>49922710</v>
          </cell>
          <cell r="F217">
            <v>7988615</v>
          </cell>
          <cell r="G217">
            <v>172312482</v>
          </cell>
        </row>
        <row r="218">
          <cell r="A218">
            <v>7104</v>
          </cell>
          <cell r="B218" t="str">
            <v xml:space="preserve"> VAN BUREN       </v>
          </cell>
          <cell r="C218" t="str">
            <v xml:space="preserve">SHIRLEY             </v>
          </cell>
          <cell r="D218">
            <v>58719614</v>
          </cell>
          <cell r="E218">
            <v>13107790</v>
          </cell>
          <cell r="F218">
            <v>2667665</v>
          </cell>
          <cell r="G218">
            <v>74495069</v>
          </cell>
        </row>
        <row r="219">
          <cell r="A219">
            <v>7105</v>
          </cell>
          <cell r="B219" t="str">
            <v xml:space="preserve"> VAN BUREN       </v>
          </cell>
          <cell r="C219" t="str">
            <v xml:space="preserve">SOUTH SIDE </v>
          </cell>
          <cell r="D219">
            <v>68491240</v>
          </cell>
          <cell r="E219">
            <v>40867495</v>
          </cell>
          <cell r="F219">
            <v>14440198</v>
          </cell>
          <cell r="G219">
            <v>123798933</v>
          </cell>
        </row>
        <row r="220">
          <cell r="A220">
            <v>7201</v>
          </cell>
          <cell r="B220" t="str">
            <v xml:space="preserve"> WASHINGTON      </v>
          </cell>
          <cell r="C220" t="str">
            <v xml:space="preserve">ELKINS              </v>
          </cell>
          <cell r="D220">
            <v>50947467</v>
          </cell>
          <cell r="E220">
            <v>11542307</v>
          </cell>
          <cell r="F220">
            <v>8749947</v>
          </cell>
          <cell r="G220">
            <v>71239721</v>
          </cell>
        </row>
        <row r="221">
          <cell r="A221">
            <v>7202</v>
          </cell>
          <cell r="B221" t="str">
            <v xml:space="preserve"> WASHINGTON      </v>
          </cell>
          <cell r="C221" t="str">
            <v xml:space="preserve">FARMINGTON          </v>
          </cell>
          <cell r="D221">
            <v>145428540</v>
          </cell>
          <cell r="E221">
            <v>26375731</v>
          </cell>
          <cell r="F221">
            <v>6051938</v>
          </cell>
          <cell r="G221">
            <v>177856209</v>
          </cell>
        </row>
        <row r="222">
          <cell r="A222">
            <v>7203</v>
          </cell>
          <cell r="B222" t="str">
            <v xml:space="preserve"> WASHINGTON      </v>
          </cell>
          <cell r="C222" t="str">
            <v xml:space="preserve">FAYETTEVILLE        </v>
          </cell>
          <cell r="D222">
            <v>1401488211</v>
          </cell>
          <cell r="E222">
            <v>259558026</v>
          </cell>
          <cell r="F222">
            <v>79774176</v>
          </cell>
          <cell r="G222">
            <v>1740820413</v>
          </cell>
        </row>
        <row r="223">
          <cell r="A223">
            <v>7204</v>
          </cell>
          <cell r="B223" t="str">
            <v xml:space="preserve"> WASHINGTON      </v>
          </cell>
          <cell r="C223" t="str">
            <v>GREENLAND</v>
          </cell>
          <cell r="D223">
            <v>61571991</v>
          </cell>
          <cell r="E223">
            <v>20341532</v>
          </cell>
          <cell r="F223">
            <v>7759228</v>
          </cell>
          <cell r="G223">
            <v>89672751</v>
          </cell>
        </row>
        <row r="224">
          <cell r="A224">
            <v>7205</v>
          </cell>
          <cell r="B224" t="str">
            <v xml:space="preserve"> WASHINGTON      </v>
          </cell>
          <cell r="C224" t="str">
            <v xml:space="preserve">LINCOLN CONSOLIDATED          </v>
          </cell>
          <cell r="D224">
            <v>59831254</v>
          </cell>
          <cell r="E224">
            <v>14432439</v>
          </cell>
          <cell r="F224">
            <v>6267810</v>
          </cell>
          <cell r="G224">
            <v>80531503</v>
          </cell>
        </row>
        <row r="225">
          <cell r="A225">
            <v>7206</v>
          </cell>
          <cell r="B225" t="str">
            <v xml:space="preserve"> WASHINGTON      </v>
          </cell>
          <cell r="C225" t="str">
            <v xml:space="preserve">PRAIRIE GROVE       </v>
          </cell>
          <cell r="D225">
            <v>123041421</v>
          </cell>
          <cell r="E225">
            <v>25506987</v>
          </cell>
          <cell r="F225">
            <v>8826047</v>
          </cell>
          <cell r="G225">
            <v>157374455</v>
          </cell>
        </row>
        <row r="226">
          <cell r="A226">
            <v>7207</v>
          </cell>
          <cell r="B226" t="str">
            <v xml:space="preserve"> WASHINGTON      </v>
          </cell>
          <cell r="C226" t="str">
            <v xml:space="preserve">SPRINGDALE          </v>
          </cell>
          <cell r="D226">
            <v>1269025962</v>
          </cell>
          <cell r="E226">
            <v>381562128</v>
          </cell>
          <cell r="F226">
            <v>90405593</v>
          </cell>
          <cell r="G226">
            <v>1740993683</v>
          </cell>
        </row>
        <row r="227">
          <cell r="A227">
            <v>7208</v>
          </cell>
          <cell r="B227" t="str">
            <v xml:space="preserve"> WASHINGTON      </v>
          </cell>
          <cell r="C227" t="str">
            <v xml:space="preserve">WEST FORK           </v>
          </cell>
          <cell r="D227">
            <v>48414630</v>
          </cell>
          <cell r="E227">
            <v>11905143</v>
          </cell>
          <cell r="F227">
            <v>6866658</v>
          </cell>
          <cell r="G227">
            <v>67186431</v>
          </cell>
        </row>
        <row r="228">
          <cell r="A228">
            <v>7301</v>
          </cell>
          <cell r="B228" t="str">
            <v xml:space="preserve"> WHITE           </v>
          </cell>
          <cell r="C228" t="str">
            <v xml:space="preserve">BALD KNOB           </v>
          </cell>
          <cell r="D228">
            <v>52505304</v>
          </cell>
          <cell r="E228">
            <v>19568305</v>
          </cell>
          <cell r="F228">
            <v>38970510</v>
          </cell>
          <cell r="G228">
            <v>111044119</v>
          </cell>
        </row>
        <row r="229">
          <cell r="A229">
            <v>7302</v>
          </cell>
          <cell r="B229" t="str">
            <v xml:space="preserve"> WHITE           </v>
          </cell>
          <cell r="C229" t="str">
            <v>BEEBE</v>
          </cell>
          <cell r="D229">
            <v>165286450</v>
          </cell>
          <cell r="E229">
            <v>44739190</v>
          </cell>
          <cell r="F229">
            <v>25027290</v>
          </cell>
          <cell r="G229">
            <v>235052930</v>
          </cell>
        </row>
        <row r="230">
          <cell r="A230">
            <v>7303</v>
          </cell>
          <cell r="B230" t="str">
            <v xml:space="preserve"> WHITE           </v>
          </cell>
          <cell r="C230" t="str">
            <v xml:space="preserve">BRADFORD            </v>
          </cell>
          <cell r="D230">
            <v>14543229</v>
          </cell>
          <cell r="E230">
            <v>6421525</v>
          </cell>
          <cell r="F230">
            <v>7785940</v>
          </cell>
          <cell r="G230">
            <v>28750694</v>
          </cell>
        </row>
        <row r="231">
          <cell r="A231">
            <v>7304</v>
          </cell>
          <cell r="B231" t="str">
            <v xml:space="preserve"> WHITE           </v>
          </cell>
          <cell r="C231" t="str">
            <v xml:space="preserve">WHITE COUNTY CENTRAL       </v>
          </cell>
          <cell r="D231">
            <v>33244088</v>
          </cell>
          <cell r="E231">
            <v>15588250</v>
          </cell>
          <cell r="F231">
            <v>6663840</v>
          </cell>
          <cell r="G231">
            <v>55496178</v>
          </cell>
        </row>
        <row r="232">
          <cell r="A232">
            <v>7307</v>
          </cell>
          <cell r="B232" t="str">
            <v xml:space="preserve"> WHITE           </v>
          </cell>
          <cell r="C232" t="str">
            <v xml:space="preserve">RIVERVIEW           </v>
          </cell>
          <cell r="D232">
            <v>71838218</v>
          </cell>
          <cell r="E232">
            <v>21248250</v>
          </cell>
          <cell r="F232">
            <v>19671680</v>
          </cell>
          <cell r="G232">
            <v>112758148</v>
          </cell>
        </row>
        <row r="233">
          <cell r="A233">
            <v>7309</v>
          </cell>
          <cell r="B233" t="str">
            <v xml:space="preserve"> WHITE           </v>
          </cell>
          <cell r="C233" t="str">
            <v xml:space="preserve">PANGBURN            </v>
          </cell>
          <cell r="D233">
            <v>51288844</v>
          </cell>
          <cell r="E233">
            <v>23762237</v>
          </cell>
          <cell r="F233">
            <v>6348819</v>
          </cell>
          <cell r="G233">
            <v>81399900</v>
          </cell>
        </row>
        <row r="234">
          <cell r="A234">
            <v>7310</v>
          </cell>
          <cell r="B234" t="str">
            <v xml:space="preserve"> WHITE           </v>
          </cell>
          <cell r="C234" t="str">
            <v xml:space="preserve">ROSE BUD            </v>
          </cell>
          <cell r="D234">
            <v>42597383</v>
          </cell>
          <cell r="E234">
            <v>18815445</v>
          </cell>
          <cell r="F234">
            <v>26114745</v>
          </cell>
          <cell r="G234">
            <v>87527573</v>
          </cell>
        </row>
        <row r="235">
          <cell r="A235">
            <v>7311</v>
          </cell>
          <cell r="B235" t="str">
            <v xml:space="preserve"> WHITE           </v>
          </cell>
          <cell r="C235" t="str">
            <v xml:space="preserve">SEARCY SPECIAL    </v>
          </cell>
          <cell r="D235">
            <v>399294076</v>
          </cell>
          <cell r="E235">
            <v>136498675</v>
          </cell>
          <cell r="F235">
            <v>43838142</v>
          </cell>
          <cell r="G235">
            <v>579630893</v>
          </cell>
        </row>
        <row r="236">
          <cell r="A236">
            <v>7401</v>
          </cell>
          <cell r="B236" t="str">
            <v xml:space="preserve"> WOODRUFF        </v>
          </cell>
          <cell r="C236" t="str">
            <v>AUGUSTA</v>
          </cell>
          <cell r="D236">
            <v>36542774</v>
          </cell>
          <cell r="E236">
            <v>8171840</v>
          </cell>
          <cell r="F236">
            <v>24500775</v>
          </cell>
          <cell r="G236">
            <v>69215389</v>
          </cell>
        </row>
        <row r="237">
          <cell r="A237">
            <v>7403</v>
          </cell>
          <cell r="B237" t="str">
            <v xml:space="preserve"> WOODRUFF        </v>
          </cell>
          <cell r="C237" t="str">
            <v xml:space="preserve">MCCRORY             </v>
          </cell>
          <cell r="D237">
            <v>30247464</v>
          </cell>
          <cell r="E237">
            <v>11303160</v>
          </cell>
          <cell r="F237">
            <v>29679980</v>
          </cell>
          <cell r="G237">
            <v>71230604</v>
          </cell>
        </row>
        <row r="238">
          <cell r="A238">
            <v>7503</v>
          </cell>
          <cell r="B238" t="str">
            <v xml:space="preserve"> YELL            </v>
          </cell>
          <cell r="C238" t="str">
            <v xml:space="preserve">DANVILLE            </v>
          </cell>
          <cell r="D238">
            <v>28610480</v>
          </cell>
          <cell r="E238">
            <v>11573295</v>
          </cell>
          <cell r="F238">
            <v>6018660</v>
          </cell>
          <cell r="G238">
            <v>46202435</v>
          </cell>
        </row>
        <row r="239">
          <cell r="A239">
            <v>7504</v>
          </cell>
          <cell r="B239" t="str">
            <v xml:space="preserve"> YELL            </v>
          </cell>
          <cell r="C239" t="str">
            <v xml:space="preserve">DARDANELLE          </v>
          </cell>
          <cell r="D239">
            <v>79884761</v>
          </cell>
          <cell r="E239">
            <v>24478685</v>
          </cell>
          <cell r="F239">
            <v>5275255</v>
          </cell>
          <cell r="G239">
            <v>109638701</v>
          </cell>
        </row>
        <row r="240">
          <cell r="A240">
            <v>7509</v>
          </cell>
          <cell r="B240" t="str">
            <v xml:space="preserve"> YELL            </v>
          </cell>
          <cell r="C240" t="str">
            <v xml:space="preserve">WESTERN YELL COUNTY    </v>
          </cell>
          <cell r="D240">
            <v>20267225</v>
          </cell>
          <cell r="E240">
            <v>6669295</v>
          </cell>
          <cell r="F240">
            <v>4702805</v>
          </cell>
          <cell r="G240">
            <v>31639325</v>
          </cell>
        </row>
        <row r="241">
          <cell r="A241">
            <v>7510</v>
          </cell>
          <cell r="B241" t="str">
            <v xml:space="preserve"> YELL            </v>
          </cell>
          <cell r="C241" t="str">
            <v>TWO RIVERS</v>
          </cell>
          <cell r="D241">
            <v>45148359</v>
          </cell>
          <cell r="E241">
            <v>24637040</v>
          </cell>
          <cell r="F241">
            <v>8951345</v>
          </cell>
          <cell r="G241">
            <v>78736744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erLEA List"/>
      <sheetName val="Charter state aid"/>
      <sheetName val="Summary"/>
      <sheetName val="SFFA-PD Charter"/>
      <sheetName val="ESA OE Charter"/>
      <sheetName val="EL Charter"/>
      <sheetName val="ALE Charter"/>
      <sheetName val="DEF-SGF Charter"/>
      <sheetName val="Charter Facilities"/>
      <sheetName val="CFF eligibility 2019-20"/>
      <sheetName val="FY20 ADM"/>
      <sheetName val="FY19 ADM"/>
      <sheetName val="FY19 NSL-ADEDataCtr Cycl 2"/>
      <sheetName val="FY18 NSL-ADEDataCtr Cycl 2"/>
      <sheetName val="2019-20 certified CN Charter"/>
      <sheetName val="2018-19 certified CN Charter"/>
      <sheetName val="2017-18 certified CN"/>
      <sheetName val="ESA by year"/>
      <sheetName val="ESA audit file"/>
      <sheetName val="AASIS vendor numbers"/>
      <sheetName val="Pay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District LEA</v>
          </cell>
          <cell r="B3" t="str">
            <v>District Name</v>
          </cell>
          <cell r="C3" t="str">
            <v>Enrollment</v>
          </cell>
          <cell r="D3" t="str">
            <v>Code 1 - Free</v>
          </cell>
          <cell r="E3" t="str">
            <v>Code 2 - Reduced</v>
          </cell>
          <cell r="F3" t="str">
            <v>Code 4 - Direct Certification</v>
          </cell>
          <cell r="G3" t="str">
            <v>Total Free and Reduced</v>
          </cell>
          <cell r="H3" t="str">
            <v>Percent Free and Reduced</v>
          </cell>
          <cell r="I3" t="str">
            <v>Code 3 - Full Priced Paid</v>
          </cell>
        </row>
        <row r="4">
          <cell r="A4">
            <v>440700</v>
          </cell>
          <cell r="B4" t="str">
            <v>ARKANSAS ARTS ACADEMY</v>
          </cell>
          <cell r="C4"/>
          <cell r="D4"/>
          <cell r="E4"/>
          <cell r="F4"/>
          <cell r="G4"/>
          <cell r="H4"/>
          <cell r="I4"/>
        </row>
        <row r="5">
          <cell r="A5">
            <v>442700</v>
          </cell>
          <cell r="B5" t="str">
            <v>RESPONSIVE ED SOLUTIONS NORTHWEST ARK CLASSICAL ACADEMY</v>
          </cell>
          <cell r="C5">
            <v>1064</v>
          </cell>
          <cell r="D5">
            <v>49</v>
          </cell>
          <cell r="E5">
            <v>25</v>
          </cell>
          <cell r="F5">
            <v>53</v>
          </cell>
          <cell r="G5">
            <v>127</v>
          </cell>
          <cell r="H5">
            <v>11.94</v>
          </cell>
          <cell r="I5">
            <v>802</v>
          </cell>
        </row>
        <row r="6">
          <cell r="A6">
            <v>443700</v>
          </cell>
          <cell r="B6" t="str">
            <v>HAAS HALL BENTONVILLE</v>
          </cell>
          <cell r="C6"/>
          <cell r="D6"/>
          <cell r="E6"/>
          <cell r="F6"/>
          <cell r="G6"/>
          <cell r="H6"/>
          <cell r="I6"/>
        </row>
        <row r="7">
          <cell r="A7">
            <v>444700</v>
          </cell>
          <cell r="B7" t="str">
            <v>ARKANSAS CONNECTIONS ACADEMY</v>
          </cell>
          <cell r="C7"/>
          <cell r="D7"/>
          <cell r="E7"/>
          <cell r="F7"/>
          <cell r="G7"/>
          <cell r="H7"/>
          <cell r="I7"/>
        </row>
        <row r="8">
          <cell r="A8">
            <v>3541700</v>
          </cell>
          <cell r="B8" t="str">
            <v>PINE BLUFF LIGHTHOUSE ACADEMY</v>
          </cell>
          <cell r="C8"/>
          <cell r="D8"/>
          <cell r="E8"/>
          <cell r="F8"/>
          <cell r="G8"/>
          <cell r="H8"/>
          <cell r="I8"/>
        </row>
        <row r="9">
          <cell r="A9">
            <v>3543700</v>
          </cell>
          <cell r="B9" t="str">
            <v>SOUTHEAST ARKANSAS PREPARATORY HIGH SCHOOL</v>
          </cell>
          <cell r="C9"/>
          <cell r="D9"/>
          <cell r="E9"/>
          <cell r="F9"/>
          <cell r="G9"/>
          <cell r="H9"/>
          <cell r="I9"/>
        </row>
        <row r="10">
          <cell r="A10">
            <v>3544700</v>
          </cell>
          <cell r="B10" t="str">
            <v>FRIENDSHIP ASPIRE ACADEMY PINE BLUFF</v>
          </cell>
          <cell r="C10">
            <v>239</v>
          </cell>
          <cell r="D10">
            <v>50</v>
          </cell>
          <cell r="E10">
            <v>26</v>
          </cell>
          <cell r="F10">
            <v>115</v>
          </cell>
          <cell r="G10">
            <v>191</v>
          </cell>
          <cell r="H10">
            <v>79.92</v>
          </cell>
          <cell r="I10">
            <v>48</v>
          </cell>
        </row>
        <row r="11">
          <cell r="A11">
            <v>3840700</v>
          </cell>
          <cell r="B11" t="str">
            <v>IMBODEN CHARTER SCHOOL DISTRICT</v>
          </cell>
          <cell r="C11"/>
          <cell r="D11"/>
          <cell r="E11"/>
          <cell r="F11"/>
          <cell r="G11"/>
          <cell r="H11"/>
          <cell r="I11"/>
        </row>
        <row r="12">
          <cell r="A12">
            <v>5440700</v>
          </cell>
          <cell r="B12" t="str">
            <v>KIPP DELTA PUBLIC SCHOOLS</v>
          </cell>
          <cell r="C12">
            <v>1285</v>
          </cell>
          <cell r="D12">
            <v>237</v>
          </cell>
          <cell r="E12">
            <v>112</v>
          </cell>
          <cell r="F12">
            <v>808</v>
          </cell>
          <cell r="G12">
            <v>1157</v>
          </cell>
          <cell r="H12">
            <v>90.04</v>
          </cell>
          <cell r="I12">
            <v>128</v>
          </cell>
        </row>
        <row r="13">
          <cell r="A13">
            <v>6040700</v>
          </cell>
          <cell r="B13" t="str">
            <v>ACADEMICS PLUS PUBLIC CHARTER SCHOOLS</v>
          </cell>
          <cell r="C13">
            <v>1552</v>
          </cell>
          <cell r="D13">
            <v>134</v>
          </cell>
          <cell r="E13">
            <v>95</v>
          </cell>
          <cell r="F13">
            <v>200</v>
          </cell>
          <cell r="G13">
            <v>429</v>
          </cell>
          <cell r="H13">
            <v>27.64</v>
          </cell>
          <cell r="I13">
            <v>1123</v>
          </cell>
        </row>
        <row r="14">
          <cell r="A14">
            <v>6041700</v>
          </cell>
          <cell r="B14" t="str">
            <v>LISA ACADEMY</v>
          </cell>
          <cell r="C14">
            <v>2825</v>
          </cell>
          <cell r="D14">
            <v>739</v>
          </cell>
          <cell r="E14">
            <v>370</v>
          </cell>
          <cell r="F14">
            <v>705</v>
          </cell>
          <cell r="G14">
            <v>1814</v>
          </cell>
          <cell r="H14">
            <v>64.209999999999994</v>
          </cell>
          <cell r="I14">
            <v>1011</v>
          </cell>
        </row>
        <row r="15">
          <cell r="A15">
            <v>6043700</v>
          </cell>
          <cell r="B15" t="str">
            <v>ARKANSAS VIRTUAL ACADEMY</v>
          </cell>
          <cell r="C15"/>
          <cell r="D15"/>
          <cell r="E15"/>
          <cell r="F15"/>
          <cell r="G15"/>
          <cell r="H15"/>
          <cell r="I15"/>
        </row>
        <row r="16">
          <cell r="A16">
            <v>6047700</v>
          </cell>
          <cell r="B16" t="str">
            <v>ESTEM PUBLIC CHARTER SCHOOL</v>
          </cell>
          <cell r="C16"/>
          <cell r="D16"/>
          <cell r="E16"/>
          <cell r="F16"/>
          <cell r="G16"/>
          <cell r="H16"/>
          <cell r="I16"/>
        </row>
        <row r="17">
          <cell r="A17">
            <v>6049700</v>
          </cell>
          <cell r="B17" t="str">
            <v>LITTLE ROCK PREPARATORY ACADEMY</v>
          </cell>
          <cell r="C17"/>
          <cell r="D17"/>
          <cell r="E17"/>
          <cell r="F17"/>
          <cell r="G17"/>
          <cell r="H17"/>
          <cell r="I17"/>
        </row>
        <row r="18">
          <cell r="A18">
            <v>6050700</v>
          </cell>
          <cell r="B18" t="str">
            <v>JACKSONVILLE LIGHTHOUSE CHARTER</v>
          </cell>
          <cell r="C18"/>
          <cell r="D18"/>
          <cell r="E18"/>
          <cell r="F18"/>
          <cell r="G18"/>
          <cell r="H18"/>
          <cell r="I18"/>
        </row>
        <row r="19">
          <cell r="A19">
            <v>6052700</v>
          </cell>
          <cell r="B19" t="str">
            <v>SIATECH LITTLE ROCK CHARTER</v>
          </cell>
          <cell r="C19"/>
          <cell r="D19"/>
          <cell r="E19"/>
          <cell r="F19"/>
          <cell r="G19"/>
          <cell r="H19"/>
          <cell r="I19"/>
        </row>
        <row r="20">
          <cell r="A20">
            <v>6053700</v>
          </cell>
          <cell r="B20" t="str">
            <v>RESPONSIVE ED SOLUTIONS PREMIER HIGH SCHOOL OF LITTLE ROCK</v>
          </cell>
          <cell r="C20"/>
          <cell r="D20"/>
          <cell r="E20"/>
          <cell r="F20"/>
          <cell r="G20"/>
          <cell r="H20"/>
          <cell r="I20"/>
        </row>
        <row r="21">
          <cell r="A21">
            <v>6055700</v>
          </cell>
          <cell r="B21" t="str">
            <v>EXALT ACADEMY OF SOUTHWEST LITTLE ROCK</v>
          </cell>
          <cell r="C21">
            <v>486</v>
          </cell>
          <cell r="D21">
            <v>245</v>
          </cell>
          <cell r="E21">
            <v>19</v>
          </cell>
          <cell r="F21">
            <v>202</v>
          </cell>
          <cell r="G21">
            <v>466</v>
          </cell>
          <cell r="H21">
            <v>0.95884773662551437</v>
          </cell>
          <cell r="I21">
            <v>20</v>
          </cell>
        </row>
        <row r="22">
          <cell r="A22">
            <v>6056700</v>
          </cell>
          <cell r="B22" t="str">
            <v>CAPITAL CITY LIGHTHOUSE ACADEMY</v>
          </cell>
          <cell r="C22"/>
          <cell r="D22"/>
          <cell r="E22"/>
          <cell r="F22"/>
          <cell r="G22"/>
          <cell r="H22"/>
          <cell r="I22"/>
        </row>
        <row r="23">
          <cell r="A23">
            <v>6060700</v>
          </cell>
          <cell r="B23" t="str">
            <v>SCHOLARMADE ACHIEVEMENT PLACE</v>
          </cell>
          <cell r="C23">
            <v>333</v>
          </cell>
          <cell r="D23">
            <v>121</v>
          </cell>
          <cell r="E23">
            <v>30</v>
          </cell>
          <cell r="F23">
            <v>158</v>
          </cell>
          <cell r="G23">
            <v>309</v>
          </cell>
          <cell r="H23">
            <v>92.79</v>
          </cell>
          <cell r="I23">
            <v>24</v>
          </cell>
        </row>
        <row r="24">
          <cell r="A24">
            <v>6061700</v>
          </cell>
          <cell r="B24" t="str">
            <v>Friendship Little Rock</v>
          </cell>
          <cell r="C24">
            <v>231</v>
          </cell>
          <cell r="D24">
            <v>92</v>
          </cell>
          <cell r="E24">
            <v>11</v>
          </cell>
          <cell r="F24">
            <v>117</v>
          </cell>
          <cell r="G24">
            <v>220</v>
          </cell>
          <cell r="H24">
            <v>95.24</v>
          </cell>
          <cell r="I24">
            <v>11</v>
          </cell>
        </row>
        <row r="25">
          <cell r="A25">
            <v>6062700</v>
          </cell>
          <cell r="B25" t="str">
            <v>Premier High School of NLR</v>
          </cell>
          <cell r="C25">
            <v>70</v>
          </cell>
          <cell r="D25">
            <v>20</v>
          </cell>
          <cell r="E25">
            <v>0</v>
          </cell>
          <cell r="F25">
            <v>40</v>
          </cell>
          <cell r="G25">
            <v>60</v>
          </cell>
          <cell r="H25">
            <v>85.71</v>
          </cell>
          <cell r="I25">
            <v>10</v>
          </cell>
        </row>
        <row r="26">
          <cell r="A26">
            <v>6640700</v>
          </cell>
          <cell r="B26" t="str">
            <v>FUTURE SCHOOL OF FORT SMITH</v>
          </cell>
          <cell r="C26"/>
          <cell r="D26"/>
          <cell r="E26"/>
          <cell r="F26"/>
          <cell r="G26"/>
          <cell r="H26"/>
          <cell r="I26"/>
        </row>
        <row r="27">
          <cell r="A27">
            <v>7240700</v>
          </cell>
          <cell r="B27" t="str">
            <v>HAAS HALL ACADEMY</v>
          </cell>
          <cell r="C27">
            <v>329</v>
          </cell>
          <cell r="D27">
            <v>8</v>
          </cell>
          <cell r="E27">
            <v>8</v>
          </cell>
          <cell r="F27">
            <v>18</v>
          </cell>
          <cell r="G27">
            <v>34</v>
          </cell>
          <cell r="H27">
            <v>10.33</v>
          </cell>
          <cell r="I27">
            <v>295</v>
          </cell>
        </row>
        <row r="28">
          <cell r="A28"/>
          <cell r="B28"/>
          <cell r="C28"/>
          <cell r="D28"/>
          <cell r="E28"/>
          <cell r="F28"/>
          <cell r="G28"/>
          <cell r="H28"/>
          <cell r="I28"/>
        </row>
        <row r="29">
          <cell r="A29"/>
          <cell r="B29"/>
          <cell r="C29"/>
          <cell r="D29">
            <v>1</v>
          </cell>
          <cell r="E29"/>
          <cell r="F29"/>
          <cell r="G29">
            <v>0.45902777777777781</v>
          </cell>
          <cell r="H29"/>
          <cell r="I29"/>
        </row>
      </sheetData>
      <sheetData sheetId="15">
        <row r="3">
          <cell r="A3" t="str">
            <v>District LEA</v>
          </cell>
          <cell r="B3" t="str">
            <v>District Name</v>
          </cell>
          <cell r="C3" t="str">
            <v>Enrollment</v>
          </cell>
          <cell r="D3" t="str">
            <v>Code 1 - Free</v>
          </cell>
          <cell r="E3" t="str">
            <v>Code 2 - Reduced</v>
          </cell>
          <cell r="F3" t="str">
            <v>Code 4 - Direct Certification</v>
          </cell>
          <cell r="G3" t="str">
            <v>Total Free and Reduced</v>
          </cell>
          <cell r="H3" t="str">
            <v>Percent Free and Reduced</v>
          </cell>
          <cell r="I3" t="str">
            <v>Code 3 - Full Priced Paid</v>
          </cell>
        </row>
        <row r="4">
          <cell r="A4">
            <v>440700</v>
          </cell>
          <cell r="B4" t="str">
            <v>ARKANSAS ARTS ACADEMY</v>
          </cell>
          <cell r="C4">
            <v>1025</v>
          </cell>
          <cell r="D4">
            <v>140</v>
          </cell>
          <cell r="E4">
            <v>52</v>
          </cell>
          <cell r="F4">
            <v>84</v>
          </cell>
          <cell r="G4">
            <v>276</v>
          </cell>
          <cell r="H4">
            <v>0.26929999999999998</v>
          </cell>
          <cell r="I4">
            <v>749</v>
          </cell>
        </row>
        <row r="5">
          <cell r="A5">
            <v>442700</v>
          </cell>
          <cell r="B5" t="str">
            <v>RESPONSIVE ED SOLUTIONS NORTHWEST ARK CLASSICAL ACADEMY</v>
          </cell>
          <cell r="C5">
            <v>660</v>
          </cell>
          <cell r="D5">
            <v>10</v>
          </cell>
          <cell r="E5">
            <v>4</v>
          </cell>
          <cell r="F5">
            <v>20</v>
          </cell>
          <cell r="G5">
            <v>34</v>
          </cell>
          <cell r="H5">
            <v>5.1499999999999997E-2</v>
          </cell>
          <cell r="I5">
            <v>626</v>
          </cell>
        </row>
        <row r="6">
          <cell r="A6">
            <v>443700</v>
          </cell>
          <cell r="B6" t="str">
            <v>HAAS HALL BENTONVILLE</v>
          </cell>
          <cell r="C6">
            <v>419</v>
          </cell>
          <cell r="D6">
            <v>0</v>
          </cell>
          <cell r="E6">
            <v>0</v>
          </cell>
          <cell r="F6">
            <v>4</v>
          </cell>
          <cell r="G6">
            <v>4</v>
          </cell>
          <cell r="H6">
            <v>0.95</v>
          </cell>
          <cell r="I6">
            <v>415</v>
          </cell>
        </row>
        <row r="7">
          <cell r="A7">
            <v>444700</v>
          </cell>
          <cell r="B7" t="str">
            <v>ARKANSAS CONNECTIONS ACADEMY</v>
          </cell>
          <cell r="C7">
            <v>1236</v>
          </cell>
          <cell r="D7">
            <v>250</v>
          </cell>
          <cell r="E7">
            <v>162</v>
          </cell>
          <cell r="F7">
            <v>355</v>
          </cell>
          <cell r="G7">
            <v>767</v>
          </cell>
          <cell r="H7">
            <v>0.62060000000000004</v>
          </cell>
          <cell r="I7">
            <v>469</v>
          </cell>
        </row>
        <row r="8">
          <cell r="A8">
            <v>3541700</v>
          </cell>
          <cell r="B8" t="str">
            <v>PINE BLUFF LIGHTHOUSE ACADEMY</v>
          </cell>
          <cell r="C8">
            <v>273</v>
          </cell>
          <cell r="D8">
            <v>43</v>
          </cell>
          <cell r="E8">
            <v>39</v>
          </cell>
          <cell r="F8">
            <v>166</v>
          </cell>
          <cell r="G8">
            <v>248</v>
          </cell>
          <cell r="H8">
            <v>0.90839999999999999</v>
          </cell>
          <cell r="I8">
            <v>25</v>
          </cell>
        </row>
        <row r="9">
          <cell r="A9">
            <v>3543700</v>
          </cell>
          <cell r="B9" t="str">
            <v>SOUTHEAST ARKANSAS PREPARATORY HIGH SCHOOL</v>
          </cell>
          <cell r="C9">
            <v>83</v>
          </cell>
          <cell r="D9">
            <v>20</v>
          </cell>
          <cell r="E9">
            <v>9</v>
          </cell>
          <cell r="F9">
            <v>29</v>
          </cell>
          <cell r="G9">
            <v>58</v>
          </cell>
          <cell r="H9">
            <v>0.69879999999999998</v>
          </cell>
          <cell r="I9">
            <v>25</v>
          </cell>
        </row>
        <row r="10">
          <cell r="A10">
            <v>3544700</v>
          </cell>
          <cell r="B10" t="str">
            <v>FRIENDSHIP ASPIRE ACADEMY PINE BLUFF</v>
          </cell>
          <cell r="C10">
            <v>112</v>
          </cell>
          <cell r="D10">
            <v>35</v>
          </cell>
          <cell r="E10">
            <v>13</v>
          </cell>
          <cell r="F10">
            <v>56</v>
          </cell>
          <cell r="G10">
            <v>104</v>
          </cell>
          <cell r="H10">
            <v>0.92859999999999998</v>
          </cell>
          <cell r="I10">
            <v>8</v>
          </cell>
        </row>
        <row r="11">
          <cell r="A11">
            <v>3840700</v>
          </cell>
          <cell r="B11" t="str">
            <v>IMBODEN CHARTER SCHOOL DISTRICT</v>
          </cell>
          <cell r="C11">
            <v>59</v>
          </cell>
          <cell r="D11">
            <v>10</v>
          </cell>
          <cell r="E11">
            <v>9</v>
          </cell>
          <cell r="F11">
            <v>29</v>
          </cell>
          <cell r="G11">
            <v>48</v>
          </cell>
          <cell r="H11">
            <v>0.81359999999999999</v>
          </cell>
          <cell r="I11">
            <v>11</v>
          </cell>
        </row>
        <row r="12">
          <cell r="A12">
            <v>5440700</v>
          </cell>
          <cell r="B12" t="str">
            <v>KIPP DELTA PUBLIC SCHOOLS</v>
          </cell>
          <cell r="C12">
            <v>1222</v>
          </cell>
          <cell r="D12">
            <v>349</v>
          </cell>
          <cell r="E12">
            <v>103</v>
          </cell>
          <cell r="F12">
            <v>647</v>
          </cell>
          <cell r="G12">
            <v>1099</v>
          </cell>
          <cell r="H12">
            <v>0.89929999999999999</v>
          </cell>
          <cell r="I12">
            <v>123</v>
          </cell>
        </row>
        <row r="13">
          <cell r="A13">
            <v>6040700</v>
          </cell>
          <cell r="B13" t="str">
            <v>ACADEMICS PLUS PUBLIC CHARTER SCHOOLS</v>
          </cell>
          <cell r="C13">
            <v>1407</v>
          </cell>
          <cell r="D13">
            <v>145</v>
          </cell>
          <cell r="E13">
            <v>89</v>
          </cell>
          <cell r="F13">
            <v>161</v>
          </cell>
          <cell r="G13">
            <v>395</v>
          </cell>
          <cell r="H13">
            <v>0.27489999999999998</v>
          </cell>
          <cell r="I13">
            <v>1012</v>
          </cell>
        </row>
        <row r="14">
          <cell r="A14">
            <v>6041700</v>
          </cell>
          <cell r="B14" t="str">
            <v>LISA ACADEMY</v>
          </cell>
          <cell r="C14">
            <v>2218</v>
          </cell>
          <cell r="D14">
            <v>609</v>
          </cell>
          <cell r="E14">
            <v>211</v>
          </cell>
          <cell r="F14">
            <v>478</v>
          </cell>
          <cell r="G14">
            <v>1298</v>
          </cell>
          <cell r="H14">
            <v>0.58520000000000005</v>
          </cell>
          <cell r="I14">
            <v>920</v>
          </cell>
        </row>
        <row r="15">
          <cell r="A15">
            <v>6043700</v>
          </cell>
          <cell r="B15" t="str">
            <v>ARKANSAS VIRTUAL ACADEMY</v>
          </cell>
          <cell r="C15">
            <v>2361</v>
          </cell>
          <cell r="D15">
            <v>592</v>
          </cell>
          <cell r="E15">
            <v>303</v>
          </cell>
          <cell r="F15">
            <v>686</v>
          </cell>
          <cell r="G15">
            <v>1581</v>
          </cell>
          <cell r="H15">
            <v>0.66959999999999997</v>
          </cell>
          <cell r="I15">
            <v>780</v>
          </cell>
        </row>
        <row r="16">
          <cell r="A16">
            <v>6044700</v>
          </cell>
          <cell r="B16" t="str">
            <v>COVENANTKEEPERS CHARTER SCHOOL</v>
          </cell>
          <cell r="C16">
            <v>114</v>
          </cell>
          <cell r="D16">
            <v>81</v>
          </cell>
          <cell r="E16">
            <v>0</v>
          </cell>
          <cell r="F16">
            <v>30</v>
          </cell>
          <cell r="G16">
            <v>111</v>
          </cell>
          <cell r="H16">
            <v>0.97370000000000001</v>
          </cell>
          <cell r="I16">
            <v>3</v>
          </cell>
        </row>
        <row r="17">
          <cell r="A17">
            <v>6047700</v>
          </cell>
          <cell r="B17" t="str">
            <v>ESTEM PUBLIC CHARTER SCHOOL</v>
          </cell>
          <cell r="C17">
            <v>3070</v>
          </cell>
          <cell r="D17">
            <v>503</v>
          </cell>
          <cell r="E17">
            <v>324</v>
          </cell>
          <cell r="F17">
            <v>681</v>
          </cell>
          <cell r="G17">
            <v>1508</v>
          </cell>
          <cell r="H17">
            <v>0.49120000000000003</v>
          </cell>
          <cell r="I17">
            <v>1562</v>
          </cell>
        </row>
        <row r="18">
          <cell r="A18">
            <v>6049700</v>
          </cell>
          <cell r="B18" t="str">
            <v>LITTLE ROCK PREPARATORY ACADEMY</v>
          </cell>
          <cell r="C18">
            <v>344</v>
          </cell>
          <cell r="D18">
            <v>82</v>
          </cell>
          <cell r="E18">
            <v>27</v>
          </cell>
          <cell r="F18">
            <v>134</v>
          </cell>
          <cell r="G18">
            <v>243</v>
          </cell>
          <cell r="H18">
            <v>0.70640000000000003</v>
          </cell>
          <cell r="I18">
            <v>101</v>
          </cell>
        </row>
        <row r="19">
          <cell r="A19">
            <v>6050700</v>
          </cell>
          <cell r="B19" t="str">
            <v>JACKSONVILLE LIGHTHOUSE CHARTER</v>
          </cell>
          <cell r="C19">
            <v>800</v>
          </cell>
          <cell r="D19">
            <v>157</v>
          </cell>
          <cell r="E19">
            <v>72</v>
          </cell>
          <cell r="F19">
            <v>256</v>
          </cell>
          <cell r="G19">
            <v>485</v>
          </cell>
          <cell r="H19">
            <v>0.60619999999999996</v>
          </cell>
          <cell r="I19">
            <v>315</v>
          </cell>
        </row>
        <row r="20">
          <cell r="A20">
            <v>6052700</v>
          </cell>
          <cell r="B20" t="str">
            <v>SIATECH LITTLE ROCK CHARTER</v>
          </cell>
          <cell r="C20">
            <v>125</v>
          </cell>
          <cell r="D20">
            <v>51</v>
          </cell>
          <cell r="E20">
            <v>1</v>
          </cell>
          <cell r="F20">
            <v>50</v>
          </cell>
          <cell r="G20">
            <v>102</v>
          </cell>
          <cell r="H20">
            <v>0.81599999999999995</v>
          </cell>
          <cell r="I20">
            <v>23</v>
          </cell>
        </row>
        <row r="21">
          <cell r="A21">
            <v>6053700</v>
          </cell>
          <cell r="B21" t="str">
            <v>RESPONSIVE ED SOLUTIONS PREMIER HIGH SCHOOL OF LITTLE ROCK</v>
          </cell>
          <cell r="C21">
            <v>116</v>
          </cell>
          <cell r="D21">
            <v>22</v>
          </cell>
          <cell r="E21">
            <v>1</v>
          </cell>
          <cell r="F21">
            <v>52</v>
          </cell>
          <cell r="G21">
            <v>75</v>
          </cell>
          <cell r="H21">
            <v>0.64659999999999995</v>
          </cell>
          <cell r="I21">
            <v>41</v>
          </cell>
        </row>
        <row r="22">
          <cell r="A22">
            <v>6054700</v>
          </cell>
          <cell r="B22" t="str">
            <v>RESPONSIVE EDUCATION SOLUTIONS QUEST MIDDLE SCHOOL OF LITTLE ROCK</v>
          </cell>
          <cell r="C22">
            <v>163</v>
          </cell>
          <cell r="D22">
            <v>19</v>
          </cell>
          <cell r="E22">
            <v>7</v>
          </cell>
          <cell r="F22">
            <v>23</v>
          </cell>
          <cell r="G22">
            <v>49</v>
          </cell>
          <cell r="H22">
            <v>0.30059999999999998</v>
          </cell>
          <cell r="I22">
            <v>114</v>
          </cell>
        </row>
        <row r="23">
          <cell r="A23">
            <v>6055700</v>
          </cell>
          <cell r="B23" t="str">
            <v>EXALT ACADEMY OF SOUTHWEST LITTLE ROCK</v>
          </cell>
          <cell r="C23">
            <v>334</v>
          </cell>
          <cell r="D23">
            <v>187</v>
          </cell>
          <cell r="E23">
            <v>13</v>
          </cell>
          <cell r="F23">
            <v>120</v>
          </cell>
          <cell r="G23">
            <v>320</v>
          </cell>
          <cell r="H23">
            <v>0.95809999999999995</v>
          </cell>
          <cell r="I23">
            <v>14</v>
          </cell>
        </row>
        <row r="24">
          <cell r="A24">
            <v>6056700</v>
          </cell>
          <cell r="B24" t="str">
            <v>CAPITAL CITY LIGHTHOUSE ACADEMY</v>
          </cell>
          <cell r="C24">
            <v>213</v>
          </cell>
          <cell r="D24">
            <v>0</v>
          </cell>
          <cell r="E24">
            <v>22</v>
          </cell>
          <cell r="F24">
            <v>154</v>
          </cell>
          <cell r="G24">
            <v>176</v>
          </cell>
          <cell r="H24">
            <v>0.82630000000000003</v>
          </cell>
          <cell r="I24">
            <v>37</v>
          </cell>
        </row>
        <row r="25">
          <cell r="A25">
            <v>6060700</v>
          </cell>
          <cell r="B25" t="str">
            <v>SCHOLARMADE ACHIEVEMENT PLACE</v>
          </cell>
          <cell r="C25">
            <v>275</v>
          </cell>
          <cell r="D25">
            <v>56</v>
          </cell>
          <cell r="E25">
            <v>24</v>
          </cell>
          <cell r="F25">
            <v>176</v>
          </cell>
          <cell r="G25">
            <v>256</v>
          </cell>
          <cell r="H25">
            <v>0.93089999999999995</v>
          </cell>
          <cell r="I25">
            <v>19</v>
          </cell>
        </row>
        <row r="26">
          <cell r="A26">
            <v>6640700</v>
          </cell>
          <cell r="B26" t="str">
            <v>FUTURE SCHOOL OF FORT SMITH</v>
          </cell>
          <cell r="C26">
            <v>225</v>
          </cell>
          <cell r="D26">
            <v>61</v>
          </cell>
          <cell r="E26">
            <v>15</v>
          </cell>
          <cell r="F26">
            <v>80</v>
          </cell>
          <cell r="G26">
            <v>156</v>
          </cell>
          <cell r="H26">
            <v>0.69330000000000003</v>
          </cell>
          <cell r="I26">
            <v>69</v>
          </cell>
        </row>
        <row r="27">
          <cell r="A27">
            <v>7240700</v>
          </cell>
          <cell r="B27" t="str">
            <v>HAAS HALL ACADEMY</v>
          </cell>
          <cell r="C27">
            <v>941</v>
          </cell>
          <cell r="D27">
            <v>32</v>
          </cell>
          <cell r="E27">
            <v>26</v>
          </cell>
          <cell r="F27">
            <v>29</v>
          </cell>
          <cell r="G27">
            <v>87</v>
          </cell>
          <cell r="H27">
            <v>9.2499999999999999E-2</v>
          </cell>
          <cell r="I27">
            <v>854</v>
          </cell>
        </row>
        <row r="28">
          <cell r="A28">
            <v>7241700</v>
          </cell>
          <cell r="B28" t="str">
            <v>OZARK MONTESSORI ACADEMY SPRINGDALE</v>
          </cell>
          <cell r="C28">
            <v>172</v>
          </cell>
          <cell r="D28">
            <v>38</v>
          </cell>
          <cell r="E28">
            <v>14</v>
          </cell>
          <cell r="F28">
            <v>19</v>
          </cell>
          <cell r="G28">
            <v>71</v>
          </cell>
          <cell r="H28">
            <v>0.4128</v>
          </cell>
          <cell r="I28">
            <v>101</v>
          </cell>
        </row>
        <row r="29">
          <cell r="A29"/>
          <cell r="B29"/>
          <cell r="C29">
            <v>17967</v>
          </cell>
          <cell r="D29">
            <v>3492</v>
          </cell>
          <cell r="E29">
            <v>1540</v>
          </cell>
          <cell r="F29">
            <v>4519</v>
          </cell>
          <cell r="G29">
            <v>9551</v>
          </cell>
          <cell r="H29">
            <v>18540.28</v>
          </cell>
          <cell r="I29">
            <v>8416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erLEA List"/>
      <sheetName val="Charter state aid"/>
      <sheetName val="Summary"/>
      <sheetName val="SFFA-PD Charter"/>
      <sheetName val="ESA OE Charter"/>
      <sheetName val="EL Charter"/>
      <sheetName val="ALE Charter"/>
      <sheetName val="DEF-SGF Charter"/>
      <sheetName val="Charter Facilities"/>
      <sheetName val="CFF eligibility 2020-21"/>
      <sheetName val="FY21 ADM"/>
      <sheetName val="FY20 ADM"/>
      <sheetName val="FY19 NSL-ADEDataCtr Cycl 2"/>
      <sheetName val="FY18 NSL-ADEDataCtr Cycl 2"/>
      <sheetName val="2020-21 certified CN Charter"/>
      <sheetName val="2019-20 certified CN Charter"/>
      <sheetName val="2018-19 certified CN Charter"/>
      <sheetName val="ESA by year"/>
      <sheetName val="ESA audit file"/>
      <sheetName val="AASIS vendor numbers"/>
      <sheetName val="Payments"/>
      <sheetName val="SAN_MSI_2020-21"/>
    </sheetNames>
    <sheetDataSet>
      <sheetData sheetId="0"/>
      <sheetData sheetId="1"/>
      <sheetData sheetId="2"/>
      <sheetData sheetId="3"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>
            <v>11</v>
          </cell>
          <cell r="L7">
            <v>12</v>
          </cell>
          <cell r="M7">
            <v>13</v>
          </cell>
          <cell r="N7">
            <v>14</v>
          </cell>
          <cell r="O7">
            <v>15</v>
          </cell>
          <cell r="P7">
            <v>16</v>
          </cell>
          <cell r="Q7">
            <v>17</v>
          </cell>
          <cell r="R7">
            <v>18</v>
          </cell>
          <cell r="S7">
            <v>19</v>
          </cell>
          <cell r="T7">
            <v>20</v>
          </cell>
          <cell r="U7">
            <v>21</v>
          </cell>
          <cell r="V7">
            <v>22</v>
          </cell>
          <cell r="W7">
            <v>23</v>
          </cell>
          <cell r="X7">
            <v>24</v>
          </cell>
          <cell r="Y7">
            <v>25</v>
          </cell>
          <cell r="Z7">
            <v>26</v>
          </cell>
          <cell r="AA7" t="str">
            <v>paid thru 4/30/21</v>
          </cell>
          <cell r="AB7" t="str">
            <v>Amt for May-June</v>
          </cell>
        </row>
        <row r="8">
          <cell r="A8">
            <v>440700</v>
          </cell>
          <cell r="B8" t="str">
            <v>Arkansas Arts Academy</v>
          </cell>
          <cell r="C8" t="str">
            <v>Prior Year</v>
          </cell>
          <cell r="D8">
            <v>1225</v>
          </cell>
          <cell r="E8">
            <v>1225</v>
          </cell>
          <cell r="F8">
            <v>1225</v>
          </cell>
          <cell r="G8">
            <v>1018.95</v>
          </cell>
          <cell r="H8">
            <v>1210</v>
          </cell>
          <cell r="I8">
            <v>1110.8699999999999</v>
          </cell>
          <cell r="J8">
            <v>1110.8699999999999</v>
          </cell>
          <cell r="K8">
            <v>1107.9000000000001</v>
          </cell>
          <cell r="L8">
            <v>1171.8399999999999</v>
          </cell>
          <cell r="M8">
            <v>1110.8699999999999</v>
          </cell>
          <cell r="N8">
            <v>1175.75</v>
          </cell>
          <cell r="O8">
            <v>1110.8699999999999</v>
          </cell>
          <cell r="S8">
            <v>7796086</v>
          </cell>
          <cell r="T8">
            <v>39991</v>
          </cell>
          <cell r="U8">
            <v>649674</v>
          </cell>
          <cell r="V8">
            <v>7796086</v>
          </cell>
          <cell r="W8">
            <v>649674</v>
          </cell>
          <cell r="X8">
            <v>4547718</v>
          </cell>
          <cell r="Y8">
            <v>649674</v>
          </cell>
          <cell r="Z8">
            <v>7796086</v>
          </cell>
          <cell r="AB8">
            <v>3898043</v>
          </cell>
        </row>
        <row r="9">
          <cell r="A9">
            <v>442700</v>
          </cell>
          <cell r="B9" t="str">
            <v xml:space="preserve">Northwest Arkansas Classical Academy </v>
          </cell>
          <cell r="C9" t="str">
            <v>Prior Year</v>
          </cell>
          <cell r="D9">
            <v>817</v>
          </cell>
          <cell r="E9">
            <v>1200</v>
          </cell>
          <cell r="F9">
            <v>1500</v>
          </cell>
          <cell r="G9">
            <v>656.73</v>
          </cell>
          <cell r="H9">
            <v>993</v>
          </cell>
          <cell r="I9">
            <v>1000.97</v>
          </cell>
          <cell r="J9">
            <v>1000.97</v>
          </cell>
          <cell r="K9">
            <v>993.81</v>
          </cell>
          <cell r="L9">
            <v>1045.0999999999999</v>
          </cell>
          <cell r="M9">
            <v>1000.97</v>
          </cell>
          <cell r="N9">
            <v>1043.98</v>
          </cell>
          <cell r="O9">
            <v>1000.97</v>
          </cell>
          <cell r="S9">
            <v>7024807</v>
          </cell>
          <cell r="T9">
            <v>36035</v>
          </cell>
          <cell r="U9">
            <v>585401</v>
          </cell>
          <cell r="V9">
            <v>7024807</v>
          </cell>
          <cell r="W9">
            <v>585400</v>
          </cell>
          <cell r="X9">
            <v>4097805</v>
          </cell>
          <cell r="Y9">
            <v>585400</v>
          </cell>
          <cell r="Z9">
            <v>7024807</v>
          </cell>
          <cell r="AB9">
            <v>3512404</v>
          </cell>
        </row>
        <row r="10">
          <cell r="A10">
            <v>444700</v>
          </cell>
          <cell r="B10" t="str">
            <v>Arkansas Connections Academy</v>
          </cell>
          <cell r="C10" t="str">
            <v>Prior Year</v>
          </cell>
          <cell r="D10">
            <v>2000</v>
          </cell>
          <cell r="E10">
            <v>2500</v>
          </cell>
          <cell r="F10">
            <v>3000</v>
          </cell>
          <cell r="G10">
            <v>1210.21</v>
          </cell>
          <cell r="H10">
            <v>1533</v>
          </cell>
          <cell r="I10">
            <v>1636.94</v>
          </cell>
          <cell r="J10">
            <v>1636.94</v>
          </cell>
          <cell r="K10">
            <v>1883.98</v>
          </cell>
          <cell r="L10">
            <v>2683.45</v>
          </cell>
          <cell r="M10">
            <v>1636.94</v>
          </cell>
          <cell r="N10">
            <v>2749.79</v>
          </cell>
          <cell r="O10">
            <v>1636.94</v>
          </cell>
          <cell r="S10">
            <v>11488045</v>
          </cell>
          <cell r="T10">
            <v>58930</v>
          </cell>
          <cell r="U10">
            <v>957337</v>
          </cell>
          <cell r="V10">
            <v>11488045</v>
          </cell>
          <cell r="W10">
            <v>957337</v>
          </cell>
          <cell r="X10">
            <v>6701359</v>
          </cell>
          <cell r="Y10">
            <v>957337</v>
          </cell>
          <cell r="Z10">
            <v>11488045</v>
          </cell>
          <cell r="AB10">
            <v>5744023</v>
          </cell>
        </row>
        <row r="11">
          <cell r="A11">
            <v>445700</v>
          </cell>
          <cell r="B11" t="str">
            <v>Hope Academy</v>
          </cell>
          <cell r="C11" t="str">
            <v>Current Year</v>
          </cell>
          <cell r="F11">
            <v>40</v>
          </cell>
          <cell r="H11">
            <v>38</v>
          </cell>
          <cell r="I11">
            <v>0</v>
          </cell>
          <cell r="J11">
            <v>38</v>
          </cell>
          <cell r="L11">
            <v>36.35</v>
          </cell>
          <cell r="M11">
            <v>36.35</v>
          </cell>
          <cell r="N11">
            <v>36.799999999999997</v>
          </cell>
          <cell r="O11">
            <v>36.799999999999997</v>
          </cell>
          <cell r="S11">
            <v>266684</v>
          </cell>
          <cell r="T11">
            <v>1368</v>
          </cell>
          <cell r="U11">
            <v>22224</v>
          </cell>
          <cell r="V11">
            <v>255104</v>
          </cell>
          <cell r="W11">
            <v>20569</v>
          </cell>
          <cell r="X11">
            <v>152258</v>
          </cell>
          <cell r="Y11">
            <v>20569</v>
          </cell>
          <cell r="Z11">
            <v>258262</v>
          </cell>
        </row>
        <row r="12">
          <cell r="A12">
            <v>3541700</v>
          </cell>
          <cell r="B12" t="str">
            <v>Pine Bluff Lighthouse</v>
          </cell>
          <cell r="C12" t="str">
            <v>Prior Year</v>
          </cell>
          <cell r="D12">
            <v>344</v>
          </cell>
          <cell r="E12">
            <v>344</v>
          </cell>
          <cell r="F12">
            <v>344</v>
          </cell>
          <cell r="G12">
            <v>268.56</v>
          </cell>
          <cell r="H12">
            <v>235</v>
          </cell>
          <cell r="I12">
            <v>247.66</v>
          </cell>
          <cell r="J12">
            <v>247.66</v>
          </cell>
          <cell r="K12">
            <v>230.52</v>
          </cell>
          <cell r="L12">
            <v>219.87</v>
          </cell>
          <cell r="M12">
            <v>247.66</v>
          </cell>
          <cell r="N12">
            <v>222.6</v>
          </cell>
          <cell r="O12">
            <v>247.66</v>
          </cell>
          <cell r="S12">
            <v>1738078</v>
          </cell>
          <cell r="T12">
            <v>8916</v>
          </cell>
          <cell r="U12">
            <v>144840</v>
          </cell>
          <cell r="V12">
            <v>1738078</v>
          </cell>
          <cell r="W12">
            <v>144840</v>
          </cell>
          <cell r="X12">
            <v>1013880</v>
          </cell>
          <cell r="Y12">
            <v>144840</v>
          </cell>
          <cell r="Z12">
            <v>1738078</v>
          </cell>
          <cell r="AB12">
            <v>869039</v>
          </cell>
        </row>
        <row r="13">
          <cell r="A13">
            <v>3544700</v>
          </cell>
          <cell r="B13" t="str">
            <v>Friendship Aspire Academy Pine Bluff</v>
          </cell>
          <cell r="C13" t="str">
            <v>Current Year</v>
          </cell>
          <cell r="D13">
            <v>160</v>
          </cell>
          <cell r="E13">
            <v>240</v>
          </cell>
          <cell r="F13">
            <v>330</v>
          </cell>
          <cell r="G13">
            <v>111.62</v>
          </cell>
          <cell r="H13">
            <v>322</v>
          </cell>
          <cell r="I13">
            <v>236.67</v>
          </cell>
          <cell r="J13">
            <v>322</v>
          </cell>
          <cell r="K13">
            <v>235.92</v>
          </cell>
          <cell r="L13">
            <v>307.12</v>
          </cell>
          <cell r="M13">
            <v>307.12</v>
          </cell>
          <cell r="N13">
            <v>304.5</v>
          </cell>
          <cell r="O13">
            <v>304.5</v>
          </cell>
          <cell r="S13">
            <v>2259796</v>
          </cell>
          <cell r="T13">
            <v>11592</v>
          </cell>
          <cell r="U13">
            <v>188316</v>
          </cell>
          <cell r="V13">
            <v>2155368</v>
          </cell>
          <cell r="W13">
            <v>173398</v>
          </cell>
          <cell r="X13">
            <v>1288376</v>
          </cell>
          <cell r="Y13">
            <v>173398</v>
          </cell>
          <cell r="Z13">
            <v>2136981</v>
          </cell>
          <cell r="AB13">
            <v>1068491</v>
          </cell>
        </row>
        <row r="14">
          <cell r="A14">
            <v>3545700</v>
          </cell>
          <cell r="B14" t="str">
            <v>Friendship Aspire Southeast Pine Bluff</v>
          </cell>
          <cell r="C14" t="str">
            <v>Current Year</v>
          </cell>
          <cell r="F14">
            <v>84</v>
          </cell>
          <cell r="H14">
            <v>83</v>
          </cell>
          <cell r="J14">
            <v>83</v>
          </cell>
          <cell r="L14">
            <v>66.67</v>
          </cell>
          <cell r="M14">
            <v>66.67</v>
          </cell>
          <cell r="N14">
            <v>66.17</v>
          </cell>
          <cell r="O14">
            <v>66.17</v>
          </cell>
          <cell r="S14">
            <v>582494</v>
          </cell>
          <cell r="T14">
            <v>2988</v>
          </cell>
          <cell r="U14">
            <v>48541</v>
          </cell>
          <cell r="V14">
            <v>467890</v>
          </cell>
          <cell r="W14">
            <v>32169</v>
          </cell>
          <cell r="X14">
            <v>307043</v>
          </cell>
          <cell r="Y14">
            <v>32169</v>
          </cell>
          <cell r="Z14">
            <v>464381</v>
          </cell>
          <cell r="AB14">
            <v>232191</v>
          </cell>
        </row>
        <row r="15">
          <cell r="A15">
            <v>3840700</v>
          </cell>
          <cell r="B15" t="str">
            <v>Imboden Area Charter School</v>
          </cell>
          <cell r="C15" t="str">
            <v>Prior Year</v>
          </cell>
          <cell r="D15">
            <v>150</v>
          </cell>
          <cell r="E15">
            <v>150</v>
          </cell>
          <cell r="F15">
            <v>150</v>
          </cell>
          <cell r="G15">
            <v>61.85</v>
          </cell>
          <cell r="H15">
            <v>60</v>
          </cell>
          <cell r="I15">
            <v>57.63</v>
          </cell>
          <cell r="J15">
            <v>57.63</v>
          </cell>
          <cell r="K15">
            <v>56</v>
          </cell>
          <cell r="L15">
            <v>57.37</v>
          </cell>
          <cell r="M15">
            <v>57.63</v>
          </cell>
          <cell r="N15">
            <v>61.66</v>
          </cell>
          <cell r="O15">
            <v>57.63</v>
          </cell>
          <cell r="S15">
            <v>404447</v>
          </cell>
          <cell r="T15">
            <v>2075</v>
          </cell>
          <cell r="U15">
            <v>33704</v>
          </cell>
          <cell r="V15">
            <v>404447</v>
          </cell>
          <cell r="W15">
            <v>33704</v>
          </cell>
          <cell r="X15">
            <v>235928</v>
          </cell>
          <cell r="Y15">
            <v>33704</v>
          </cell>
          <cell r="Z15">
            <v>404447</v>
          </cell>
          <cell r="AB15">
            <v>202224</v>
          </cell>
        </row>
        <row r="16">
          <cell r="A16">
            <v>5440700</v>
          </cell>
          <cell r="B16" t="str">
            <v>KIPP Delta</v>
          </cell>
          <cell r="C16" t="str">
            <v>Prior Year</v>
          </cell>
          <cell r="D16">
            <v>2600</v>
          </cell>
          <cell r="E16">
            <v>2600</v>
          </cell>
          <cell r="F16">
            <v>2600</v>
          </cell>
          <cell r="G16">
            <v>1212.8499999999999</v>
          </cell>
          <cell r="H16">
            <v>1244</v>
          </cell>
          <cell r="I16">
            <v>1258.3399999999999</v>
          </cell>
          <cell r="J16">
            <v>1258.3399999999999</v>
          </cell>
          <cell r="K16">
            <v>1213.6600000000001</v>
          </cell>
          <cell r="L16">
            <v>1184.4000000000001</v>
          </cell>
          <cell r="M16">
            <v>1258.3399999999999</v>
          </cell>
          <cell r="N16">
            <v>1170.3399999999999</v>
          </cell>
          <cell r="O16">
            <v>1258.3399999999999</v>
          </cell>
          <cell r="S16">
            <v>8831030</v>
          </cell>
          <cell r="T16">
            <v>45300</v>
          </cell>
          <cell r="U16">
            <v>735919</v>
          </cell>
          <cell r="V16">
            <v>8831030</v>
          </cell>
          <cell r="W16">
            <v>735919</v>
          </cell>
          <cell r="X16">
            <v>5151433</v>
          </cell>
          <cell r="Y16">
            <v>735919</v>
          </cell>
          <cell r="Z16">
            <v>8831030</v>
          </cell>
          <cell r="AB16">
            <v>4415515</v>
          </cell>
        </row>
        <row r="17">
          <cell r="A17">
            <v>6040700</v>
          </cell>
          <cell r="B17" t="str">
            <v xml:space="preserve">Academics Plus </v>
          </cell>
          <cell r="C17" t="str">
            <v>Current Year</v>
          </cell>
          <cell r="D17">
            <v>2125</v>
          </cell>
          <cell r="E17">
            <v>2275</v>
          </cell>
          <cell r="F17">
            <v>2375</v>
          </cell>
          <cell r="G17">
            <v>1399.1</v>
          </cell>
          <cell r="H17">
            <v>1673</v>
          </cell>
          <cell r="I17">
            <v>1540.46</v>
          </cell>
          <cell r="J17">
            <v>1673</v>
          </cell>
          <cell r="K17">
            <v>1546.43</v>
          </cell>
          <cell r="L17">
            <v>1649.5</v>
          </cell>
          <cell r="M17">
            <v>1649.5</v>
          </cell>
          <cell r="N17">
            <v>1649.49</v>
          </cell>
          <cell r="O17">
            <v>1649.49</v>
          </cell>
          <cell r="S17">
            <v>11741114</v>
          </cell>
          <cell r="T17">
            <v>60228</v>
          </cell>
          <cell r="U17">
            <v>978426</v>
          </cell>
          <cell r="V17">
            <v>11576191</v>
          </cell>
          <cell r="W17">
            <v>954866</v>
          </cell>
          <cell r="X17">
            <v>6801862</v>
          </cell>
          <cell r="Y17">
            <v>954866</v>
          </cell>
          <cell r="Z17">
            <v>11576121</v>
          </cell>
          <cell r="AB17">
            <v>5788061</v>
          </cell>
        </row>
        <row r="18">
          <cell r="A18">
            <v>6041700</v>
          </cell>
          <cell r="B18" t="str">
            <v xml:space="preserve">LISA Academy </v>
          </cell>
          <cell r="C18" t="str">
            <v>Current Year</v>
          </cell>
          <cell r="D18">
            <v>2700</v>
          </cell>
          <cell r="E18">
            <v>3000</v>
          </cell>
          <cell r="F18">
            <v>3432</v>
          </cell>
          <cell r="G18">
            <v>2189.84</v>
          </cell>
          <cell r="H18">
            <v>3430</v>
          </cell>
          <cell r="I18">
            <v>2805.74</v>
          </cell>
          <cell r="J18">
            <v>3430</v>
          </cell>
          <cell r="K18">
            <v>2784.94</v>
          </cell>
          <cell r="L18">
            <v>3357.68</v>
          </cell>
          <cell r="M18">
            <v>3357.68</v>
          </cell>
          <cell r="N18">
            <v>3327.13</v>
          </cell>
          <cell r="O18">
            <v>3327.13</v>
          </cell>
          <cell r="S18">
            <v>24071740</v>
          </cell>
          <cell r="T18">
            <v>123480</v>
          </cell>
          <cell r="U18">
            <v>2005978</v>
          </cell>
          <cell r="V18">
            <v>23564198</v>
          </cell>
          <cell r="W18">
            <v>1933473</v>
          </cell>
          <cell r="X18">
            <v>13896836</v>
          </cell>
          <cell r="Y18">
            <v>1933472</v>
          </cell>
          <cell r="Z18">
            <v>23349798</v>
          </cell>
          <cell r="AB18">
            <v>11674899</v>
          </cell>
        </row>
        <row r="19">
          <cell r="A19">
            <v>6043700</v>
          </cell>
          <cell r="B19" t="str">
            <v>Arkansas Virtual Academy</v>
          </cell>
          <cell r="C19" t="str">
            <v>Prior Year</v>
          </cell>
          <cell r="D19">
            <v>2675</v>
          </cell>
          <cell r="E19">
            <v>3000</v>
          </cell>
          <cell r="F19">
            <v>4000</v>
          </cell>
          <cell r="G19">
            <v>2365.91</v>
          </cell>
          <cell r="H19">
            <v>2738</v>
          </cell>
          <cell r="I19">
            <v>2463.42</v>
          </cell>
          <cell r="J19">
            <v>2463.42</v>
          </cell>
          <cell r="K19">
            <v>2717.86</v>
          </cell>
          <cell r="L19">
            <v>3804</v>
          </cell>
          <cell r="M19">
            <v>2463.42</v>
          </cell>
          <cell r="N19">
            <v>3893.64</v>
          </cell>
          <cell r="O19">
            <v>2463.42</v>
          </cell>
          <cell r="S19">
            <v>17288282</v>
          </cell>
          <cell r="T19">
            <v>88683</v>
          </cell>
          <cell r="U19">
            <v>1440690</v>
          </cell>
          <cell r="V19">
            <v>17288282</v>
          </cell>
          <cell r="W19">
            <v>1440690</v>
          </cell>
          <cell r="X19">
            <v>10084830</v>
          </cell>
          <cell r="Y19">
            <v>1440690</v>
          </cell>
          <cell r="Z19">
            <v>17288282</v>
          </cell>
          <cell r="AB19">
            <v>8644141</v>
          </cell>
        </row>
        <row r="20">
          <cell r="A20">
            <v>6047700</v>
          </cell>
          <cell r="B20" t="str">
            <v xml:space="preserve">eSTEM </v>
          </cell>
          <cell r="C20" t="str">
            <v>Prior Year</v>
          </cell>
          <cell r="D20">
            <v>3844</v>
          </cell>
          <cell r="E20">
            <v>3261</v>
          </cell>
          <cell r="F20">
            <v>3284</v>
          </cell>
          <cell r="G20">
            <v>3066.11</v>
          </cell>
          <cell r="H20">
            <v>3284</v>
          </cell>
          <cell r="I20">
            <v>3186.92</v>
          </cell>
          <cell r="J20">
            <v>3186.92</v>
          </cell>
          <cell r="K20">
            <v>3135.5</v>
          </cell>
          <cell r="L20">
            <v>3195.59</v>
          </cell>
          <cell r="M20">
            <v>3186.92</v>
          </cell>
          <cell r="N20">
            <v>3185.3</v>
          </cell>
          <cell r="O20">
            <v>3186.92</v>
          </cell>
          <cell r="S20">
            <v>22365805</v>
          </cell>
          <cell r="T20">
            <v>114729</v>
          </cell>
          <cell r="U20">
            <v>1863817</v>
          </cell>
          <cell r="V20">
            <v>22365805</v>
          </cell>
          <cell r="W20">
            <v>1863817</v>
          </cell>
          <cell r="X20">
            <v>13046719</v>
          </cell>
          <cell r="Y20">
            <v>1863817</v>
          </cell>
          <cell r="Z20">
            <v>22365805</v>
          </cell>
          <cell r="AB20">
            <v>11182903</v>
          </cell>
        </row>
        <row r="21">
          <cell r="A21">
            <v>6050700</v>
          </cell>
          <cell r="B21" t="str">
            <v>Jacksonville Lighthouse</v>
          </cell>
          <cell r="C21" t="str">
            <v>Prior Year</v>
          </cell>
          <cell r="D21">
            <v>1019</v>
          </cell>
          <cell r="E21">
            <v>1019</v>
          </cell>
          <cell r="F21">
            <v>1015</v>
          </cell>
          <cell r="G21">
            <v>806.13</v>
          </cell>
          <cell r="H21">
            <v>793</v>
          </cell>
          <cell r="I21">
            <v>835.94</v>
          </cell>
          <cell r="J21">
            <v>835.94</v>
          </cell>
          <cell r="K21">
            <v>792.35</v>
          </cell>
          <cell r="L21">
            <v>801</v>
          </cell>
          <cell r="M21">
            <v>835.94</v>
          </cell>
          <cell r="N21">
            <v>799.92</v>
          </cell>
          <cell r="O21">
            <v>835.94</v>
          </cell>
          <cell r="R21">
            <v>192204.49</v>
          </cell>
          <cell r="S21">
            <v>5674422</v>
          </cell>
          <cell r="T21">
            <v>30094</v>
          </cell>
          <cell r="U21">
            <v>472869</v>
          </cell>
          <cell r="V21">
            <v>5674422</v>
          </cell>
          <cell r="W21">
            <v>472868</v>
          </cell>
          <cell r="X21">
            <v>3390161</v>
          </cell>
          <cell r="Y21">
            <v>456852</v>
          </cell>
          <cell r="Z21">
            <v>5866627</v>
          </cell>
          <cell r="AB21">
            <v>2933314</v>
          </cell>
        </row>
        <row r="22">
          <cell r="A22">
            <v>6052700</v>
          </cell>
          <cell r="B22" t="str">
            <v>Graduate Arkansas (formerly SIA Tech)</v>
          </cell>
          <cell r="C22" t="str">
            <v>Prior Year</v>
          </cell>
          <cell r="D22">
            <v>275</v>
          </cell>
          <cell r="E22">
            <v>275</v>
          </cell>
          <cell r="F22">
            <v>275</v>
          </cell>
          <cell r="G22">
            <v>135.18</v>
          </cell>
          <cell r="H22">
            <v>116</v>
          </cell>
          <cell r="I22">
            <v>115.67</v>
          </cell>
          <cell r="J22">
            <v>115.67</v>
          </cell>
          <cell r="K22">
            <v>115.43</v>
          </cell>
          <cell r="L22">
            <v>98</v>
          </cell>
          <cell r="M22">
            <v>115.67</v>
          </cell>
          <cell r="N22">
            <v>89.49</v>
          </cell>
          <cell r="O22">
            <v>115.67</v>
          </cell>
          <cell r="S22">
            <v>811772</v>
          </cell>
          <cell r="T22">
            <v>4164</v>
          </cell>
          <cell r="U22">
            <v>67648</v>
          </cell>
          <cell r="V22">
            <v>811772</v>
          </cell>
          <cell r="W22">
            <v>67647</v>
          </cell>
          <cell r="X22">
            <v>473534</v>
          </cell>
          <cell r="Y22">
            <v>67648</v>
          </cell>
          <cell r="Z22">
            <v>811772</v>
          </cell>
          <cell r="AB22">
            <v>405886</v>
          </cell>
        </row>
        <row r="23">
          <cell r="A23">
            <v>6053700</v>
          </cell>
          <cell r="B23" t="str">
            <v>Premier High School of Little Rock</v>
          </cell>
          <cell r="C23" t="str">
            <v>Prior Year</v>
          </cell>
          <cell r="D23">
            <v>240</v>
          </cell>
          <cell r="E23">
            <v>240</v>
          </cell>
          <cell r="F23">
            <v>240</v>
          </cell>
          <cell r="G23">
            <v>98.56</v>
          </cell>
          <cell r="H23">
            <v>89</v>
          </cell>
          <cell r="I23">
            <v>91.49</v>
          </cell>
          <cell r="J23">
            <v>91.49</v>
          </cell>
          <cell r="K23">
            <v>89</v>
          </cell>
          <cell r="L23">
            <v>120.66</v>
          </cell>
          <cell r="M23">
            <v>91.49</v>
          </cell>
          <cell r="N23">
            <v>136.46</v>
          </cell>
          <cell r="O23">
            <v>91.49</v>
          </cell>
          <cell r="S23">
            <v>642077</v>
          </cell>
          <cell r="T23">
            <v>3294</v>
          </cell>
          <cell r="U23">
            <v>53506</v>
          </cell>
          <cell r="V23">
            <v>642077</v>
          </cell>
          <cell r="W23">
            <v>53507</v>
          </cell>
          <cell r="X23">
            <v>374544</v>
          </cell>
          <cell r="Y23">
            <v>53507</v>
          </cell>
          <cell r="Z23">
            <v>642077</v>
          </cell>
          <cell r="AB23">
            <v>321039</v>
          </cell>
        </row>
        <row r="24">
          <cell r="A24">
            <v>6055700</v>
          </cell>
          <cell r="B24" t="str">
            <v>Exalt Academy of Southwest Little Rock</v>
          </cell>
          <cell r="C24" t="str">
            <v>Prior Year</v>
          </cell>
          <cell r="D24">
            <v>420</v>
          </cell>
          <cell r="E24">
            <v>480</v>
          </cell>
          <cell r="F24">
            <v>540</v>
          </cell>
          <cell r="G24">
            <v>331.36</v>
          </cell>
          <cell r="H24">
            <v>483</v>
          </cell>
          <cell r="I24">
            <v>437.47</v>
          </cell>
          <cell r="J24">
            <v>437.47</v>
          </cell>
          <cell r="K24">
            <v>430</v>
          </cell>
          <cell r="L24">
            <v>510.39</v>
          </cell>
          <cell r="M24">
            <v>437.47</v>
          </cell>
          <cell r="N24">
            <v>505.68</v>
          </cell>
          <cell r="O24">
            <v>437.47</v>
          </cell>
          <cell r="S24">
            <v>3070164</v>
          </cell>
          <cell r="T24">
            <v>15749</v>
          </cell>
          <cell r="U24">
            <v>255847</v>
          </cell>
          <cell r="V24">
            <v>3070164</v>
          </cell>
          <cell r="W24">
            <v>255847</v>
          </cell>
          <cell r="X24">
            <v>1790929</v>
          </cell>
          <cell r="Y24">
            <v>255847</v>
          </cell>
          <cell r="Z24">
            <v>3070164</v>
          </cell>
          <cell r="AB24">
            <v>1535082</v>
          </cell>
        </row>
        <row r="25">
          <cell r="A25">
            <v>6056700</v>
          </cell>
          <cell r="B25" t="str">
            <v>Capital City Lighthouse Charter School</v>
          </cell>
          <cell r="C25" t="str">
            <v>Prior Year</v>
          </cell>
          <cell r="D25">
            <v>544</v>
          </cell>
          <cell r="E25">
            <v>200</v>
          </cell>
          <cell r="F25">
            <v>200</v>
          </cell>
          <cell r="G25">
            <v>215.66</v>
          </cell>
          <cell r="H25">
            <v>159</v>
          </cell>
          <cell r="I25">
            <v>163.07</v>
          </cell>
          <cell r="J25">
            <v>163.07</v>
          </cell>
          <cell r="K25">
            <v>159</v>
          </cell>
          <cell r="L25">
            <v>153.97999999999999</v>
          </cell>
          <cell r="M25">
            <v>163.07</v>
          </cell>
          <cell r="N25">
            <v>154.13999999999999</v>
          </cell>
          <cell r="O25">
            <v>163.07</v>
          </cell>
          <cell r="S25">
            <v>1144425</v>
          </cell>
          <cell r="T25">
            <v>5871</v>
          </cell>
          <cell r="U25">
            <v>95369</v>
          </cell>
          <cell r="V25">
            <v>1144425</v>
          </cell>
          <cell r="W25">
            <v>95369</v>
          </cell>
          <cell r="X25">
            <v>667583</v>
          </cell>
          <cell r="Y25">
            <v>95368</v>
          </cell>
          <cell r="Z25">
            <v>1144425</v>
          </cell>
          <cell r="AB25">
            <v>572213</v>
          </cell>
        </row>
        <row r="26">
          <cell r="A26">
            <v>6060700</v>
          </cell>
          <cell r="B26" t="str">
            <v>ScholarMade Achievement Place</v>
          </cell>
          <cell r="C26" t="str">
            <v>Current Year</v>
          </cell>
          <cell r="D26">
            <v>290</v>
          </cell>
          <cell r="E26">
            <v>340</v>
          </cell>
          <cell r="F26">
            <v>390</v>
          </cell>
          <cell r="G26">
            <v>269.57</v>
          </cell>
          <cell r="H26">
            <v>390</v>
          </cell>
          <cell r="I26">
            <v>328.1</v>
          </cell>
          <cell r="J26">
            <v>390</v>
          </cell>
          <cell r="K26">
            <v>324</v>
          </cell>
          <cell r="L26">
            <v>357.53</v>
          </cell>
          <cell r="M26">
            <v>357.53</v>
          </cell>
          <cell r="N26">
            <v>360.99</v>
          </cell>
          <cell r="O26">
            <v>360.99</v>
          </cell>
          <cell r="S26">
            <v>2737020</v>
          </cell>
          <cell r="T26">
            <v>14040</v>
          </cell>
          <cell r="U26">
            <v>228085</v>
          </cell>
          <cell r="V26">
            <v>2509146</v>
          </cell>
          <cell r="W26">
            <v>195532</v>
          </cell>
          <cell r="X26">
            <v>1531489</v>
          </cell>
          <cell r="Y26">
            <v>195531</v>
          </cell>
          <cell r="Z26">
            <v>2533428</v>
          </cell>
          <cell r="AB26">
            <v>1266714</v>
          </cell>
        </row>
        <row r="27">
          <cell r="A27">
            <v>6061700</v>
          </cell>
          <cell r="B27" t="str">
            <v>Friendship Little Rock</v>
          </cell>
          <cell r="C27" t="str">
            <v>Current Year</v>
          </cell>
          <cell r="D27">
            <v>205</v>
          </cell>
          <cell r="E27">
            <v>280</v>
          </cell>
          <cell r="F27">
            <v>360</v>
          </cell>
          <cell r="G27">
            <v>96.74</v>
          </cell>
          <cell r="H27">
            <v>220</v>
          </cell>
          <cell r="I27">
            <v>219.38</v>
          </cell>
          <cell r="J27">
            <v>220</v>
          </cell>
          <cell r="K27">
            <v>201.31</v>
          </cell>
          <cell r="L27">
            <v>215.18</v>
          </cell>
          <cell r="M27">
            <v>215.18</v>
          </cell>
          <cell r="N27">
            <v>208.43</v>
          </cell>
          <cell r="O27">
            <v>208.43</v>
          </cell>
          <cell r="S27">
            <v>1543960</v>
          </cell>
          <cell r="T27">
            <v>7920</v>
          </cell>
          <cell r="U27">
            <v>119306</v>
          </cell>
          <cell r="V27">
            <v>1510133</v>
          </cell>
          <cell r="W27">
            <v>114474</v>
          </cell>
          <cell r="X27">
            <v>937766</v>
          </cell>
          <cell r="Y27">
            <v>114473</v>
          </cell>
          <cell r="Z27">
            <v>1462762</v>
          </cell>
          <cell r="AB27">
            <v>731381</v>
          </cell>
        </row>
        <row r="28">
          <cell r="A28">
            <v>6062700</v>
          </cell>
          <cell r="B28" t="str">
            <v>Premier High School of NLR</v>
          </cell>
          <cell r="C28" t="str">
            <v>Prior Year</v>
          </cell>
          <cell r="E28">
            <v>250</v>
          </cell>
          <cell r="F28">
            <v>250</v>
          </cell>
          <cell r="G28">
            <v>0</v>
          </cell>
          <cell r="H28">
            <v>116</v>
          </cell>
          <cell r="I28">
            <v>86.32</v>
          </cell>
          <cell r="J28">
            <v>86.32</v>
          </cell>
          <cell r="K28">
            <v>0</v>
          </cell>
          <cell r="L28">
            <v>131.96</v>
          </cell>
          <cell r="M28">
            <v>86.32</v>
          </cell>
          <cell r="N28">
            <v>146.43</v>
          </cell>
          <cell r="O28">
            <v>86.32</v>
          </cell>
          <cell r="S28">
            <v>605794</v>
          </cell>
          <cell r="T28">
            <v>3108</v>
          </cell>
          <cell r="U28">
            <v>50483</v>
          </cell>
          <cell r="V28">
            <v>605794</v>
          </cell>
          <cell r="W28">
            <v>50483</v>
          </cell>
          <cell r="X28">
            <v>353381</v>
          </cell>
          <cell r="Y28">
            <v>50483</v>
          </cell>
          <cell r="Z28">
            <v>605794</v>
          </cell>
          <cell r="AB28">
            <v>302897</v>
          </cell>
        </row>
        <row r="29">
          <cell r="A29">
            <v>6640700</v>
          </cell>
          <cell r="B29" t="str">
            <v>Future School of Fort Smith</v>
          </cell>
          <cell r="C29" t="str">
            <v>Prior Year</v>
          </cell>
          <cell r="D29">
            <v>450</v>
          </cell>
          <cell r="E29">
            <v>450</v>
          </cell>
          <cell r="F29">
            <v>450</v>
          </cell>
          <cell r="G29">
            <v>219.11</v>
          </cell>
          <cell r="H29">
            <v>217</v>
          </cell>
          <cell r="I29">
            <v>216.08</v>
          </cell>
          <cell r="J29">
            <v>216.08</v>
          </cell>
          <cell r="K29">
            <v>215</v>
          </cell>
          <cell r="L29">
            <v>212.25</v>
          </cell>
          <cell r="M29">
            <v>216.08</v>
          </cell>
          <cell r="N29">
            <v>222.1</v>
          </cell>
          <cell r="O29">
            <v>216.08</v>
          </cell>
          <cell r="S29">
            <v>1516449</v>
          </cell>
          <cell r="T29">
            <v>7779</v>
          </cell>
          <cell r="U29">
            <v>126371</v>
          </cell>
          <cell r="V29">
            <v>1516449</v>
          </cell>
          <cell r="W29">
            <v>126371</v>
          </cell>
          <cell r="X29">
            <v>884597</v>
          </cell>
          <cell r="Y29">
            <v>126370</v>
          </cell>
          <cell r="Z29">
            <v>1516449</v>
          </cell>
          <cell r="AB29">
            <v>758225</v>
          </cell>
        </row>
        <row r="30">
          <cell r="A30">
            <v>7240700</v>
          </cell>
          <cell r="B30" t="str">
            <v xml:space="preserve">Hass Hall Academy </v>
          </cell>
          <cell r="C30" t="str">
            <v>Current Year</v>
          </cell>
          <cell r="D30">
            <v>1500</v>
          </cell>
          <cell r="E30">
            <v>1500</v>
          </cell>
          <cell r="F30">
            <v>2000</v>
          </cell>
          <cell r="G30">
            <v>913.22</v>
          </cell>
          <cell r="H30">
            <v>1425</v>
          </cell>
          <cell r="I30">
            <v>987.64</v>
          </cell>
          <cell r="J30">
            <v>1425</v>
          </cell>
          <cell r="K30">
            <v>962.92</v>
          </cell>
          <cell r="L30">
            <v>1408.18</v>
          </cell>
          <cell r="M30">
            <v>1408.18</v>
          </cell>
          <cell r="N30">
            <v>1399.45</v>
          </cell>
          <cell r="O30">
            <v>1399.45</v>
          </cell>
          <cell r="S30">
            <v>10000650</v>
          </cell>
          <cell r="T30">
            <v>51300</v>
          </cell>
          <cell r="U30">
            <v>833388</v>
          </cell>
          <cell r="V30">
            <v>9882607</v>
          </cell>
          <cell r="W30">
            <v>816524</v>
          </cell>
          <cell r="X30">
            <v>5799988</v>
          </cell>
          <cell r="Y30">
            <v>816524</v>
          </cell>
          <cell r="Z30">
            <v>9821340</v>
          </cell>
          <cell r="AB30">
            <v>4910670</v>
          </cell>
        </row>
        <row r="31">
          <cell r="D31">
            <v>23583</v>
          </cell>
          <cell r="E31">
            <v>24829</v>
          </cell>
          <cell r="F31">
            <v>28084</v>
          </cell>
          <cell r="G31">
            <v>16647.260000000002</v>
          </cell>
          <cell r="H31">
            <v>20851</v>
          </cell>
          <cell r="I31">
            <v>19026.780000000002</v>
          </cell>
          <cell r="J31">
            <v>20489.79</v>
          </cell>
          <cell r="K31">
            <v>19195.53</v>
          </cell>
          <cell r="L31">
            <v>22788.07</v>
          </cell>
          <cell r="M31">
            <v>20307</v>
          </cell>
          <cell r="N31">
            <v>22910.240000000002</v>
          </cell>
          <cell r="O31">
            <v>20261.750000000004</v>
          </cell>
          <cell r="S31">
            <v>143605141</v>
          </cell>
          <cell r="T31">
            <v>737634</v>
          </cell>
          <cell r="U31">
            <v>11957739</v>
          </cell>
          <cell r="V31">
            <v>142322320</v>
          </cell>
          <cell r="W31">
            <v>11774478</v>
          </cell>
          <cell r="X31">
            <v>83530019</v>
          </cell>
          <cell r="Y31">
            <v>11758458</v>
          </cell>
          <cell r="Z31">
            <v>142196961</v>
          </cell>
          <cell r="AA31">
            <v>0</v>
          </cell>
          <cell r="AB31">
            <v>70969355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se.ade.arkansas.gov/report" TargetMode="External"/><Relationship Id="rId2" Type="http://schemas.openxmlformats.org/officeDocument/2006/relationships/hyperlink" Target="https://dese.ade.arkansas.gov/Offices/fiscal-and-administrative-services/school-funding/allocations" TargetMode="External"/><Relationship Id="rId1" Type="http://schemas.openxmlformats.org/officeDocument/2006/relationships/hyperlink" Target="https://dese.ade.arkansas.gov/Offices/fiscal-and-administrative-services/school-funding/funding-dat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A7" sqref="A7"/>
    </sheetView>
  </sheetViews>
  <sheetFormatPr defaultRowHeight="15.5" x14ac:dyDescent="0.35"/>
  <cols>
    <col min="1" max="1" width="43.921875" customWidth="1"/>
    <col min="2" max="2" width="13.61328125" style="78" bestFit="1" customWidth="1"/>
    <col min="4" max="4" width="43.69140625" bestFit="1" customWidth="1"/>
    <col min="5" max="5" width="15.3828125" customWidth="1"/>
  </cols>
  <sheetData>
    <row r="1" spans="1:5" x14ac:dyDescent="0.35">
      <c r="A1" s="80" t="s">
        <v>643</v>
      </c>
      <c r="B1" s="78" t="s">
        <v>697</v>
      </c>
    </row>
    <row r="2" spans="1:5" x14ac:dyDescent="0.35">
      <c r="A2" s="80" t="s">
        <v>644</v>
      </c>
    </row>
    <row r="4" spans="1:5" x14ac:dyDescent="0.35">
      <c r="A4" s="79" t="s">
        <v>685</v>
      </c>
    </row>
    <row r="5" spans="1:5" x14ac:dyDescent="0.35">
      <c r="A5" s="79" t="s">
        <v>695</v>
      </c>
    </row>
    <row r="7" spans="1:5" x14ac:dyDescent="0.35">
      <c r="A7" s="82"/>
    </row>
    <row r="9" spans="1:5" x14ac:dyDescent="0.35">
      <c r="A9" s="80" t="s">
        <v>683</v>
      </c>
      <c r="D9" s="80" t="s">
        <v>684</v>
      </c>
    </row>
    <row r="10" spans="1:5" x14ac:dyDescent="0.35">
      <c r="A10" s="71" t="s">
        <v>686</v>
      </c>
      <c r="B10" s="78" t="e">
        <f>VLOOKUP($A$7,data,53,FALSE)</f>
        <v>#N/A</v>
      </c>
      <c r="D10" s="71" t="s">
        <v>692</v>
      </c>
      <c r="E10" s="81" t="e">
        <f>ROUND(VLOOKUP($A$7,data,32,FALSE),0)</f>
        <v>#N/A</v>
      </c>
    </row>
    <row r="11" spans="1:5" x14ac:dyDescent="0.35">
      <c r="A11" s="71" t="s">
        <v>687</v>
      </c>
      <c r="B11" s="78" t="e">
        <f>VLOOKUP($A$7,data,54,FALSE)</f>
        <v>#N/A</v>
      </c>
      <c r="D11" s="71" t="s">
        <v>664</v>
      </c>
      <c r="E11" s="78" t="e">
        <f>VLOOKUP($A$7,data,33,FALSE)</f>
        <v>#N/A</v>
      </c>
    </row>
    <row r="12" spans="1:5" x14ac:dyDescent="0.35">
      <c r="A12" s="71" t="s">
        <v>688</v>
      </c>
      <c r="B12" s="87" t="e">
        <f>VLOOKUP($A$7,data,52,FALSE)</f>
        <v>#N/A</v>
      </c>
      <c r="D12" s="71" t="s">
        <v>689</v>
      </c>
      <c r="E12" s="78" t="e">
        <f>VLOOKUP($A$7,data,34,FALSE)</f>
        <v>#N/A</v>
      </c>
    </row>
    <row r="13" spans="1:5" x14ac:dyDescent="0.35">
      <c r="A13" s="71" t="s">
        <v>646</v>
      </c>
      <c r="B13" s="78" t="e">
        <f>VLOOKUP($A$7,data,7,FALSE)</f>
        <v>#N/A</v>
      </c>
      <c r="D13" s="71" t="s">
        <v>693</v>
      </c>
      <c r="E13" s="78" t="e">
        <f>VLOOKUP($A$7,data,35,FALSE)</f>
        <v>#N/A</v>
      </c>
    </row>
    <row r="14" spans="1:5" x14ac:dyDescent="0.35">
      <c r="A14" s="71" t="s">
        <v>645</v>
      </c>
      <c r="B14" s="78" t="e">
        <f>VLOOKUP($A$7,data,8,FALSE)</f>
        <v>#N/A</v>
      </c>
      <c r="D14" s="71" t="s">
        <v>694</v>
      </c>
      <c r="E14" s="78" t="e">
        <f>VLOOKUP($A$7,data,36,FALSE)</f>
        <v>#N/A</v>
      </c>
    </row>
    <row r="15" spans="1:5" x14ac:dyDescent="0.35">
      <c r="A15" s="71" t="s">
        <v>647</v>
      </c>
      <c r="B15" s="78" t="e">
        <f>VLOOKUP($A$7,data,9,FALSE)</f>
        <v>#N/A</v>
      </c>
      <c r="D15" s="71" t="s">
        <v>665</v>
      </c>
      <c r="E15" s="78" t="e">
        <f>VLOOKUP($A$7,data,40,FALSE)</f>
        <v>#N/A</v>
      </c>
    </row>
    <row r="16" spans="1:5" x14ac:dyDescent="0.35">
      <c r="A16" s="71" t="s">
        <v>648</v>
      </c>
      <c r="B16" s="78" t="e">
        <f>VLOOKUP($A$7,data,10,FALSE)</f>
        <v>#N/A</v>
      </c>
      <c r="D16" s="71" t="s">
        <v>666</v>
      </c>
      <c r="E16" s="78" t="e">
        <f>VLOOKUP($A$7,data,41,FALSE)</f>
        <v>#N/A</v>
      </c>
    </row>
    <row r="17" spans="1:5" x14ac:dyDescent="0.35">
      <c r="A17" s="71" t="s">
        <v>649</v>
      </c>
      <c r="B17" s="78" t="e">
        <f>VLOOKUP($A$7,data,11,FALSE)</f>
        <v>#N/A</v>
      </c>
      <c r="D17" s="71" t="s">
        <v>667</v>
      </c>
      <c r="E17" s="78" t="e">
        <f>VLOOKUP($A$7,data,42,FALSE)</f>
        <v>#N/A</v>
      </c>
    </row>
    <row r="18" spans="1:5" x14ac:dyDescent="0.35">
      <c r="A18" s="71" t="s">
        <v>650</v>
      </c>
      <c r="B18" s="78" t="e">
        <f>VLOOKUP($A$7,data,12,FALSE)</f>
        <v>#N/A</v>
      </c>
      <c r="D18" s="71" t="s">
        <v>668</v>
      </c>
      <c r="E18" s="78" t="e">
        <f>VLOOKUP($A$7,data,43,FALSE)</f>
        <v>#N/A</v>
      </c>
    </row>
    <row r="19" spans="1:5" x14ac:dyDescent="0.35">
      <c r="A19" s="71" t="s">
        <v>651</v>
      </c>
      <c r="B19" s="78" t="e">
        <f>VLOOKUP($A$7,data,13,FALSE)</f>
        <v>#N/A</v>
      </c>
      <c r="D19" s="71" t="s">
        <v>669</v>
      </c>
      <c r="E19" s="78" t="e">
        <f>VLOOKUP($A$7,data,44,FALSE)</f>
        <v>#N/A</v>
      </c>
    </row>
    <row r="20" spans="1:5" x14ac:dyDescent="0.35">
      <c r="A20" s="71" t="s">
        <v>652</v>
      </c>
      <c r="B20" s="78" t="e">
        <f>VLOOKUP($A$7,data,14,FALSE)</f>
        <v>#N/A</v>
      </c>
      <c r="D20" s="71" t="s">
        <v>690</v>
      </c>
      <c r="E20" s="78" t="e">
        <f>VLOOKUP($A$7,data,45,FALSE)</f>
        <v>#N/A</v>
      </c>
    </row>
    <row r="21" spans="1:5" x14ac:dyDescent="0.35">
      <c r="A21" s="71" t="s">
        <v>653</v>
      </c>
      <c r="B21" s="78" t="e">
        <f>VLOOKUP($A$7,data,15,FALSE)</f>
        <v>#N/A</v>
      </c>
      <c r="D21" s="71" t="s">
        <v>670</v>
      </c>
      <c r="E21" s="78" t="e">
        <f>VLOOKUP($A$7,data,46,FALSE)</f>
        <v>#N/A</v>
      </c>
    </row>
    <row r="22" spans="1:5" x14ac:dyDescent="0.35">
      <c r="A22" s="71" t="s">
        <v>654</v>
      </c>
      <c r="B22" s="78" t="e">
        <f>VLOOKUP($A$7,data,16,FALSE)</f>
        <v>#N/A</v>
      </c>
      <c r="D22" s="71" t="s">
        <v>671</v>
      </c>
      <c r="E22" s="78" t="e">
        <f>VLOOKUP($A$7,data,47,FALSE)</f>
        <v>#N/A</v>
      </c>
    </row>
    <row r="23" spans="1:5" x14ac:dyDescent="0.35">
      <c r="A23" s="71" t="s">
        <v>655</v>
      </c>
      <c r="B23" s="78" t="e">
        <f>VLOOKUP($A$7,data,17,FALSE)</f>
        <v>#N/A</v>
      </c>
      <c r="D23" s="71" t="s">
        <v>672</v>
      </c>
      <c r="E23" s="78" t="e">
        <f>VLOOKUP($A$7,data,48,FALSE)</f>
        <v>#N/A</v>
      </c>
    </row>
    <row r="24" spans="1:5" x14ac:dyDescent="0.35">
      <c r="A24" s="71" t="s">
        <v>656</v>
      </c>
      <c r="B24" s="78" t="e">
        <f>VLOOKUP($A$7,data,18,FALSE)</f>
        <v>#N/A</v>
      </c>
      <c r="D24" s="71" t="s">
        <v>673</v>
      </c>
      <c r="E24" s="78" t="e">
        <f>VLOOKUP($A$7,data,49,FALSE)</f>
        <v>#N/A</v>
      </c>
    </row>
    <row r="25" spans="1:5" x14ac:dyDescent="0.35">
      <c r="A25" s="71" t="s">
        <v>657</v>
      </c>
      <c r="B25" s="78" t="e">
        <f>VLOOKUP($A$7,data,19,FALSE)</f>
        <v>#N/A</v>
      </c>
      <c r="D25" s="71" t="s">
        <v>674</v>
      </c>
      <c r="E25" s="78" t="e">
        <f>VLOOKUP($A$7,data,50,FALSE)</f>
        <v>#N/A</v>
      </c>
    </row>
    <row r="26" spans="1:5" x14ac:dyDescent="0.35">
      <c r="A26" s="71" t="s">
        <v>658</v>
      </c>
      <c r="B26" s="78" t="e">
        <f>VLOOKUP($A$7,data,21,FALSE)</f>
        <v>#N/A</v>
      </c>
      <c r="D26" s="71" t="s">
        <v>675</v>
      </c>
      <c r="E26" s="78" t="e">
        <f>VLOOKUP($A$7,data,51,FALSE)</f>
        <v>#N/A</v>
      </c>
    </row>
    <row r="27" spans="1:5" x14ac:dyDescent="0.35">
      <c r="A27" s="71" t="s">
        <v>691</v>
      </c>
      <c r="B27" s="78" t="e">
        <f>VLOOKUP($A$7,data,22,FALSE)</f>
        <v>#N/A</v>
      </c>
      <c r="D27" s="71" t="s">
        <v>682</v>
      </c>
      <c r="E27" s="78" t="e">
        <f>VLOOKUP($A$7,data,55,FALSE)</f>
        <v>#N/A</v>
      </c>
    </row>
    <row r="28" spans="1:5" x14ac:dyDescent="0.35">
      <c r="A28" s="71" t="s">
        <v>659</v>
      </c>
      <c r="B28" s="78" t="e">
        <f>VLOOKUP($A$7,data,23,FALSE)</f>
        <v>#N/A</v>
      </c>
    </row>
    <row r="29" spans="1:5" x14ac:dyDescent="0.35">
      <c r="A29" s="71" t="s">
        <v>660</v>
      </c>
      <c r="B29" s="78" t="e">
        <f>VLOOKUP($A$7,data,24,FALSE)</f>
        <v>#N/A</v>
      </c>
    </row>
    <row r="30" spans="1:5" x14ac:dyDescent="0.35">
      <c r="A30" s="71" t="s">
        <v>661</v>
      </c>
      <c r="B30" s="78" t="e">
        <f>VLOOKUP($A$7,data,37,FALSE)</f>
        <v>#N/A</v>
      </c>
    </row>
    <row r="31" spans="1:5" x14ac:dyDescent="0.35">
      <c r="A31" s="71" t="s">
        <v>662</v>
      </c>
      <c r="B31" s="78" t="e">
        <f>VLOOKUP($A$7,data,30,FALSE)</f>
        <v>#N/A</v>
      </c>
    </row>
    <row r="32" spans="1:5" x14ac:dyDescent="0.35">
      <c r="A32" s="71" t="s">
        <v>663</v>
      </c>
      <c r="B32" s="78" t="e">
        <f>VLOOKUP($A$7,data,31,FALSE)</f>
        <v>#N/A</v>
      </c>
    </row>
    <row r="35" spans="1:3" x14ac:dyDescent="0.35">
      <c r="A35" s="83" t="s">
        <v>676</v>
      </c>
      <c r="B35" s="84"/>
      <c r="C35" s="85"/>
    </row>
    <row r="36" spans="1:3" x14ac:dyDescent="0.35">
      <c r="A36" s="86" t="s">
        <v>677</v>
      </c>
      <c r="B36" s="84"/>
      <c r="C36" s="85"/>
    </row>
    <row r="37" spans="1:3" x14ac:dyDescent="0.35">
      <c r="A37" s="83"/>
      <c r="B37" s="84"/>
      <c r="C37" s="85"/>
    </row>
    <row r="38" spans="1:3" x14ac:dyDescent="0.35">
      <c r="A38" s="83" t="s">
        <v>678</v>
      </c>
      <c r="B38" s="84"/>
      <c r="C38" s="85"/>
    </row>
    <row r="39" spans="1:3" x14ac:dyDescent="0.35">
      <c r="A39" s="86" t="s">
        <v>679</v>
      </c>
      <c r="B39" s="84"/>
      <c r="C39" s="85"/>
    </row>
    <row r="40" spans="1:3" x14ac:dyDescent="0.35">
      <c r="A40" s="83"/>
      <c r="B40" s="84"/>
      <c r="C40" s="85"/>
    </row>
    <row r="41" spans="1:3" x14ac:dyDescent="0.35">
      <c r="A41" s="83" t="s">
        <v>681</v>
      </c>
      <c r="B41" s="84"/>
      <c r="C41" s="85"/>
    </row>
    <row r="42" spans="1:3" x14ac:dyDescent="0.35">
      <c r="A42" s="86" t="s">
        <v>680</v>
      </c>
      <c r="B42" s="84"/>
      <c r="C42" s="85"/>
    </row>
  </sheetData>
  <sheetProtection algorithmName="SHA-512" hashValue="keZq92HAjjH3jGOLR7X1QTMxhW6VVx9GVkB1zlj8KCBsBm+bb4pLB/TnFmpryytYhg9AeJmZKAH7HIKx4BGOaQ==" saltValue="p7Q2SvMEYAEqkmb79lhqMA==" spinCount="100000" sheet="1" objects="1" scenarios="1" selectLockedCells="1"/>
  <hyperlinks>
    <hyperlink ref="A36" r:id="rId1"/>
    <hyperlink ref="A39" r:id="rId2"/>
    <hyperlink ref="A42" r:id="rId3"/>
  </hyperlinks>
  <pageMargins left="0.7" right="0.7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data!$A$7:$A$271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4"/>
  <sheetViews>
    <sheetView zoomScaleNormal="100" workbookViewId="0">
      <pane xSplit="3" ySplit="5" topLeftCell="AN247" activePane="bottomRight" state="frozen"/>
      <selection pane="topRight" activeCell="D1" sqref="D1"/>
      <selection pane="bottomLeft" activeCell="A15" sqref="A15"/>
      <selection pane="bottomRight" activeCell="BB263" sqref="BB263"/>
    </sheetView>
  </sheetViews>
  <sheetFormatPr defaultColWidth="7.61328125" defaultRowHeight="12.5" x14ac:dyDescent="0.25"/>
  <cols>
    <col min="1" max="1" width="7.84375" style="1" bestFit="1" customWidth="1"/>
    <col min="2" max="2" width="7.84375" style="1" customWidth="1"/>
    <col min="3" max="3" width="12" style="1" bestFit="1" customWidth="1"/>
    <col min="4" max="7" width="13.3828125" style="1" bestFit="1" customWidth="1"/>
    <col min="8" max="9" width="12.53515625" style="1" bestFit="1" customWidth="1"/>
    <col min="10" max="10" width="10.15234375" style="1" bestFit="1" customWidth="1"/>
    <col min="11" max="11" width="10.23046875" style="1" customWidth="1"/>
    <col min="12" max="14" width="8.23046875" style="1" bestFit="1" customWidth="1"/>
    <col min="15" max="16" width="8.4609375" style="1" bestFit="1" customWidth="1"/>
    <col min="17" max="18" width="8.23046875" style="1" bestFit="1" customWidth="1"/>
    <col min="19" max="19" width="9.23046875" style="1" customWidth="1"/>
    <col min="20" max="20" width="8.15234375" style="1" customWidth="1"/>
    <col min="21" max="21" width="11.921875" style="1" bestFit="1" customWidth="1"/>
    <col min="22" max="22" width="10.921875" style="49" bestFit="1" customWidth="1"/>
    <col min="23" max="23" width="12" style="1" bestFit="1" customWidth="1"/>
    <col min="24" max="24" width="11.15234375" style="1" customWidth="1"/>
    <col min="25" max="25" width="12.53515625" style="1" bestFit="1" customWidth="1"/>
    <col min="26" max="26" width="7.84375" style="1" bestFit="1" customWidth="1"/>
    <col min="27" max="27" width="11.15234375" style="1" bestFit="1" customWidth="1"/>
    <col min="28" max="28" width="11" style="1" bestFit="1" customWidth="1"/>
    <col min="29" max="29" width="7.61328125" style="1" bestFit="1" customWidth="1"/>
    <col min="30" max="31" width="10.23046875" style="1" bestFit="1" customWidth="1"/>
    <col min="32" max="32" width="14.69140625" style="1" customWidth="1"/>
    <col min="33" max="33" width="10.3828125" style="1" bestFit="1" customWidth="1"/>
    <col min="34" max="34" width="14.15234375" style="1" bestFit="1" customWidth="1"/>
    <col min="35" max="36" width="10.3828125" style="1" bestFit="1" customWidth="1"/>
    <col min="37" max="37" width="10.3828125" style="1" customWidth="1"/>
    <col min="38" max="38" width="13.61328125" style="1" bestFit="1" customWidth="1"/>
    <col min="39" max="39" width="10.921875" style="1" customWidth="1"/>
    <col min="40" max="40" width="11" style="1" customWidth="1"/>
    <col min="41" max="41" width="9" style="1" bestFit="1" customWidth="1"/>
    <col min="42" max="42" width="8.23046875" style="1" bestFit="1" customWidth="1"/>
    <col min="43" max="44" width="10.3828125" style="1" bestFit="1" customWidth="1"/>
    <col min="45" max="46" width="9.53515625" style="1" bestFit="1" customWidth="1"/>
    <col min="47" max="47" width="9.53515625" style="1" customWidth="1"/>
    <col min="48" max="48" width="10.3828125" style="1" customWidth="1"/>
    <col min="49" max="49" width="10.3828125" style="1" bestFit="1" customWidth="1"/>
    <col min="50" max="50" width="12" style="1" customWidth="1"/>
    <col min="51" max="51" width="10.3828125" style="1" customWidth="1"/>
    <col min="52" max="16384" width="7.61328125" style="1"/>
  </cols>
  <sheetData>
    <row r="1" spans="1:55" x14ac:dyDescent="0.25">
      <c r="A1" s="21"/>
      <c r="B1" s="21"/>
      <c r="E1" s="5"/>
      <c r="F1" s="5"/>
      <c r="G1" s="5"/>
      <c r="H1" s="5"/>
      <c r="I1" s="5"/>
      <c r="J1" s="6">
        <v>2019</v>
      </c>
      <c r="K1" s="6">
        <v>2020</v>
      </c>
      <c r="L1" s="7"/>
      <c r="M1" s="14"/>
      <c r="N1" s="22"/>
      <c r="P1" s="10"/>
      <c r="S1" s="60" t="s">
        <v>1</v>
      </c>
      <c r="T1" s="10"/>
      <c r="V1" s="14"/>
      <c r="W1" s="14"/>
      <c r="X1" s="5"/>
      <c r="Y1" s="14"/>
      <c r="AA1" s="15"/>
      <c r="AB1" s="14"/>
      <c r="AC1" s="10"/>
      <c r="AD1" s="23"/>
      <c r="AE1" s="23"/>
      <c r="AF1" s="8"/>
      <c r="AG1" s="8"/>
      <c r="AH1" s="14"/>
      <c r="AI1" s="24"/>
      <c r="AL1" s="15"/>
      <c r="AM1" s="14"/>
      <c r="AN1" s="9"/>
      <c r="AO1" s="14"/>
      <c r="AP1" s="14"/>
      <c r="AQ1" s="6"/>
      <c r="AR1" s="15"/>
      <c r="AS1" s="14" t="s">
        <v>2</v>
      </c>
      <c r="AT1" s="14" t="s">
        <v>3</v>
      </c>
      <c r="AU1" s="14" t="s">
        <v>4</v>
      </c>
      <c r="AV1" s="14" t="s">
        <v>5</v>
      </c>
      <c r="AW1" s="14"/>
      <c r="AX1" s="14" t="s">
        <v>6</v>
      </c>
    </row>
    <row r="2" spans="1:55" x14ac:dyDescent="0.25">
      <c r="A2" s="5"/>
      <c r="B2" s="5"/>
      <c r="C2" s="5"/>
      <c r="E2" s="25"/>
      <c r="F2" s="5"/>
      <c r="G2" s="6"/>
      <c r="H2" s="20"/>
      <c r="I2" s="26"/>
      <c r="J2" s="16" t="s">
        <v>7</v>
      </c>
      <c r="K2" s="16" t="s">
        <v>7</v>
      </c>
      <c r="L2" s="27"/>
      <c r="N2" s="28"/>
      <c r="O2" s="10"/>
      <c r="P2" s="10"/>
      <c r="Q2" s="10"/>
      <c r="R2" s="10"/>
      <c r="S2" s="61" t="s">
        <v>8</v>
      </c>
      <c r="T2" s="60" t="s">
        <v>1</v>
      </c>
      <c r="U2" s="60" t="s">
        <v>1</v>
      </c>
      <c r="V2" s="17"/>
      <c r="W2" s="17"/>
      <c r="X2" s="14" t="s">
        <v>9</v>
      </c>
      <c r="Y2" s="5"/>
      <c r="Z2" s="6" t="s">
        <v>10</v>
      </c>
      <c r="AD2" s="62" t="s">
        <v>11</v>
      </c>
      <c r="AE2" s="62" t="s">
        <v>12</v>
      </c>
      <c r="AF2" s="29"/>
      <c r="AG2" s="14" t="s">
        <v>13</v>
      </c>
      <c r="AH2" s="30"/>
      <c r="AI2" s="14" t="s">
        <v>14</v>
      </c>
      <c r="AJ2" s="14" t="s">
        <v>15</v>
      </c>
      <c r="AK2" s="63" t="s">
        <v>16</v>
      </c>
      <c r="AL2" s="63" t="s">
        <v>16</v>
      </c>
      <c r="AM2" s="14"/>
      <c r="AN2" s="14" t="s">
        <v>17</v>
      </c>
      <c r="AO2" s="14"/>
      <c r="AQ2" s="6"/>
      <c r="AR2" s="15"/>
      <c r="AS2" s="14" t="s">
        <v>18</v>
      </c>
      <c r="AT2" s="14" t="s">
        <v>5</v>
      </c>
      <c r="AU2" s="14" t="s">
        <v>5</v>
      </c>
      <c r="AV2" s="14" t="s">
        <v>19</v>
      </c>
      <c r="AW2" s="31" t="s">
        <v>0</v>
      </c>
      <c r="AX2" s="14" t="s">
        <v>20</v>
      </c>
    </row>
    <row r="3" spans="1:55" ht="13" x14ac:dyDescent="0.3">
      <c r="D3" s="32">
        <v>2019</v>
      </c>
      <c r="E3" s="32">
        <v>2019</v>
      </c>
      <c r="F3" s="32">
        <v>2019</v>
      </c>
      <c r="G3" s="32">
        <v>2019</v>
      </c>
      <c r="H3" s="32"/>
      <c r="I3" s="15">
        <v>2019</v>
      </c>
      <c r="J3" s="16" t="s">
        <v>21</v>
      </c>
      <c r="K3" s="16" t="s">
        <v>21</v>
      </c>
      <c r="L3" s="61" t="s">
        <v>22</v>
      </c>
      <c r="M3" s="61" t="s">
        <v>23</v>
      </c>
      <c r="N3" s="61" t="s">
        <v>23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24</v>
      </c>
      <c r="T3" s="60" t="s">
        <v>25</v>
      </c>
      <c r="U3" s="8" t="s">
        <v>24</v>
      </c>
      <c r="V3" s="13" t="s">
        <v>26</v>
      </c>
      <c r="W3" s="14" t="s">
        <v>27</v>
      </c>
      <c r="X3" s="14" t="s">
        <v>28</v>
      </c>
      <c r="Y3" s="10" t="s">
        <v>29</v>
      </c>
      <c r="Z3" s="6" t="s">
        <v>30</v>
      </c>
      <c r="AA3" s="10" t="s">
        <v>26</v>
      </c>
      <c r="AB3" s="14" t="s">
        <v>31</v>
      </c>
      <c r="AC3" s="10" t="s">
        <v>32</v>
      </c>
      <c r="AD3" s="14" t="s">
        <v>33</v>
      </c>
      <c r="AE3" s="14" t="s">
        <v>33</v>
      </c>
      <c r="AF3" s="14" t="s">
        <v>10</v>
      </c>
      <c r="AG3" s="14" t="s">
        <v>34</v>
      </c>
      <c r="AH3" s="14" t="s">
        <v>35</v>
      </c>
      <c r="AI3" s="14" t="s">
        <v>36</v>
      </c>
      <c r="AJ3" s="14" t="s">
        <v>37</v>
      </c>
      <c r="AK3" s="63" t="s">
        <v>6</v>
      </c>
      <c r="AL3" s="63" t="s">
        <v>38</v>
      </c>
      <c r="AM3" s="63" t="s">
        <v>39</v>
      </c>
      <c r="AN3" s="63" t="s">
        <v>40</v>
      </c>
      <c r="AO3" s="60" t="s">
        <v>41</v>
      </c>
      <c r="AP3" s="63" t="s">
        <v>39</v>
      </c>
      <c r="AQ3" s="14" t="s">
        <v>42</v>
      </c>
      <c r="AR3" s="14" t="s">
        <v>43</v>
      </c>
      <c r="AS3" s="14"/>
      <c r="AT3" s="14" t="s">
        <v>19</v>
      </c>
      <c r="AU3" s="14" t="s">
        <v>19</v>
      </c>
      <c r="AV3" s="14" t="s">
        <v>31</v>
      </c>
      <c r="AW3" s="14" t="s">
        <v>44</v>
      </c>
      <c r="AX3" s="14" t="s">
        <v>45</v>
      </c>
      <c r="AY3" s="15" t="s">
        <v>46</v>
      </c>
      <c r="AZ3" s="67" t="s">
        <v>354</v>
      </c>
      <c r="BA3" s="67" t="s">
        <v>75</v>
      </c>
      <c r="BB3" s="68">
        <v>44013</v>
      </c>
      <c r="BC3" s="69" t="s">
        <v>355</v>
      </c>
    </row>
    <row r="4" spans="1:55" ht="13" x14ac:dyDescent="0.3">
      <c r="A4" s="2"/>
      <c r="B4" s="2"/>
      <c r="D4" s="14" t="s">
        <v>47</v>
      </c>
      <c r="E4" s="14" t="s">
        <v>48</v>
      </c>
      <c r="F4" s="14" t="s">
        <v>49</v>
      </c>
      <c r="G4" s="14" t="s">
        <v>17</v>
      </c>
      <c r="H4" s="14" t="s">
        <v>13</v>
      </c>
      <c r="I4" s="63" t="s">
        <v>50</v>
      </c>
      <c r="J4" s="64" t="s">
        <v>51</v>
      </c>
      <c r="K4" s="64" t="s">
        <v>696</v>
      </c>
      <c r="L4" s="10" t="s">
        <v>52</v>
      </c>
      <c r="M4" s="10" t="s">
        <v>52</v>
      </c>
      <c r="N4" s="10" t="s">
        <v>52</v>
      </c>
      <c r="O4" s="10" t="s">
        <v>52</v>
      </c>
      <c r="P4" s="10" t="s">
        <v>52</v>
      </c>
      <c r="Q4" s="10" t="s">
        <v>52</v>
      </c>
      <c r="R4" s="61" t="s">
        <v>53</v>
      </c>
      <c r="S4" s="61" t="s">
        <v>54</v>
      </c>
      <c r="T4" s="10" t="s">
        <v>24</v>
      </c>
      <c r="U4" s="8" t="s">
        <v>55</v>
      </c>
      <c r="V4" s="13" t="s">
        <v>56</v>
      </c>
      <c r="W4" s="14" t="s">
        <v>57</v>
      </c>
      <c r="X4" s="14" t="s">
        <v>58</v>
      </c>
      <c r="Y4" s="10" t="s">
        <v>59</v>
      </c>
      <c r="Z4" s="6" t="s">
        <v>60</v>
      </c>
      <c r="AA4" s="10" t="s">
        <v>61</v>
      </c>
      <c r="AB4" s="14" t="s">
        <v>45</v>
      </c>
      <c r="AC4" s="10" t="s">
        <v>62</v>
      </c>
      <c r="AD4" s="14" t="s">
        <v>63</v>
      </c>
      <c r="AE4" s="14" t="s">
        <v>63</v>
      </c>
      <c r="AF4" s="14" t="s">
        <v>64</v>
      </c>
      <c r="AG4" s="14" t="s">
        <v>65</v>
      </c>
      <c r="AH4" s="14" t="s">
        <v>66</v>
      </c>
      <c r="AI4" s="14" t="s">
        <v>67</v>
      </c>
      <c r="AJ4" s="14" t="s">
        <v>68</v>
      </c>
      <c r="AK4" s="14" t="s">
        <v>353</v>
      </c>
      <c r="AL4" s="14" t="s">
        <v>69</v>
      </c>
      <c r="AM4" s="14" t="s">
        <v>70</v>
      </c>
      <c r="AN4" s="14" t="s">
        <v>70</v>
      </c>
      <c r="AO4" s="15" t="s">
        <v>69</v>
      </c>
      <c r="AP4" s="14" t="s">
        <v>20</v>
      </c>
      <c r="AQ4" s="14" t="s">
        <v>71</v>
      </c>
      <c r="AR4" s="14" t="s">
        <v>72</v>
      </c>
      <c r="AS4" s="14" t="s">
        <v>31</v>
      </c>
      <c r="AT4" s="14" t="s">
        <v>31</v>
      </c>
      <c r="AU4" s="14" t="s">
        <v>73</v>
      </c>
      <c r="AV4" s="14" t="s">
        <v>74</v>
      </c>
      <c r="AW4" s="14" t="s">
        <v>75</v>
      </c>
      <c r="AX4" s="14" t="s">
        <v>76</v>
      </c>
      <c r="AY4" s="15" t="s">
        <v>74</v>
      </c>
      <c r="AZ4" s="67" t="s">
        <v>356</v>
      </c>
      <c r="BA4" s="67" t="s">
        <v>357</v>
      </c>
      <c r="BB4" s="69" t="s">
        <v>358</v>
      </c>
      <c r="BC4" s="69" t="s">
        <v>359</v>
      </c>
    </row>
    <row r="5" spans="1:55" ht="13" x14ac:dyDescent="0.3">
      <c r="D5" s="14" t="s">
        <v>77</v>
      </c>
      <c r="E5" s="14" t="s">
        <v>77</v>
      </c>
      <c r="F5" s="14" t="s">
        <v>77</v>
      </c>
      <c r="G5" s="14" t="s">
        <v>77</v>
      </c>
      <c r="H5" s="14" t="s">
        <v>34</v>
      </c>
      <c r="I5" s="63" t="s">
        <v>78</v>
      </c>
      <c r="J5" s="33" t="s">
        <v>79</v>
      </c>
      <c r="K5" s="33" t="s">
        <v>79</v>
      </c>
      <c r="L5" s="10" t="s">
        <v>80</v>
      </c>
      <c r="M5" s="10" t="s">
        <v>80</v>
      </c>
      <c r="N5" s="10" t="s">
        <v>81</v>
      </c>
      <c r="O5" s="10" t="s">
        <v>82</v>
      </c>
      <c r="P5" s="10" t="s">
        <v>83</v>
      </c>
      <c r="Q5" s="10" t="s">
        <v>84</v>
      </c>
      <c r="R5" s="61" t="s">
        <v>52</v>
      </c>
      <c r="S5" s="61" t="s">
        <v>85</v>
      </c>
      <c r="T5" s="10" t="s">
        <v>86</v>
      </c>
      <c r="U5" s="8" t="s">
        <v>87</v>
      </c>
      <c r="V5" s="13" t="s">
        <v>88</v>
      </c>
      <c r="W5" s="14" t="s">
        <v>89</v>
      </c>
      <c r="X5" s="14" t="s">
        <v>90</v>
      </c>
      <c r="Y5" s="10" t="s">
        <v>91</v>
      </c>
      <c r="Z5" s="6" t="s">
        <v>85</v>
      </c>
      <c r="AA5" s="10" t="s">
        <v>92</v>
      </c>
      <c r="AB5" s="14" t="s">
        <v>93</v>
      </c>
      <c r="AC5" s="10" t="s">
        <v>94</v>
      </c>
      <c r="AD5" s="63" t="s">
        <v>95</v>
      </c>
      <c r="AE5" s="63" t="s">
        <v>96</v>
      </c>
      <c r="AF5" s="14" t="s">
        <v>87</v>
      </c>
      <c r="AG5" s="14" t="s">
        <v>97</v>
      </c>
      <c r="AH5" s="14" t="s">
        <v>98</v>
      </c>
      <c r="AI5" s="14" t="s">
        <v>45</v>
      </c>
      <c r="AJ5" s="14" t="s">
        <v>45</v>
      </c>
      <c r="AK5" s="14" t="s">
        <v>352</v>
      </c>
      <c r="AL5" s="14" t="s">
        <v>45</v>
      </c>
      <c r="AM5" s="14" t="s">
        <v>45</v>
      </c>
      <c r="AN5" s="14" t="s">
        <v>45</v>
      </c>
      <c r="AO5" s="15" t="s">
        <v>99</v>
      </c>
      <c r="AP5" s="14" t="s">
        <v>45</v>
      </c>
      <c r="AQ5" s="14" t="s">
        <v>45</v>
      </c>
      <c r="AR5" s="14" t="s">
        <v>100</v>
      </c>
      <c r="AS5" s="14" t="s">
        <v>45</v>
      </c>
      <c r="AT5" s="14" t="s">
        <v>45</v>
      </c>
      <c r="AU5" s="14" t="s">
        <v>45</v>
      </c>
      <c r="AV5" s="14" t="s">
        <v>45</v>
      </c>
      <c r="AW5" s="14" t="s">
        <v>45</v>
      </c>
      <c r="AX5" s="14" t="s">
        <v>101</v>
      </c>
      <c r="AY5" s="15" t="s">
        <v>45</v>
      </c>
      <c r="AZ5" s="67" t="s">
        <v>360</v>
      </c>
      <c r="BA5" s="67"/>
      <c r="BB5" s="69"/>
      <c r="BC5" s="69" t="s">
        <v>45</v>
      </c>
    </row>
    <row r="6" spans="1:55" x14ac:dyDescent="0.25">
      <c r="A6" s="65" t="s">
        <v>102</v>
      </c>
      <c r="B6" s="65"/>
      <c r="C6" s="65"/>
      <c r="D6" s="14">
        <v>4</v>
      </c>
      <c r="E6" s="14">
        <f t="shared" ref="E6:AJ6" si="0">D6+1</f>
        <v>5</v>
      </c>
      <c r="F6" s="14">
        <f t="shared" si="0"/>
        <v>6</v>
      </c>
      <c r="G6" s="14">
        <f t="shared" si="0"/>
        <v>7</v>
      </c>
      <c r="H6" s="14">
        <f t="shared" si="0"/>
        <v>8</v>
      </c>
      <c r="I6" s="14">
        <f t="shared" si="0"/>
        <v>9</v>
      </c>
      <c r="J6" s="14">
        <f t="shared" si="0"/>
        <v>10</v>
      </c>
      <c r="K6" s="14">
        <f t="shared" si="0"/>
        <v>11</v>
      </c>
      <c r="L6" s="14">
        <f t="shared" si="0"/>
        <v>12</v>
      </c>
      <c r="M6" s="14">
        <f t="shared" si="0"/>
        <v>13</v>
      </c>
      <c r="N6" s="14">
        <f t="shared" si="0"/>
        <v>14</v>
      </c>
      <c r="O6" s="14">
        <f t="shared" si="0"/>
        <v>15</v>
      </c>
      <c r="P6" s="14">
        <f t="shared" si="0"/>
        <v>16</v>
      </c>
      <c r="Q6" s="14">
        <f t="shared" si="0"/>
        <v>17</v>
      </c>
      <c r="R6" s="14">
        <f t="shared" si="0"/>
        <v>18</v>
      </c>
      <c r="S6" s="14">
        <f t="shared" si="0"/>
        <v>19</v>
      </c>
      <c r="T6" s="14">
        <f t="shared" si="0"/>
        <v>20</v>
      </c>
      <c r="U6" s="14">
        <f t="shared" si="0"/>
        <v>21</v>
      </c>
      <c r="V6" s="14">
        <f t="shared" si="0"/>
        <v>22</v>
      </c>
      <c r="W6" s="14">
        <f t="shared" si="0"/>
        <v>23</v>
      </c>
      <c r="X6" s="14">
        <f t="shared" si="0"/>
        <v>24</v>
      </c>
      <c r="Y6" s="14">
        <f t="shared" si="0"/>
        <v>25</v>
      </c>
      <c r="Z6" s="14">
        <f t="shared" si="0"/>
        <v>26</v>
      </c>
      <c r="AA6" s="14">
        <f t="shared" si="0"/>
        <v>27</v>
      </c>
      <c r="AB6" s="14">
        <f t="shared" si="0"/>
        <v>28</v>
      </c>
      <c r="AC6" s="14">
        <f t="shared" si="0"/>
        <v>29</v>
      </c>
      <c r="AD6" s="14">
        <f t="shared" si="0"/>
        <v>30</v>
      </c>
      <c r="AE6" s="14">
        <f t="shared" si="0"/>
        <v>31</v>
      </c>
      <c r="AF6" s="14">
        <f t="shared" si="0"/>
        <v>32</v>
      </c>
      <c r="AG6" s="14">
        <f t="shared" si="0"/>
        <v>33</v>
      </c>
      <c r="AH6" s="14">
        <f t="shared" si="0"/>
        <v>34</v>
      </c>
      <c r="AI6" s="14">
        <f t="shared" si="0"/>
        <v>35</v>
      </c>
      <c r="AJ6" s="14">
        <f t="shared" si="0"/>
        <v>36</v>
      </c>
      <c r="AK6" s="14">
        <f t="shared" ref="AK6:BC6" si="1">AJ6+1</f>
        <v>37</v>
      </c>
      <c r="AL6" s="14">
        <f t="shared" si="1"/>
        <v>38</v>
      </c>
      <c r="AM6" s="14">
        <f t="shared" si="1"/>
        <v>39</v>
      </c>
      <c r="AN6" s="14">
        <f t="shared" si="1"/>
        <v>40</v>
      </c>
      <c r="AO6" s="14">
        <f t="shared" si="1"/>
        <v>41</v>
      </c>
      <c r="AP6" s="14">
        <f t="shared" si="1"/>
        <v>42</v>
      </c>
      <c r="AQ6" s="14">
        <f t="shared" si="1"/>
        <v>43</v>
      </c>
      <c r="AR6" s="14">
        <f t="shared" si="1"/>
        <v>44</v>
      </c>
      <c r="AS6" s="14">
        <f t="shared" si="1"/>
        <v>45</v>
      </c>
      <c r="AT6" s="14">
        <f t="shared" si="1"/>
        <v>46</v>
      </c>
      <c r="AU6" s="14">
        <f t="shared" si="1"/>
        <v>47</v>
      </c>
      <c r="AV6" s="14">
        <f t="shared" si="1"/>
        <v>48</v>
      </c>
      <c r="AW6" s="14">
        <f t="shared" si="1"/>
        <v>49</v>
      </c>
      <c r="AX6" s="14">
        <f t="shared" si="1"/>
        <v>50</v>
      </c>
      <c r="AY6" s="14">
        <f t="shared" si="1"/>
        <v>51</v>
      </c>
      <c r="AZ6" s="14">
        <f t="shared" si="1"/>
        <v>52</v>
      </c>
      <c r="BA6" s="14">
        <f t="shared" si="1"/>
        <v>53</v>
      </c>
      <c r="BB6" s="14">
        <f t="shared" si="1"/>
        <v>54</v>
      </c>
      <c r="BC6" s="14">
        <f t="shared" si="1"/>
        <v>55</v>
      </c>
    </row>
    <row r="7" spans="1:55" x14ac:dyDescent="0.25">
      <c r="A7" s="65"/>
      <c r="B7" s="65"/>
      <c r="C7" s="6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x14ac:dyDescent="0.25">
      <c r="A8" s="5" t="s">
        <v>384</v>
      </c>
      <c r="B8" s="5"/>
      <c r="C8" s="5" t="s">
        <v>103</v>
      </c>
      <c r="D8" s="34">
        <v>112376959</v>
      </c>
      <c r="E8" s="34">
        <v>38921660</v>
      </c>
      <c r="F8" s="34">
        <v>19263620</v>
      </c>
      <c r="G8" s="34">
        <v>170562239</v>
      </c>
      <c r="H8" s="2">
        <v>4178774.8555000001</v>
      </c>
      <c r="I8" s="19">
        <v>4410607.8554999996</v>
      </c>
      <c r="J8" s="35">
        <v>241309</v>
      </c>
      <c r="K8" s="35">
        <v>231833</v>
      </c>
      <c r="L8" s="12">
        <v>1219.6199999999999</v>
      </c>
      <c r="M8" s="36">
        <v>1181.77</v>
      </c>
      <c r="N8" s="36">
        <v>1179.8499999999999</v>
      </c>
      <c r="O8" s="36">
        <v>1157.0999999999999</v>
      </c>
      <c r="P8" s="36">
        <v>1154.5</v>
      </c>
      <c r="Q8" s="36">
        <v>0</v>
      </c>
      <c r="R8" s="36">
        <v>0</v>
      </c>
      <c r="S8" s="36">
        <v>3740.2234406864277</v>
      </c>
      <c r="T8" s="2">
        <v>3732.2049599329816</v>
      </c>
      <c r="U8" s="66">
        <v>3285.7950400670184</v>
      </c>
      <c r="V8" s="37">
        <v>15.688902000000001</v>
      </c>
      <c r="W8" s="38">
        <v>36</v>
      </c>
      <c r="X8" s="39">
        <v>770</v>
      </c>
      <c r="Y8" s="2">
        <v>469469.25</v>
      </c>
      <c r="Z8" s="4">
        <v>0</v>
      </c>
      <c r="AA8" s="11">
        <v>62.03</v>
      </c>
      <c r="AB8" s="40" t="s">
        <v>104</v>
      </c>
      <c r="AC8" s="36">
        <v>921.95762219300002</v>
      </c>
      <c r="AD8" s="41">
        <v>38</v>
      </c>
      <c r="AE8" s="41">
        <v>38</v>
      </c>
      <c r="AF8" s="42">
        <v>3883054.0045000003</v>
      </c>
      <c r="AG8" s="43"/>
      <c r="AH8" s="44">
        <v>588291</v>
      </c>
      <c r="AI8" s="45">
        <v>73738</v>
      </c>
      <c r="AJ8" s="46">
        <v>12420</v>
      </c>
      <c r="AK8" s="46">
        <v>526</v>
      </c>
      <c r="AL8" s="9">
        <v>405020</v>
      </c>
      <c r="AM8" s="9">
        <v>0</v>
      </c>
      <c r="AN8" s="9">
        <v>405020</v>
      </c>
      <c r="AO8" s="42"/>
      <c r="AP8" s="9">
        <v>0</v>
      </c>
      <c r="AQ8" s="47">
        <v>42544</v>
      </c>
      <c r="AR8" s="47">
        <v>0</v>
      </c>
      <c r="AS8" s="40">
        <v>62030</v>
      </c>
      <c r="AT8" s="40">
        <v>43533</v>
      </c>
      <c r="AU8" s="9">
        <v>0</v>
      </c>
      <c r="AV8" s="40">
        <v>272451</v>
      </c>
      <c r="AW8" s="40">
        <v>0</v>
      </c>
      <c r="AX8" s="40">
        <v>0</v>
      </c>
      <c r="AY8" s="45">
        <v>0</v>
      </c>
    </row>
    <row r="9" spans="1:55" x14ac:dyDescent="0.25">
      <c r="A9" s="5" t="s">
        <v>385</v>
      </c>
      <c r="B9" s="5"/>
      <c r="C9" s="5" t="s">
        <v>105</v>
      </c>
      <c r="D9" s="34">
        <v>134270468</v>
      </c>
      <c r="E9" s="34">
        <v>79869105</v>
      </c>
      <c r="F9" s="34">
        <v>13656720</v>
      </c>
      <c r="G9" s="34">
        <v>227796293</v>
      </c>
      <c r="H9" s="2">
        <v>5581009.1785000004</v>
      </c>
      <c r="I9" s="19">
        <v>5582952.1785000004</v>
      </c>
      <c r="J9" s="35">
        <v>2241</v>
      </c>
      <c r="K9" s="35">
        <v>1943</v>
      </c>
      <c r="L9" s="12">
        <v>1547.89</v>
      </c>
      <c r="M9" s="36">
        <v>1551.11</v>
      </c>
      <c r="N9" s="36">
        <v>1547.47</v>
      </c>
      <c r="O9" s="36">
        <v>1557.93</v>
      </c>
      <c r="P9" s="36">
        <v>1551.08</v>
      </c>
      <c r="Q9" s="36">
        <v>0</v>
      </c>
      <c r="R9" s="36">
        <v>0</v>
      </c>
      <c r="S9" s="36">
        <v>3599.5191691756231</v>
      </c>
      <c r="T9" s="2">
        <v>3599.3270486941615</v>
      </c>
      <c r="U9" s="66">
        <v>3418.6729513058385</v>
      </c>
      <c r="V9" s="37">
        <v>15.913872</v>
      </c>
      <c r="W9" s="38">
        <v>85</v>
      </c>
      <c r="X9" s="39">
        <v>990</v>
      </c>
      <c r="Y9" s="2">
        <v>781014.38400000008</v>
      </c>
      <c r="Z9" s="4">
        <v>0</v>
      </c>
      <c r="AA9" s="11">
        <v>0</v>
      </c>
      <c r="AB9" s="40" t="s">
        <v>106</v>
      </c>
      <c r="AC9" s="36">
        <v>212.503013923</v>
      </c>
      <c r="AD9" s="41">
        <v>36.9</v>
      </c>
      <c r="AE9" s="41">
        <v>36.9</v>
      </c>
      <c r="AF9" s="42">
        <v>5302737.8014999991</v>
      </c>
      <c r="AG9" s="43"/>
      <c r="AH9" s="44">
        <v>772150</v>
      </c>
      <c r="AI9" s="45">
        <v>74795</v>
      </c>
      <c r="AJ9" s="46">
        <v>29325</v>
      </c>
      <c r="AK9" s="46">
        <v>526</v>
      </c>
      <c r="AL9" s="9">
        <v>520740</v>
      </c>
      <c r="AM9" s="9">
        <v>0</v>
      </c>
      <c r="AN9" s="9">
        <v>520740</v>
      </c>
      <c r="AO9" s="42"/>
      <c r="AP9" s="9">
        <v>0</v>
      </c>
      <c r="AQ9" s="47">
        <v>55840</v>
      </c>
      <c r="AR9" s="47">
        <v>0</v>
      </c>
      <c r="AS9" s="40">
        <v>0</v>
      </c>
      <c r="AT9" s="40">
        <v>0</v>
      </c>
      <c r="AU9" s="9">
        <v>0</v>
      </c>
      <c r="AV9" s="40">
        <v>0</v>
      </c>
      <c r="AW9" s="40">
        <v>0</v>
      </c>
      <c r="AX9" s="40">
        <v>11966</v>
      </c>
      <c r="AY9" s="45">
        <v>0</v>
      </c>
    </row>
    <row r="10" spans="1:55" x14ac:dyDescent="0.25">
      <c r="A10" s="5" t="s">
        <v>386</v>
      </c>
      <c r="B10" s="5"/>
      <c r="C10" s="5" t="s">
        <v>107</v>
      </c>
      <c r="D10" s="34">
        <v>99239737</v>
      </c>
      <c r="E10" s="34">
        <v>158041825</v>
      </c>
      <c r="F10" s="34">
        <v>8734780</v>
      </c>
      <c r="G10" s="34">
        <v>266016342</v>
      </c>
      <c r="H10" s="2">
        <v>6517400.3790000007</v>
      </c>
      <c r="I10" s="19">
        <v>6560946.3790000007</v>
      </c>
      <c r="J10" s="35">
        <v>27256</v>
      </c>
      <c r="K10" s="35">
        <v>43546</v>
      </c>
      <c r="L10" s="12">
        <v>1629.7</v>
      </c>
      <c r="M10" s="36">
        <v>1647.52</v>
      </c>
      <c r="N10" s="36">
        <v>1646.54</v>
      </c>
      <c r="O10" s="36">
        <v>1568.73</v>
      </c>
      <c r="P10" s="36">
        <v>1560.04</v>
      </c>
      <c r="Q10" s="36">
        <v>0</v>
      </c>
      <c r="R10" s="36">
        <v>0</v>
      </c>
      <c r="S10" s="36">
        <v>3972.4290928182972</v>
      </c>
      <c r="T10" s="2">
        <v>3982.3166814363412</v>
      </c>
      <c r="U10" s="66">
        <v>3035.6833185636588</v>
      </c>
      <c r="V10" s="37">
        <v>22.417826999999999</v>
      </c>
      <c r="W10" s="38">
        <v>34</v>
      </c>
      <c r="X10" s="39">
        <v>1097</v>
      </c>
      <c r="Y10" s="2">
        <v>712901.25</v>
      </c>
      <c r="Z10" s="4">
        <v>0</v>
      </c>
      <c r="AA10" s="11">
        <v>0</v>
      </c>
      <c r="AB10" s="40" t="s">
        <v>106</v>
      </c>
      <c r="AC10" s="36">
        <v>214.90010744400001</v>
      </c>
      <c r="AD10" s="41">
        <v>39.97</v>
      </c>
      <c r="AE10" s="41">
        <v>39.97</v>
      </c>
      <c r="AF10" s="42">
        <v>5001348.9809999987</v>
      </c>
      <c r="AG10" s="43"/>
      <c r="AH10" s="44">
        <v>820144</v>
      </c>
      <c r="AI10" s="45">
        <v>105364</v>
      </c>
      <c r="AJ10" s="46">
        <v>11730</v>
      </c>
      <c r="AK10" s="46">
        <v>526</v>
      </c>
      <c r="AL10" s="9">
        <v>577022</v>
      </c>
      <c r="AM10" s="9">
        <v>0</v>
      </c>
      <c r="AN10" s="9">
        <v>577022</v>
      </c>
      <c r="AO10" s="42"/>
      <c r="AP10" s="9">
        <v>0</v>
      </c>
      <c r="AQ10" s="47">
        <v>59311</v>
      </c>
      <c r="AR10" s="47">
        <v>0</v>
      </c>
      <c r="AS10" s="40">
        <v>0</v>
      </c>
      <c r="AT10" s="40">
        <v>0</v>
      </c>
      <c r="AU10" s="9">
        <v>0</v>
      </c>
      <c r="AV10" s="40">
        <v>0</v>
      </c>
      <c r="AW10" s="40">
        <v>0</v>
      </c>
      <c r="AX10" s="40">
        <v>29546</v>
      </c>
      <c r="AY10" s="45">
        <v>0</v>
      </c>
    </row>
    <row r="11" spans="1:55" x14ac:dyDescent="0.25">
      <c r="A11" s="5" t="s">
        <v>387</v>
      </c>
      <c r="B11" s="5"/>
      <c r="C11" s="5" t="s">
        <v>108</v>
      </c>
      <c r="D11" s="34">
        <v>73274040</v>
      </c>
      <c r="E11" s="34">
        <v>31547510</v>
      </c>
      <c r="F11" s="34">
        <v>18361430</v>
      </c>
      <c r="G11" s="34">
        <v>123182980</v>
      </c>
      <c r="H11" s="2">
        <v>3017983.01</v>
      </c>
      <c r="I11" s="19">
        <v>3026624.01</v>
      </c>
      <c r="J11" s="35">
        <v>28511</v>
      </c>
      <c r="K11" s="35">
        <v>8641</v>
      </c>
      <c r="L11" s="12">
        <v>1717.92</v>
      </c>
      <c r="M11" s="36">
        <v>1695.88</v>
      </c>
      <c r="N11" s="36">
        <v>1684</v>
      </c>
      <c r="O11" s="36">
        <v>1613.63</v>
      </c>
      <c r="P11" s="36">
        <v>1596.22</v>
      </c>
      <c r="Q11" s="36">
        <v>0</v>
      </c>
      <c r="R11" s="36">
        <v>0</v>
      </c>
      <c r="S11" s="36">
        <v>1796.408949925702</v>
      </c>
      <c r="T11" s="2">
        <v>1784.6923190320067</v>
      </c>
      <c r="U11" s="66">
        <v>5233.3076809679933</v>
      </c>
      <c r="V11" s="37">
        <v>4.2528069999999998</v>
      </c>
      <c r="W11" s="38">
        <v>179</v>
      </c>
      <c r="X11" s="39">
        <v>1113</v>
      </c>
      <c r="Y11" s="2">
        <v>365632.88400000002</v>
      </c>
      <c r="Z11" s="4">
        <v>0.65596521583203238</v>
      </c>
      <c r="AA11" s="11">
        <v>0</v>
      </c>
      <c r="AB11" s="40">
        <v>339</v>
      </c>
      <c r="AC11" s="36">
        <v>731.91167515300003</v>
      </c>
      <c r="AD11" s="41">
        <v>35.5</v>
      </c>
      <c r="AE11" s="41">
        <v>39.5</v>
      </c>
      <c r="AF11" s="42">
        <v>8875061.8300000019</v>
      </c>
      <c r="AG11" s="43"/>
      <c r="AH11" s="44">
        <v>844218</v>
      </c>
      <c r="AI11" s="45">
        <v>19988</v>
      </c>
      <c r="AJ11" s="46">
        <v>61755</v>
      </c>
      <c r="AK11" s="46">
        <v>526</v>
      </c>
      <c r="AL11" s="9">
        <v>585438</v>
      </c>
      <c r="AM11" s="9">
        <v>0</v>
      </c>
      <c r="AN11" s="9">
        <v>585438</v>
      </c>
      <c r="AO11" s="42"/>
      <c r="AP11" s="9">
        <v>0</v>
      </c>
      <c r="AQ11" s="47">
        <v>61052</v>
      </c>
      <c r="AR11" s="47">
        <v>59534</v>
      </c>
      <c r="AS11" s="40">
        <v>0</v>
      </c>
      <c r="AT11" s="40">
        <v>0</v>
      </c>
      <c r="AU11" s="9">
        <v>0</v>
      </c>
      <c r="AV11" s="40">
        <v>0</v>
      </c>
      <c r="AW11" s="40">
        <v>77338</v>
      </c>
      <c r="AX11" s="40">
        <v>0</v>
      </c>
      <c r="AY11" s="45">
        <v>60295</v>
      </c>
    </row>
    <row r="12" spans="1:55" x14ac:dyDescent="0.25">
      <c r="A12" s="5" t="s">
        <v>388</v>
      </c>
      <c r="B12" s="5"/>
      <c r="C12" s="5" t="s">
        <v>109</v>
      </c>
      <c r="D12" s="34">
        <v>48893274</v>
      </c>
      <c r="E12" s="34">
        <v>8276160</v>
      </c>
      <c r="F12" s="34">
        <v>2600800</v>
      </c>
      <c r="G12" s="34">
        <v>59770234</v>
      </c>
      <c r="H12" s="2">
        <v>1464370.733</v>
      </c>
      <c r="I12" s="19">
        <v>1464546.733</v>
      </c>
      <c r="J12" s="35">
        <v>193</v>
      </c>
      <c r="K12" s="35">
        <v>176</v>
      </c>
      <c r="L12" s="12">
        <v>743.26</v>
      </c>
      <c r="M12" s="36">
        <v>755.86</v>
      </c>
      <c r="N12" s="36">
        <v>737.74</v>
      </c>
      <c r="O12" s="36">
        <v>742.73</v>
      </c>
      <c r="P12" s="36">
        <v>740.54</v>
      </c>
      <c r="Q12" s="36">
        <v>0</v>
      </c>
      <c r="R12" s="36">
        <v>0</v>
      </c>
      <c r="S12" s="36">
        <v>1937.6124321964385</v>
      </c>
      <c r="T12" s="2">
        <v>1937.5899412589633</v>
      </c>
      <c r="U12" s="66">
        <v>5080.4100587410367</v>
      </c>
      <c r="V12" s="37">
        <v>9.0341229999999992</v>
      </c>
      <c r="W12" s="38">
        <v>1</v>
      </c>
      <c r="X12" s="39">
        <v>535</v>
      </c>
      <c r="Y12" s="2">
        <v>176580.56700000001</v>
      </c>
      <c r="Z12" s="4">
        <v>0.61860932727340345</v>
      </c>
      <c r="AA12" s="11">
        <v>0</v>
      </c>
      <c r="AB12" s="40" t="s">
        <v>106</v>
      </c>
      <c r="AC12" s="36">
        <v>34.223714737500003</v>
      </c>
      <c r="AD12" s="41">
        <v>32.67</v>
      </c>
      <c r="AE12" s="41">
        <v>32.67</v>
      </c>
      <c r="AF12" s="42">
        <v>3840078.747</v>
      </c>
      <c r="AG12" s="43"/>
      <c r="AH12" s="44">
        <v>376271</v>
      </c>
      <c r="AI12" s="45">
        <v>42460</v>
      </c>
      <c r="AJ12" s="46">
        <v>345</v>
      </c>
      <c r="AK12" s="46">
        <v>1051</v>
      </c>
      <c r="AL12" s="9">
        <v>562285</v>
      </c>
      <c r="AM12" s="9">
        <v>0</v>
      </c>
      <c r="AN12" s="9">
        <v>562285</v>
      </c>
      <c r="AO12" s="42"/>
      <c r="AP12" s="9">
        <v>18883</v>
      </c>
      <c r="AQ12" s="47">
        <v>27211</v>
      </c>
      <c r="AR12" s="47">
        <v>24906</v>
      </c>
      <c r="AS12" s="40">
        <v>0</v>
      </c>
      <c r="AT12" s="40">
        <v>0</v>
      </c>
      <c r="AU12" s="9">
        <v>0</v>
      </c>
      <c r="AV12" s="40">
        <v>0</v>
      </c>
      <c r="AW12" s="40">
        <v>0</v>
      </c>
      <c r="AX12" s="40">
        <v>0</v>
      </c>
      <c r="AY12" s="45">
        <v>0</v>
      </c>
    </row>
    <row r="13" spans="1:55" x14ac:dyDescent="0.25">
      <c r="A13" s="5" t="s">
        <v>389</v>
      </c>
      <c r="B13" s="5"/>
      <c r="C13" s="5" t="s">
        <v>110</v>
      </c>
      <c r="D13" s="34">
        <v>493280077</v>
      </c>
      <c r="E13" s="34">
        <v>141337340</v>
      </c>
      <c r="F13" s="34">
        <v>29487210</v>
      </c>
      <c r="G13" s="34">
        <v>664104627</v>
      </c>
      <c r="H13" s="2">
        <v>16270563.361500002</v>
      </c>
      <c r="I13" s="19">
        <v>16343281.361500002</v>
      </c>
      <c r="J13" s="35">
        <v>58618</v>
      </c>
      <c r="K13" s="35">
        <v>72718</v>
      </c>
      <c r="L13" s="12">
        <v>3855.42</v>
      </c>
      <c r="M13" s="36">
        <v>3909.89</v>
      </c>
      <c r="N13" s="36">
        <v>3881.87</v>
      </c>
      <c r="O13" s="36">
        <v>3864.9</v>
      </c>
      <c r="P13" s="36">
        <v>3859.55</v>
      </c>
      <c r="Q13" s="36">
        <v>0</v>
      </c>
      <c r="R13" s="36">
        <v>0</v>
      </c>
      <c r="S13" s="36">
        <v>4176.3787118051923</v>
      </c>
      <c r="T13" s="2">
        <v>4179.9849513669187</v>
      </c>
      <c r="U13" s="66">
        <v>2838.0150486330813</v>
      </c>
      <c r="V13" s="37">
        <v>73.523605000000003</v>
      </c>
      <c r="W13" s="38">
        <v>33</v>
      </c>
      <c r="X13" s="39">
        <v>1966</v>
      </c>
      <c r="Y13" s="2">
        <v>0</v>
      </c>
      <c r="Z13" s="4">
        <v>0</v>
      </c>
      <c r="AA13" s="11">
        <v>0</v>
      </c>
      <c r="AB13" s="40" t="s">
        <v>106</v>
      </c>
      <c r="AC13" s="36">
        <v>349.65070050399999</v>
      </c>
      <c r="AD13" s="41">
        <v>32.159999999999997</v>
      </c>
      <c r="AE13" s="41">
        <v>32.159999999999997</v>
      </c>
      <c r="AF13" s="42">
        <v>11096326.658499997</v>
      </c>
      <c r="AG13" s="43"/>
      <c r="AH13" s="44">
        <v>1946363</v>
      </c>
      <c r="AI13" s="45">
        <v>345561</v>
      </c>
      <c r="AJ13" s="46">
        <v>11385</v>
      </c>
      <c r="AK13" s="46">
        <v>526</v>
      </c>
      <c r="AL13" s="9">
        <v>1034116</v>
      </c>
      <c r="AM13" s="9">
        <v>0</v>
      </c>
      <c r="AN13" s="9">
        <v>1034116</v>
      </c>
      <c r="AO13" s="42"/>
      <c r="AP13" s="9">
        <v>0</v>
      </c>
      <c r="AQ13" s="47">
        <v>140756</v>
      </c>
      <c r="AR13" s="47">
        <v>0</v>
      </c>
      <c r="AS13" s="40">
        <v>0</v>
      </c>
      <c r="AT13" s="40">
        <v>0</v>
      </c>
      <c r="AU13" s="9">
        <v>0</v>
      </c>
      <c r="AV13" s="40">
        <v>0</v>
      </c>
      <c r="AW13" s="40">
        <v>0</v>
      </c>
      <c r="AX13" s="40">
        <v>46407</v>
      </c>
      <c r="AY13" s="45">
        <v>25911</v>
      </c>
    </row>
    <row r="14" spans="1:55" x14ac:dyDescent="0.25">
      <c r="A14" s="5" t="s">
        <v>390</v>
      </c>
      <c r="B14" s="5"/>
      <c r="C14" s="5" t="s">
        <v>111</v>
      </c>
      <c r="D14" s="34">
        <v>56063254</v>
      </c>
      <c r="E14" s="34">
        <v>9288760</v>
      </c>
      <c r="F14" s="34">
        <v>4465110</v>
      </c>
      <c r="G14" s="34">
        <v>69817124</v>
      </c>
      <c r="H14" s="2">
        <v>1710519.5379999999</v>
      </c>
      <c r="I14" s="19">
        <v>1751257.5379999999</v>
      </c>
      <c r="J14" s="35">
        <v>49372</v>
      </c>
      <c r="K14" s="35">
        <v>40738</v>
      </c>
      <c r="L14" s="12">
        <v>426.61</v>
      </c>
      <c r="M14" s="36">
        <v>425.81</v>
      </c>
      <c r="N14" s="36">
        <v>423.41</v>
      </c>
      <c r="O14" s="36">
        <v>455.88</v>
      </c>
      <c r="P14" s="36">
        <v>453.85</v>
      </c>
      <c r="Q14" s="36">
        <v>0</v>
      </c>
      <c r="R14" s="36">
        <v>0</v>
      </c>
      <c r="S14" s="36">
        <v>4133.0441699349476</v>
      </c>
      <c r="T14" s="2">
        <v>4112.7675207252059</v>
      </c>
      <c r="U14" s="66">
        <v>2905.2324792747941</v>
      </c>
      <c r="V14" s="37">
        <v>0</v>
      </c>
      <c r="W14" s="38">
        <v>0</v>
      </c>
      <c r="X14" s="39">
        <v>323</v>
      </c>
      <c r="Y14" s="2">
        <v>112536</v>
      </c>
      <c r="Z14" s="4">
        <v>0</v>
      </c>
      <c r="AA14" s="11">
        <v>0</v>
      </c>
      <c r="AB14" s="40" t="s">
        <v>106</v>
      </c>
      <c r="AC14" s="36">
        <v>169.434110621</v>
      </c>
      <c r="AD14" s="41">
        <v>34.39</v>
      </c>
      <c r="AE14" s="41">
        <v>37.39</v>
      </c>
      <c r="AF14" s="42">
        <v>1237077.0420000001</v>
      </c>
      <c r="AG14" s="43"/>
      <c r="AH14" s="44">
        <v>211970</v>
      </c>
      <c r="AI14" s="45">
        <v>0</v>
      </c>
      <c r="AJ14" s="46">
        <v>0</v>
      </c>
      <c r="AK14" s="46">
        <v>1051</v>
      </c>
      <c r="AL14" s="9">
        <v>339473</v>
      </c>
      <c r="AM14" s="9">
        <v>0</v>
      </c>
      <c r="AN14" s="9">
        <v>339473</v>
      </c>
      <c r="AO14" s="42"/>
      <c r="AP14" s="9">
        <v>0</v>
      </c>
      <c r="AQ14" s="47">
        <v>15329</v>
      </c>
      <c r="AR14" s="47">
        <v>0</v>
      </c>
      <c r="AS14" s="40">
        <v>0</v>
      </c>
      <c r="AT14" s="40">
        <v>0</v>
      </c>
      <c r="AU14" s="9">
        <v>0</v>
      </c>
      <c r="AV14" s="40">
        <v>0</v>
      </c>
      <c r="AW14" s="40">
        <v>0</v>
      </c>
      <c r="AX14" s="40">
        <v>101954</v>
      </c>
      <c r="AY14" s="45">
        <v>104796</v>
      </c>
    </row>
    <row r="15" spans="1:55" x14ac:dyDescent="0.25">
      <c r="A15" s="5" t="s">
        <v>391</v>
      </c>
      <c r="B15" s="5"/>
      <c r="C15" s="5" t="s">
        <v>112</v>
      </c>
      <c r="D15" s="34">
        <v>1903768280</v>
      </c>
      <c r="E15" s="34">
        <v>386566545</v>
      </c>
      <c r="F15" s="34">
        <v>48454830</v>
      </c>
      <c r="G15" s="34">
        <v>2338789655</v>
      </c>
      <c r="H15" s="2">
        <v>57300346.547500007</v>
      </c>
      <c r="I15" s="19">
        <v>57304306.547500007</v>
      </c>
      <c r="J15" s="35">
        <v>2925</v>
      </c>
      <c r="K15" s="35">
        <v>3960</v>
      </c>
      <c r="L15" s="12">
        <v>17206.95</v>
      </c>
      <c r="M15" s="36">
        <v>17826.91</v>
      </c>
      <c r="N15" s="36">
        <v>17862.22</v>
      </c>
      <c r="O15" s="36">
        <v>17928.310000000001</v>
      </c>
      <c r="P15" s="36">
        <v>17939.72</v>
      </c>
      <c r="Q15" s="36">
        <v>0</v>
      </c>
      <c r="R15" s="36">
        <v>0</v>
      </c>
      <c r="S15" s="36">
        <v>3214.4253573670371</v>
      </c>
      <c r="T15" s="2">
        <v>3214.4834156620527</v>
      </c>
      <c r="U15" s="66">
        <v>3803.5165843379473</v>
      </c>
      <c r="V15" s="37">
        <v>178.44821099999999</v>
      </c>
      <c r="W15" s="38">
        <v>801</v>
      </c>
      <c r="X15" s="39">
        <v>4009</v>
      </c>
      <c r="Y15" s="2">
        <v>4009541.6340000001</v>
      </c>
      <c r="Z15" s="4">
        <v>0.1548935779154571</v>
      </c>
      <c r="AA15" s="11">
        <v>0</v>
      </c>
      <c r="AB15" s="40" t="s">
        <v>106</v>
      </c>
      <c r="AC15" s="36">
        <v>142.67723980299999</v>
      </c>
      <c r="AD15" s="41">
        <v>48.5</v>
      </c>
      <c r="AE15" s="41">
        <v>48.5</v>
      </c>
      <c r="AF15" s="42">
        <v>67804947.832499996</v>
      </c>
      <c r="AG15" s="43"/>
      <c r="AH15" s="44">
        <v>8874326</v>
      </c>
      <c r="AI15" s="45">
        <v>838707</v>
      </c>
      <c r="AJ15" s="46">
        <v>276345</v>
      </c>
      <c r="AK15" s="46">
        <v>526</v>
      </c>
      <c r="AL15" s="9">
        <v>2108734</v>
      </c>
      <c r="AM15" s="9">
        <v>0</v>
      </c>
      <c r="AN15" s="9">
        <v>2108734</v>
      </c>
      <c r="AO15" s="42"/>
      <c r="AP15" s="9">
        <v>49965</v>
      </c>
      <c r="AQ15" s="47">
        <v>641769</v>
      </c>
      <c r="AR15" s="47">
        <v>85351</v>
      </c>
      <c r="AS15" s="40">
        <v>0</v>
      </c>
      <c r="AT15" s="40">
        <v>0</v>
      </c>
      <c r="AU15" s="9">
        <v>0</v>
      </c>
      <c r="AV15" s="40">
        <v>0</v>
      </c>
      <c r="AW15" s="40">
        <v>0</v>
      </c>
      <c r="AX15" s="40">
        <v>1525503</v>
      </c>
      <c r="AY15" s="45">
        <v>0</v>
      </c>
    </row>
    <row r="16" spans="1:55" x14ac:dyDescent="0.25">
      <c r="A16" s="5" t="s">
        <v>392</v>
      </c>
      <c r="B16" s="5"/>
      <c r="C16" s="5" t="s">
        <v>113</v>
      </c>
      <c r="D16" s="34">
        <v>38801530</v>
      </c>
      <c r="E16" s="34">
        <v>15705375</v>
      </c>
      <c r="F16" s="34">
        <v>11292685</v>
      </c>
      <c r="G16" s="34">
        <v>65799590</v>
      </c>
      <c r="H16" s="2">
        <v>1612089.9550000001</v>
      </c>
      <c r="I16" s="19">
        <v>1612282.9550000001</v>
      </c>
      <c r="J16" s="35">
        <v>0</v>
      </c>
      <c r="K16" s="35">
        <v>193</v>
      </c>
      <c r="L16" s="12">
        <v>536.66</v>
      </c>
      <c r="M16" s="36">
        <v>523.89</v>
      </c>
      <c r="N16" s="36">
        <v>530</v>
      </c>
      <c r="O16" s="36">
        <v>534.1</v>
      </c>
      <c r="P16" s="36">
        <v>521.34</v>
      </c>
      <c r="Q16" s="36">
        <v>0</v>
      </c>
      <c r="R16" s="36">
        <v>0</v>
      </c>
      <c r="S16" s="36">
        <v>3077.1535150508698</v>
      </c>
      <c r="T16" s="2">
        <v>3077.5219129970033</v>
      </c>
      <c r="U16" s="66">
        <v>3940.4780870029967</v>
      </c>
      <c r="V16" s="37">
        <v>15.66094</v>
      </c>
      <c r="W16" s="38">
        <v>162</v>
      </c>
      <c r="X16" s="39">
        <v>421</v>
      </c>
      <c r="Y16" s="2">
        <v>0</v>
      </c>
      <c r="Z16" s="4">
        <v>0.21916432756182569</v>
      </c>
      <c r="AA16" s="11">
        <v>0</v>
      </c>
      <c r="AB16" s="40" t="s">
        <v>106</v>
      </c>
      <c r="AC16" s="36">
        <v>49.705868074999998</v>
      </c>
      <c r="AD16" s="41">
        <v>39.9</v>
      </c>
      <c r="AE16" s="41">
        <v>42.5</v>
      </c>
      <c r="AF16" s="42">
        <v>2064377.0649999999</v>
      </c>
      <c r="AG16" s="43"/>
      <c r="AH16" s="44">
        <v>260795</v>
      </c>
      <c r="AI16" s="45">
        <v>73606</v>
      </c>
      <c r="AJ16" s="46">
        <v>55890</v>
      </c>
      <c r="AK16" s="46">
        <v>1051</v>
      </c>
      <c r="AL16" s="9">
        <v>442471</v>
      </c>
      <c r="AM16" s="9">
        <v>0</v>
      </c>
      <c r="AN16" s="9">
        <v>442471</v>
      </c>
      <c r="AO16" s="42"/>
      <c r="AP16" s="9">
        <v>0</v>
      </c>
      <c r="AQ16" s="47">
        <v>18860</v>
      </c>
      <c r="AR16" s="47">
        <v>0</v>
      </c>
      <c r="AS16" s="40">
        <v>0</v>
      </c>
      <c r="AT16" s="40">
        <v>0</v>
      </c>
      <c r="AU16" s="9">
        <v>0</v>
      </c>
      <c r="AV16" s="40">
        <v>0</v>
      </c>
      <c r="AW16" s="40">
        <v>44810</v>
      </c>
      <c r="AX16" s="40">
        <v>0</v>
      </c>
      <c r="AY16" s="45">
        <v>0</v>
      </c>
    </row>
    <row r="17" spans="1:51" x14ac:dyDescent="0.25">
      <c r="A17" s="5" t="s">
        <v>393</v>
      </c>
      <c r="B17" s="5"/>
      <c r="C17" s="5" t="s">
        <v>114</v>
      </c>
      <c r="D17" s="34">
        <v>98522720</v>
      </c>
      <c r="E17" s="34">
        <v>36999140</v>
      </c>
      <c r="F17" s="34">
        <v>55157000</v>
      </c>
      <c r="G17" s="34">
        <v>190678860</v>
      </c>
      <c r="H17" s="2">
        <v>4671632.0699999994</v>
      </c>
      <c r="I17" s="19">
        <v>4966784.0699999994</v>
      </c>
      <c r="J17" s="35">
        <v>305505</v>
      </c>
      <c r="K17" s="35">
        <v>295152</v>
      </c>
      <c r="L17" s="12">
        <v>1446.55</v>
      </c>
      <c r="M17" s="36">
        <v>1448.17</v>
      </c>
      <c r="N17" s="36">
        <v>1440.46</v>
      </c>
      <c r="O17" s="36">
        <v>1442.71</v>
      </c>
      <c r="P17" s="36">
        <v>1446.48</v>
      </c>
      <c r="Q17" s="36">
        <v>0</v>
      </c>
      <c r="R17" s="36">
        <v>0</v>
      </c>
      <c r="S17" s="36">
        <v>3436.8458606379081</v>
      </c>
      <c r="T17" s="2">
        <v>3429.6968380784019</v>
      </c>
      <c r="U17" s="66">
        <v>3588.3031619215981</v>
      </c>
      <c r="V17" s="37">
        <v>17.257482</v>
      </c>
      <c r="W17" s="38">
        <v>168</v>
      </c>
      <c r="X17" s="39">
        <v>877</v>
      </c>
      <c r="Y17" s="2">
        <v>425995.2</v>
      </c>
      <c r="Z17" s="4">
        <v>4.0296584036421668E-2</v>
      </c>
      <c r="AA17" s="11">
        <v>0</v>
      </c>
      <c r="AB17" s="40" t="s">
        <v>106</v>
      </c>
      <c r="AC17" s="36">
        <v>86.688210912700001</v>
      </c>
      <c r="AD17" s="41">
        <v>46</v>
      </c>
      <c r="AE17" s="41">
        <v>46</v>
      </c>
      <c r="AF17" s="42">
        <v>5196472.9900000012</v>
      </c>
      <c r="AG17" s="43"/>
      <c r="AH17" s="44">
        <v>720906</v>
      </c>
      <c r="AI17" s="45">
        <v>81110</v>
      </c>
      <c r="AJ17" s="46">
        <v>57960</v>
      </c>
      <c r="AK17" s="46">
        <v>526</v>
      </c>
      <c r="AL17" s="9">
        <v>461302</v>
      </c>
      <c r="AM17" s="9">
        <v>0</v>
      </c>
      <c r="AN17" s="9">
        <v>461302</v>
      </c>
      <c r="AO17" s="42"/>
      <c r="AP17" s="9">
        <v>0</v>
      </c>
      <c r="AQ17" s="47">
        <v>52134</v>
      </c>
      <c r="AR17" s="47">
        <v>2351</v>
      </c>
      <c r="AS17" s="40">
        <v>0</v>
      </c>
      <c r="AT17" s="40">
        <v>0</v>
      </c>
      <c r="AU17" s="9">
        <v>0</v>
      </c>
      <c r="AV17" s="40">
        <v>0</v>
      </c>
      <c r="AW17" s="40">
        <v>0</v>
      </c>
      <c r="AX17" s="40">
        <v>0</v>
      </c>
      <c r="AY17" s="45">
        <v>0</v>
      </c>
    </row>
    <row r="18" spans="1:51" x14ac:dyDescent="0.25">
      <c r="A18" s="5" t="s">
        <v>394</v>
      </c>
      <c r="B18" s="5"/>
      <c r="C18" s="5" t="s">
        <v>115</v>
      </c>
      <c r="D18" s="34">
        <v>253725620</v>
      </c>
      <c r="E18" s="34">
        <v>42877245</v>
      </c>
      <c r="F18" s="34">
        <v>17949465</v>
      </c>
      <c r="G18" s="34">
        <v>314552330</v>
      </c>
      <c r="H18" s="2">
        <v>7706532.085</v>
      </c>
      <c r="I18" s="19">
        <v>7706532.085</v>
      </c>
      <c r="J18" s="35">
        <v>0</v>
      </c>
      <c r="K18" s="35">
        <v>0</v>
      </c>
      <c r="L18" s="12">
        <v>1864.36</v>
      </c>
      <c r="M18" s="36">
        <v>1880.71</v>
      </c>
      <c r="N18" s="36">
        <v>1866.51</v>
      </c>
      <c r="O18" s="36">
        <v>1855.74</v>
      </c>
      <c r="P18" s="36">
        <v>1849.71</v>
      </c>
      <c r="Q18" s="36">
        <v>0</v>
      </c>
      <c r="R18" s="36">
        <v>0</v>
      </c>
      <c r="S18" s="36">
        <v>4097.6716692100326</v>
      </c>
      <c r="T18" s="2">
        <v>4097.6716692100326</v>
      </c>
      <c r="U18" s="66">
        <v>2920.3283307899674</v>
      </c>
      <c r="V18" s="37">
        <v>24.795237</v>
      </c>
      <c r="W18" s="38">
        <v>68</v>
      </c>
      <c r="X18" s="39">
        <v>920</v>
      </c>
      <c r="Y18" s="2">
        <v>1525073.1642160001</v>
      </c>
      <c r="Z18" s="4">
        <v>0</v>
      </c>
      <c r="AA18" s="11">
        <v>0</v>
      </c>
      <c r="AB18" s="40" t="s">
        <v>106</v>
      </c>
      <c r="AC18" s="36">
        <v>150.76720540900001</v>
      </c>
      <c r="AD18" s="41">
        <v>39.700000000000003</v>
      </c>
      <c r="AE18" s="41">
        <v>39.700000000000003</v>
      </c>
      <c r="AF18" s="42">
        <v>5492290.6949999994</v>
      </c>
      <c r="AG18" s="43"/>
      <c r="AH18" s="44">
        <v>936227</v>
      </c>
      <c r="AI18" s="45">
        <v>116538</v>
      </c>
      <c r="AJ18" s="46">
        <v>23460</v>
      </c>
      <c r="AK18" s="46">
        <v>526</v>
      </c>
      <c r="AL18" s="9">
        <v>483920</v>
      </c>
      <c r="AM18" s="9">
        <v>0</v>
      </c>
      <c r="AN18" s="9">
        <v>483920</v>
      </c>
      <c r="AO18" s="42"/>
      <c r="AP18" s="9">
        <v>0</v>
      </c>
      <c r="AQ18" s="47">
        <v>67706</v>
      </c>
      <c r="AR18" s="47">
        <v>0</v>
      </c>
      <c r="AS18" s="40">
        <v>0</v>
      </c>
      <c r="AT18" s="40">
        <v>0</v>
      </c>
      <c r="AU18" s="9">
        <v>0</v>
      </c>
      <c r="AV18" s="40">
        <v>0</v>
      </c>
      <c r="AW18" s="40">
        <v>0</v>
      </c>
      <c r="AX18" s="40">
        <v>3772</v>
      </c>
      <c r="AY18" s="45">
        <v>17117</v>
      </c>
    </row>
    <row r="19" spans="1:51" x14ac:dyDescent="0.25">
      <c r="A19" s="5" t="s">
        <v>395</v>
      </c>
      <c r="B19" s="5"/>
      <c r="C19" s="5" t="s">
        <v>116</v>
      </c>
      <c r="D19" s="34">
        <v>1725546630</v>
      </c>
      <c r="E19" s="34">
        <v>440182225</v>
      </c>
      <c r="F19" s="34">
        <v>59701550</v>
      </c>
      <c r="G19" s="34">
        <v>2225430405</v>
      </c>
      <c r="H19" s="2">
        <v>54523044.922500007</v>
      </c>
      <c r="I19" s="19">
        <v>54623414.922500007</v>
      </c>
      <c r="J19" s="35">
        <v>85920</v>
      </c>
      <c r="K19" s="35">
        <v>100370</v>
      </c>
      <c r="L19" s="12">
        <v>15553.93</v>
      </c>
      <c r="M19" s="36">
        <v>15635.6</v>
      </c>
      <c r="N19" s="36">
        <v>15596.31</v>
      </c>
      <c r="O19" s="36">
        <v>15325.64</v>
      </c>
      <c r="P19" s="36">
        <v>15328.99</v>
      </c>
      <c r="Q19" s="36">
        <v>0</v>
      </c>
      <c r="R19" s="36">
        <v>0</v>
      </c>
      <c r="S19" s="36">
        <v>3492.6043722338768</v>
      </c>
      <c r="T19" s="2">
        <v>3493.5285452748858</v>
      </c>
      <c r="U19" s="66">
        <v>3524.4714547251142</v>
      </c>
      <c r="V19" s="37">
        <v>180.226201</v>
      </c>
      <c r="W19" s="38">
        <v>5064</v>
      </c>
      <c r="X19" s="39">
        <v>8717</v>
      </c>
      <c r="Y19" s="2">
        <v>5266981.26</v>
      </c>
      <c r="Z19" s="4">
        <v>9.3014398934353482E-3</v>
      </c>
      <c r="AA19" s="11">
        <v>0</v>
      </c>
      <c r="AB19" s="40" t="s">
        <v>106</v>
      </c>
      <c r="AC19" s="36">
        <v>258.77688072400002</v>
      </c>
      <c r="AD19" s="41">
        <v>41.9</v>
      </c>
      <c r="AE19" s="41">
        <v>41.9</v>
      </c>
      <c r="AF19" s="42">
        <v>55107225.877499998</v>
      </c>
      <c r="AG19" s="43"/>
      <c r="AH19" s="44">
        <v>7783481</v>
      </c>
      <c r="AI19" s="45">
        <v>847063</v>
      </c>
      <c r="AJ19" s="46">
        <v>1747080</v>
      </c>
      <c r="AK19" s="46">
        <v>526</v>
      </c>
      <c r="AL19" s="9">
        <v>4585142</v>
      </c>
      <c r="AM19" s="9">
        <v>0</v>
      </c>
      <c r="AN19" s="9">
        <v>4585142</v>
      </c>
      <c r="AO19" s="42"/>
      <c r="AP19" s="9">
        <v>0</v>
      </c>
      <c r="AQ19" s="47">
        <v>562882</v>
      </c>
      <c r="AR19" s="47">
        <v>6206</v>
      </c>
      <c r="AS19" s="40">
        <v>0</v>
      </c>
      <c r="AT19" s="40">
        <v>0</v>
      </c>
      <c r="AU19" s="9">
        <v>0</v>
      </c>
      <c r="AV19" s="40">
        <v>0</v>
      </c>
      <c r="AW19" s="40">
        <v>0</v>
      </c>
      <c r="AX19" s="40">
        <v>74356</v>
      </c>
      <c r="AY19" s="45">
        <v>0</v>
      </c>
    </row>
    <row r="20" spans="1:51" x14ac:dyDescent="0.25">
      <c r="A20" s="5" t="s">
        <v>396</v>
      </c>
      <c r="B20" s="5"/>
      <c r="C20" s="5" t="s">
        <v>117</v>
      </c>
      <c r="D20" s="34">
        <v>276276502</v>
      </c>
      <c r="E20" s="34">
        <v>85905784</v>
      </c>
      <c r="F20" s="34">
        <v>19825397</v>
      </c>
      <c r="G20" s="34">
        <v>382007683</v>
      </c>
      <c r="H20" s="2">
        <v>9359188.2335000001</v>
      </c>
      <c r="I20" s="19">
        <v>9362469.2335000001</v>
      </c>
      <c r="J20" s="35">
        <v>3872</v>
      </c>
      <c r="K20" s="35">
        <v>3281</v>
      </c>
      <c r="L20" s="12">
        <v>4246.43</v>
      </c>
      <c r="M20" s="36">
        <v>4324.55</v>
      </c>
      <c r="N20" s="36">
        <v>4298.7</v>
      </c>
      <c r="O20" s="36">
        <v>4135.1499999999996</v>
      </c>
      <c r="P20" s="36">
        <v>4138.28</v>
      </c>
      <c r="Q20" s="36">
        <v>0</v>
      </c>
      <c r="R20" s="36">
        <v>0</v>
      </c>
      <c r="S20" s="36">
        <v>2165.0946881178388</v>
      </c>
      <c r="T20" s="2">
        <v>2164.9580264998672</v>
      </c>
      <c r="U20" s="66">
        <v>4853.0419735001324</v>
      </c>
      <c r="V20" s="37">
        <v>75.596850000000003</v>
      </c>
      <c r="W20" s="38">
        <v>829</v>
      </c>
      <c r="X20" s="39">
        <v>2336</v>
      </c>
      <c r="Y20" s="2">
        <v>1544235.03675</v>
      </c>
      <c r="Z20" s="4">
        <v>0.55385597925912888</v>
      </c>
      <c r="AA20" s="11">
        <v>0</v>
      </c>
      <c r="AB20" s="40" t="s">
        <v>106</v>
      </c>
      <c r="AC20" s="36">
        <v>144.129095468</v>
      </c>
      <c r="AD20" s="41">
        <v>45</v>
      </c>
      <c r="AE20" s="41">
        <v>45</v>
      </c>
      <c r="AF20" s="42">
        <v>20987222.666499998</v>
      </c>
      <c r="AG20" s="43"/>
      <c r="AH20" s="44">
        <v>2152783</v>
      </c>
      <c r="AI20" s="45">
        <v>355305</v>
      </c>
      <c r="AJ20" s="46">
        <v>0</v>
      </c>
      <c r="AK20" s="46">
        <v>526</v>
      </c>
      <c r="AL20" s="9">
        <v>1228736</v>
      </c>
      <c r="AM20" s="9">
        <v>0</v>
      </c>
      <c r="AN20" s="9">
        <v>1228736</v>
      </c>
      <c r="AO20" s="42"/>
      <c r="AP20" s="9">
        <v>0</v>
      </c>
      <c r="AQ20" s="47">
        <v>155684</v>
      </c>
      <c r="AR20" s="47">
        <v>0</v>
      </c>
      <c r="AS20" s="40">
        <v>0</v>
      </c>
      <c r="AT20" s="40">
        <v>0</v>
      </c>
      <c r="AU20" s="9">
        <v>0</v>
      </c>
      <c r="AV20" s="40">
        <v>0</v>
      </c>
      <c r="AW20" s="40">
        <v>0</v>
      </c>
      <c r="AX20" s="40">
        <v>91708</v>
      </c>
      <c r="AY20" s="45">
        <v>0</v>
      </c>
    </row>
    <row r="21" spans="1:51" x14ac:dyDescent="0.25">
      <c r="A21" s="5" t="s">
        <v>397</v>
      </c>
      <c r="B21" s="5"/>
      <c r="C21" s="5" t="s">
        <v>118</v>
      </c>
      <c r="D21" s="34">
        <v>94860090</v>
      </c>
      <c r="E21" s="34">
        <v>22447515</v>
      </c>
      <c r="F21" s="34">
        <v>6011705</v>
      </c>
      <c r="G21" s="34">
        <v>123319310</v>
      </c>
      <c r="H21" s="2">
        <v>3021323.0950000002</v>
      </c>
      <c r="I21" s="19">
        <v>3021323.0950000002</v>
      </c>
      <c r="J21" s="35">
        <v>0</v>
      </c>
      <c r="K21" s="35">
        <v>0</v>
      </c>
      <c r="L21" s="12">
        <v>2159.94</v>
      </c>
      <c r="M21" s="36">
        <v>2213.64</v>
      </c>
      <c r="N21" s="36">
        <v>2203.6999999999998</v>
      </c>
      <c r="O21" s="36">
        <v>2214.4499999999998</v>
      </c>
      <c r="P21" s="36">
        <v>2214.4499999999998</v>
      </c>
      <c r="Q21" s="36">
        <v>0</v>
      </c>
      <c r="R21" s="36">
        <v>0</v>
      </c>
      <c r="S21" s="36">
        <v>1364.8665072008098</v>
      </c>
      <c r="T21" s="2">
        <v>1364.8665072008098</v>
      </c>
      <c r="U21" s="66">
        <v>5653.1334927991902</v>
      </c>
      <c r="V21" s="37">
        <v>16.404484</v>
      </c>
      <c r="W21" s="38">
        <v>51</v>
      </c>
      <c r="X21" s="39">
        <v>840</v>
      </c>
      <c r="Y21" s="2">
        <v>630520.05800000008</v>
      </c>
      <c r="Z21" s="4">
        <v>0.75856460687876193</v>
      </c>
      <c r="AA21" s="11">
        <v>0</v>
      </c>
      <c r="AB21" s="40" t="s">
        <v>106</v>
      </c>
      <c r="AC21" s="36">
        <v>52.892963707299998</v>
      </c>
      <c r="AD21" s="41">
        <v>48.7</v>
      </c>
      <c r="AE21" s="41">
        <v>48.7</v>
      </c>
      <c r="AF21" s="42">
        <v>12514002.424999999</v>
      </c>
      <c r="AG21" s="43"/>
      <c r="AH21" s="44">
        <v>1101961</v>
      </c>
      <c r="AI21" s="45">
        <v>77101</v>
      </c>
      <c r="AJ21" s="46">
        <v>17595</v>
      </c>
      <c r="AK21" s="46">
        <v>526</v>
      </c>
      <c r="AL21" s="9">
        <v>441840</v>
      </c>
      <c r="AM21" s="9">
        <v>0</v>
      </c>
      <c r="AN21" s="9">
        <v>441840</v>
      </c>
      <c r="AO21" s="42"/>
      <c r="AP21" s="9">
        <v>10993</v>
      </c>
      <c r="AQ21" s="47">
        <v>79691</v>
      </c>
      <c r="AR21" s="47">
        <v>154797</v>
      </c>
      <c r="AS21" s="40">
        <v>0</v>
      </c>
      <c r="AT21" s="40">
        <v>0</v>
      </c>
      <c r="AU21" s="9">
        <v>0</v>
      </c>
      <c r="AV21" s="40">
        <v>0</v>
      </c>
      <c r="AW21" s="40">
        <v>0</v>
      </c>
      <c r="AX21" s="40">
        <v>79619</v>
      </c>
      <c r="AY21" s="45">
        <v>0</v>
      </c>
    </row>
    <row r="22" spans="1:51" x14ac:dyDescent="0.25">
      <c r="A22" s="5" t="s">
        <v>398</v>
      </c>
      <c r="B22" s="5"/>
      <c r="C22" s="5" t="s">
        <v>119</v>
      </c>
      <c r="D22" s="34">
        <v>23395543</v>
      </c>
      <c r="E22" s="34">
        <v>6855333</v>
      </c>
      <c r="F22" s="34">
        <v>2607382</v>
      </c>
      <c r="G22" s="34">
        <v>32858258</v>
      </c>
      <c r="H22" s="2">
        <v>805027.321</v>
      </c>
      <c r="I22" s="19">
        <v>805027.321</v>
      </c>
      <c r="J22" s="35">
        <v>0</v>
      </c>
      <c r="K22" s="35">
        <v>0</v>
      </c>
      <c r="L22" s="12">
        <v>524.78</v>
      </c>
      <c r="M22" s="36">
        <v>493.45</v>
      </c>
      <c r="N22" s="36">
        <v>484.84</v>
      </c>
      <c r="O22" s="36">
        <v>468.1</v>
      </c>
      <c r="P22" s="36">
        <v>464.91</v>
      </c>
      <c r="Q22" s="36">
        <v>0</v>
      </c>
      <c r="R22" s="36">
        <v>0</v>
      </c>
      <c r="S22" s="36">
        <v>1631.4263268821562</v>
      </c>
      <c r="T22" s="2">
        <v>1631.4263268821562</v>
      </c>
      <c r="U22" s="66">
        <v>5386.573673117844</v>
      </c>
      <c r="V22" s="37">
        <v>2.0357319999999999</v>
      </c>
      <c r="W22" s="38">
        <v>12</v>
      </c>
      <c r="X22" s="39">
        <v>349</v>
      </c>
      <c r="Y22" s="2">
        <v>0</v>
      </c>
      <c r="Z22" s="4">
        <v>0.69713097306662142</v>
      </c>
      <c r="AA22" s="11">
        <v>0</v>
      </c>
      <c r="AB22" s="40" t="s">
        <v>106</v>
      </c>
      <c r="AC22" s="36">
        <v>126.312023131</v>
      </c>
      <c r="AD22" s="41">
        <v>33.6</v>
      </c>
      <c r="AE22" s="41">
        <v>33.6</v>
      </c>
      <c r="AF22" s="42">
        <v>2658004.7790000001</v>
      </c>
      <c r="AG22" s="43"/>
      <c r="AH22" s="44">
        <v>245642</v>
      </c>
      <c r="AI22" s="45">
        <v>9568</v>
      </c>
      <c r="AJ22" s="46">
        <v>4140</v>
      </c>
      <c r="AK22" s="46">
        <v>701</v>
      </c>
      <c r="AL22" s="9">
        <v>366799</v>
      </c>
      <c r="AM22" s="9">
        <v>-122150</v>
      </c>
      <c r="AN22" s="9">
        <v>244649</v>
      </c>
      <c r="AO22" s="42"/>
      <c r="AP22" s="9">
        <v>0</v>
      </c>
      <c r="AQ22" s="47">
        <v>17764</v>
      </c>
      <c r="AR22" s="47">
        <v>0</v>
      </c>
      <c r="AS22" s="40">
        <v>0</v>
      </c>
      <c r="AT22" s="40">
        <v>0</v>
      </c>
      <c r="AU22" s="9">
        <v>0</v>
      </c>
      <c r="AV22" s="40">
        <v>0</v>
      </c>
      <c r="AW22" s="40">
        <v>109937</v>
      </c>
      <c r="AX22" s="40">
        <v>0</v>
      </c>
      <c r="AY22" s="45">
        <v>24246</v>
      </c>
    </row>
    <row r="23" spans="1:51" x14ac:dyDescent="0.25">
      <c r="A23" s="5" t="s">
        <v>399</v>
      </c>
      <c r="B23" s="5"/>
      <c r="C23" s="5" t="s">
        <v>120</v>
      </c>
      <c r="D23" s="34">
        <v>45838162</v>
      </c>
      <c r="E23" s="34">
        <v>10894140</v>
      </c>
      <c r="F23" s="34">
        <v>2043595</v>
      </c>
      <c r="G23" s="34">
        <v>58775897</v>
      </c>
      <c r="H23" s="2">
        <v>1440009.4765000001</v>
      </c>
      <c r="I23" s="19">
        <v>1440009.4765000001</v>
      </c>
      <c r="J23" s="35">
        <v>0</v>
      </c>
      <c r="K23" s="35">
        <v>0</v>
      </c>
      <c r="L23" s="12">
        <v>1088.26</v>
      </c>
      <c r="M23" s="36">
        <v>1069.08</v>
      </c>
      <c r="N23" s="36">
        <v>1052.6400000000001</v>
      </c>
      <c r="O23" s="36">
        <v>1055.76</v>
      </c>
      <c r="P23" s="36">
        <v>1055.6199999999999</v>
      </c>
      <c r="Q23" s="36">
        <v>0</v>
      </c>
      <c r="R23" s="36">
        <v>0</v>
      </c>
      <c r="S23" s="36">
        <v>1346.9613840872528</v>
      </c>
      <c r="T23" s="2">
        <v>1346.9613840872528</v>
      </c>
      <c r="U23" s="66">
        <v>5671.0386159127474</v>
      </c>
      <c r="V23" s="37">
        <v>22.216825</v>
      </c>
      <c r="W23" s="38">
        <v>0</v>
      </c>
      <c r="X23" s="39">
        <v>625</v>
      </c>
      <c r="Y23" s="2">
        <v>155720.25</v>
      </c>
      <c r="Z23" s="4">
        <v>0.76248418053304667</v>
      </c>
      <c r="AA23" s="11">
        <v>0</v>
      </c>
      <c r="AB23" s="40" t="s">
        <v>106</v>
      </c>
      <c r="AC23" s="36">
        <v>114.77712313799999</v>
      </c>
      <c r="AD23" s="41">
        <v>32</v>
      </c>
      <c r="AE23" s="41">
        <v>32</v>
      </c>
      <c r="AF23" s="42">
        <v>6062793.9634999996</v>
      </c>
      <c r="AG23" s="43"/>
      <c r="AH23" s="44">
        <v>532193</v>
      </c>
      <c r="AI23" s="45">
        <v>104419</v>
      </c>
      <c r="AJ23" s="46">
        <v>0</v>
      </c>
      <c r="AK23" s="46">
        <v>526</v>
      </c>
      <c r="AL23" s="9">
        <v>328750</v>
      </c>
      <c r="AM23" s="9">
        <v>0</v>
      </c>
      <c r="AN23" s="9">
        <v>328750</v>
      </c>
      <c r="AO23" s="42"/>
      <c r="AP23" s="9">
        <v>0</v>
      </c>
      <c r="AQ23" s="47">
        <v>38487</v>
      </c>
      <c r="AR23" s="47">
        <v>38939</v>
      </c>
      <c r="AS23" s="40">
        <v>0</v>
      </c>
      <c r="AT23" s="40">
        <v>0</v>
      </c>
      <c r="AU23" s="9">
        <v>0</v>
      </c>
      <c r="AV23" s="40">
        <v>0</v>
      </c>
      <c r="AW23" s="40">
        <v>67303</v>
      </c>
      <c r="AX23" s="40">
        <v>0</v>
      </c>
      <c r="AY23" s="45">
        <v>0</v>
      </c>
    </row>
    <row r="24" spans="1:51" x14ac:dyDescent="0.25">
      <c r="A24" s="5" t="s">
        <v>400</v>
      </c>
      <c r="B24" s="5"/>
      <c r="C24" s="5" t="s">
        <v>121</v>
      </c>
      <c r="D24" s="34">
        <v>262623903</v>
      </c>
      <c r="E24" s="34">
        <v>81450015</v>
      </c>
      <c r="F24" s="34">
        <v>22081370</v>
      </c>
      <c r="G24" s="34">
        <v>366155288</v>
      </c>
      <c r="H24" s="2">
        <v>8970804.5559999999</v>
      </c>
      <c r="I24" s="19">
        <v>8970804.5559999999</v>
      </c>
      <c r="J24" s="35">
        <v>0</v>
      </c>
      <c r="K24" s="35">
        <v>0</v>
      </c>
      <c r="L24" s="12">
        <v>2691.76</v>
      </c>
      <c r="M24" s="36">
        <v>2710</v>
      </c>
      <c r="N24" s="36">
        <v>2702.48</v>
      </c>
      <c r="O24" s="36">
        <v>2698.71</v>
      </c>
      <c r="P24" s="36">
        <v>2676.28</v>
      </c>
      <c r="Q24" s="36">
        <v>0</v>
      </c>
      <c r="R24" s="36">
        <v>0</v>
      </c>
      <c r="S24" s="36">
        <v>3310.2599837638377</v>
      </c>
      <c r="T24" s="2">
        <v>3310.2599837638377</v>
      </c>
      <c r="U24" s="66">
        <v>3707.7400162361623</v>
      </c>
      <c r="V24" s="37">
        <v>33.910755000000002</v>
      </c>
      <c r="W24" s="38">
        <v>13</v>
      </c>
      <c r="X24" s="39">
        <v>1390</v>
      </c>
      <c r="Y24" s="2">
        <v>1218343.200462</v>
      </c>
      <c r="Z24" s="4">
        <v>0.10720277870933859</v>
      </c>
      <c r="AA24" s="11">
        <v>0</v>
      </c>
      <c r="AB24" s="40" t="s">
        <v>106</v>
      </c>
      <c r="AC24" s="36">
        <v>209.202574865</v>
      </c>
      <c r="AD24" s="41">
        <v>39.200000000000003</v>
      </c>
      <c r="AE24" s="41">
        <v>39.200000000000003</v>
      </c>
      <c r="AF24" s="42">
        <v>10047975.444</v>
      </c>
      <c r="AG24" s="43"/>
      <c r="AH24" s="44">
        <v>1349052</v>
      </c>
      <c r="AI24" s="45">
        <v>159381</v>
      </c>
      <c r="AJ24" s="46">
        <v>4485</v>
      </c>
      <c r="AK24" s="46">
        <v>526</v>
      </c>
      <c r="AL24" s="9">
        <v>731140</v>
      </c>
      <c r="AM24" s="9">
        <v>0</v>
      </c>
      <c r="AN24" s="9">
        <v>731140</v>
      </c>
      <c r="AO24" s="42"/>
      <c r="AP24" s="9">
        <v>0</v>
      </c>
      <c r="AQ24" s="47">
        <v>97560</v>
      </c>
      <c r="AR24" s="47">
        <v>17429</v>
      </c>
      <c r="AS24" s="40">
        <v>0</v>
      </c>
      <c r="AT24" s="40">
        <v>0</v>
      </c>
      <c r="AU24" s="9">
        <v>0</v>
      </c>
      <c r="AV24" s="40">
        <v>0</v>
      </c>
      <c r="AW24" s="40">
        <v>0</v>
      </c>
      <c r="AX24" s="40">
        <v>18808</v>
      </c>
      <c r="AY24" s="45">
        <v>0</v>
      </c>
    </row>
    <row r="25" spans="1:51" x14ac:dyDescent="0.25">
      <c r="A25" s="5" t="s">
        <v>401</v>
      </c>
      <c r="B25" s="5"/>
      <c r="C25" s="5" t="s">
        <v>122</v>
      </c>
      <c r="D25" s="34">
        <v>27143414</v>
      </c>
      <c r="E25" s="34">
        <v>6364000</v>
      </c>
      <c r="F25" s="34">
        <v>1711615</v>
      </c>
      <c r="G25" s="34">
        <v>35219029</v>
      </c>
      <c r="H25" s="2">
        <v>862866.21050000004</v>
      </c>
      <c r="I25" s="19">
        <v>864069.21050000004</v>
      </c>
      <c r="J25" s="35">
        <v>1741</v>
      </c>
      <c r="K25" s="35">
        <v>1203</v>
      </c>
      <c r="L25" s="12">
        <v>379.43</v>
      </c>
      <c r="M25" s="36">
        <v>387.66</v>
      </c>
      <c r="N25" s="36">
        <v>383.34</v>
      </c>
      <c r="O25" s="36">
        <v>359.59</v>
      </c>
      <c r="P25" s="36">
        <v>367.62</v>
      </c>
      <c r="Q25" s="36">
        <v>0</v>
      </c>
      <c r="R25" s="36">
        <v>0</v>
      </c>
      <c r="S25" s="36">
        <v>2230.3235064231544</v>
      </c>
      <c r="T25" s="2">
        <v>2228.9356923592841</v>
      </c>
      <c r="U25" s="66">
        <v>4789.0643076407159</v>
      </c>
      <c r="V25" s="37">
        <v>9.7376860000000001</v>
      </c>
      <c r="W25" s="38">
        <v>1</v>
      </c>
      <c r="X25" s="39">
        <v>301</v>
      </c>
      <c r="Y25" s="2">
        <v>178930.17725000001</v>
      </c>
      <c r="Z25" s="4">
        <v>0.53415325588197948</v>
      </c>
      <c r="AA25" s="11">
        <v>0</v>
      </c>
      <c r="AB25" s="40" t="s">
        <v>106</v>
      </c>
      <c r="AC25" s="36">
        <v>94.645112784999995</v>
      </c>
      <c r="AD25" s="41">
        <v>38.1</v>
      </c>
      <c r="AE25" s="41">
        <v>38.1</v>
      </c>
      <c r="AF25" s="42">
        <v>1856528.6695000001</v>
      </c>
      <c r="AG25" s="43"/>
      <c r="AH25" s="44">
        <v>192979</v>
      </c>
      <c r="AI25" s="45">
        <v>45767</v>
      </c>
      <c r="AJ25" s="46">
        <v>345</v>
      </c>
      <c r="AK25" s="46">
        <v>1051</v>
      </c>
      <c r="AL25" s="9">
        <v>316351</v>
      </c>
      <c r="AM25" s="9">
        <v>0</v>
      </c>
      <c r="AN25" s="9">
        <v>316351</v>
      </c>
      <c r="AO25" s="42"/>
      <c r="AP25" s="9">
        <v>0</v>
      </c>
      <c r="AQ25" s="47">
        <v>13956</v>
      </c>
      <c r="AR25" s="47">
        <v>18968</v>
      </c>
      <c r="AS25" s="40">
        <v>0</v>
      </c>
      <c r="AT25" s="40">
        <v>0</v>
      </c>
      <c r="AU25" s="9">
        <v>0</v>
      </c>
      <c r="AV25" s="40">
        <v>0</v>
      </c>
      <c r="AW25" s="40">
        <v>0</v>
      </c>
      <c r="AX25" s="40">
        <v>6860</v>
      </c>
      <c r="AY25" s="45">
        <v>51867</v>
      </c>
    </row>
    <row r="26" spans="1:51" x14ac:dyDescent="0.25">
      <c r="A26" s="5" t="s">
        <v>402</v>
      </c>
      <c r="B26" s="5"/>
      <c r="C26" s="5" t="s">
        <v>123</v>
      </c>
      <c r="D26" s="34">
        <v>42636450</v>
      </c>
      <c r="E26" s="34">
        <v>11839490</v>
      </c>
      <c r="F26" s="34">
        <v>3798480</v>
      </c>
      <c r="G26" s="34">
        <v>58274420</v>
      </c>
      <c r="H26" s="2">
        <v>1427723.29</v>
      </c>
      <c r="I26" s="19">
        <v>1427723.29</v>
      </c>
      <c r="J26" s="35">
        <v>0</v>
      </c>
      <c r="K26" s="35">
        <v>0</v>
      </c>
      <c r="L26" s="12">
        <v>831.6</v>
      </c>
      <c r="M26" s="36">
        <v>853.67</v>
      </c>
      <c r="N26" s="36">
        <v>839.64</v>
      </c>
      <c r="O26" s="36">
        <v>828.26</v>
      </c>
      <c r="P26" s="36">
        <v>824.53</v>
      </c>
      <c r="Q26" s="36">
        <v>0</v>
      </c>
      <c r="R26" s="36">
        <v>0</v>
      </c>
      <c r="S26" s="36">
        <v>1672.4533953401199</v>
      </c>
      <c r="T26" s="2">
        <v>1672.4533953401199</v>
      </c>
      <c r="U26" s="66">
        <v>5345.5466046598804</v>
      </c>
      <c r="V26" s="37">
        <v>9.4380349999999993</v>
      </c>
      <c r="W26" s="38">
        <v>4</v>
      </c>
      <c r="X26" s="39">
        <v>391</v>
      </c>
      <c r="Y26" s="2">
        <v>229742.82252600003</v>
      </c>
      <c r="Z26" s="4">
        <v>0.68713145370724305</v>
      </c>
      <c r="AA26" s="11">
        <v>0</v>
      </c>
      <c r="AB26" s="40" t="s">
        <v>106</v>
      </c>
      <c r="AC26" s="36">
        <v>72.153845586900005</v>
      </c>
      <c r="AD26" s="41">
        <v>39.700000000000003</v>
      </c>
      <c r="AE26" s="41">
        <v>39.700000000000003</v>
      </c>
      <c r="AF26" s="42">
        <v>4563332.7699999996</v>
      </c>
      <c r="AG26" s="43"/>
      <c r="AH26" s="44">
        <v>424961</v>
      </c>
      <c r="AI26" s="45">
        <v>44359</v>
      </c>
      <c r="AJ26" s="46">
        <v>1380</v>
      </c>
      <c r="AK26" s="46">
        <v>526</v>
      </c>
      <c r="AL26" s="9">
        <v>205666</v>
      </c>
      <c r="AM26" s="9">
        <v>0</v>
      </c>
      <c r="AN26" s="9">
        <v>205666</v>
      </c>
      <c r="AO26" s="42"/>
      <c r="AP26" s="9">
        <v>0</v>
      </c>
      <c r="AQ26" s="47">
        <v>30732</v>
      </c>
      <c r="AR26" s="47">
        <v>41696</v>
      </c>
      <c r="AS26" s="40">
        <v>0</v>
      </c>
      <c r="AT26" s="40">
        <v>0</v>
      </c>
      <c r="AU26" s="9">
        <v>0</v>
      </c>
      <c r="AV26" s="40">
        <v>0</v>
      </c>
      <c r="AW26" s="40">
        <v>0</v>
      </c>
      <c r="AX26" s="40">
        <v>14106</v>
      </c>
      <c r="AY26" s="45">
        <v>5781</v>
      </c>
    </row>
    <row r="27" spans="1:51" x14ac:dyDescent="0.25">
      <c r="A27" s="5" t="s">
        <v>403</v>
      </c>
      <c r="B27" s="5"/>
      <c r="C27" s="5" t="s">
        <v>124</v>
      </c>
      <c r="D27" s="34">
        <v>31642495</v>
      </c>
      <c r="E27" s="34">
        <v>6007995</v>
      </c>
      <c r="F27" s="34">
        <v>2572540</v>
      </c>
      <c r="G27" s="34">
        <v>40223030</v>
      </c>
      <c r="H27" s="2">
        <v>985464.23499999999</v>
      </c>
      <c r="I27" s="19">
        <v>992446.23499999999</v>
      </c>
      <c r="J27" s="35">
        <v>6802</v>
      </c>
      <c r="K27" s="35">
        <v>6982</v>
      </c>
      <c r="L27" s="12">
        <v>357.82</v>
      </c>
      <c r="M27" s="36">
        <v>338.12</v>
      </c>
      <c r="N27" s="36">
        <v>352.7</v>
      </c>
      <c r="O27" s="36">
        <v>363.75</v>
      </c>
      <c r="P27" s="36">
        <v>364.48</v>
      </c>
      <c r="Q27" s="36">
        <v>0</v>
      </c>
      <c r="R27" s="36">
        <v>0</v>
      </c>
      <c r="S27" s="36">
        <v>2934.6570300485032</v>
      </c>
      <c r="T27" s="2">
        <v>2935.1893854252926</v>
      </c>
      <c r="U27" s="66">
        <v>4082.8106145747074</v>
      </c>
      <c r="V27" s="37">
        <v>5.4699530000000003</v>
      </c>
      <c r="W27" s="38">
        <v>1</v>
      </c>
      <c r="X27" s="39">
        <v>289</v>
      </c>
      <c r="Y27" s="2">
        <v>174678.75</v>
      </c>
      <c r="Z27" s="4">
        <v>0.28131017853654305</v>
      </c>
      <c r="AA27" s="11">
        <v>0</v>
      </c>
      <c r="AB27" s="40" t="s">
        <v>106</v>
      </c>
      <c r="AC27" s="36">
        <v>116.188976837</v>
      </c>
      <c r="AD27" s="41">
        <v>39</v>
      </c>
      <c r="AE27" s="41">
        <v>39</v>
      </c>
      <c r="AF27" s="42">
        <v>1380479.925</v>
      </c>
      <c r="AG27" s="43"/>
      <c r="AH27" s="44">
        <v>168318</v>
      </c>
      <c r="AI27" s="45">
        <v>25709</v>
      </c>
      <c r="AJ27" s="46">
        <v>345</v>
      </c>
      <c r="AK27" s="46">
        <v>1051</v>
      </c>
      <c r="AL27" s="9">
        <v>303739</v>
      </c>
      <c r="AM27" s="9">
        <v>0</v>
      </c>
      <c r="AN27" s="9">
        <v>303739</v>
      </c>
      <c r="AO27" s="42"/>
      <c r="AP27" s="9">
        <v>0</v>
      </c>
      <c r="AQ27" s="47">
        <v>12172</v>
      </c>
      <c r="AR27" s="47">
        <v>7448</v>
      </c>
      <c r="AS27" s="40">
        <v>0</v>
      </c>
      <c r="AT27" s="40">
        <v>0</v>
      </c>
      <c r="AU27" s="9">
        <v>0</v>
      </c>
      <c r="AV27" s="40">
        <v>0</v>
      </c>
      <c r="AW27" s="40">
        <v>0</v>
      </c>
      <c r="AX27" s="40">
        <v>91216</v>
      </c>
      <c r="AY27" s="45">
        <v>112425</v>
      </c>
    </row>
    <row r="28" spans="1:51" x14ac:dyDescent="0.25">
      <c r="A28" s="5" t="s">
        <v>404</v>
      </c>
      <c r="B28" s="5"/>
      <c r="C28" s="5" t="s">
        <v>125</v>
      </c>
      <c r="D28" s="34">
        <v>23106824</v>
      </c>
      <c r="E28" s="34">
        <v>7068110</v>
      </c>
      <c r="F28" s="34">
        <v>3964920</v>
      </c>
      <c r="G28" s="34">
        <v>34139854</v>
      </c>
      <c r="H28" s="2">
        <v>836426.42299999995</v>
      </c>
      <c r="I28" s="19">
        <v>851690.42299999995</v>
      </c>
      <c r="J28" s="35">
        <v>17698</v>
      </c>
      <c r="K28" s="35">
        <v>15264</v>
      </c>
      <c r="L28" s="12">
        <v>425.16</v>
      </c>
      <c r="M28" s="36">
        <v>416.94</v>
      </c>
      <c r="N28" s="36">
        <v>419.66</v>
      </c>
      <c r="O28" s="36">
        <v>418.2</v>
      </c>
      <c r="P28" s="36">
        <v>418.18</v>
      </c>
      <c r="Q28" s="36">
        <v>0</v>
      </c>
      <c r="R28" s="36">
        <v>0</v>
      </c>
      <c r="S28" s="36">
        <v>2048.5547632752914</v>
      </c>
      <c r="T28" s="2">
        <v>2042.7169928526885</v>
      </c>
      <c r="U28" s="66">
        <v>4975.2830071473118</v>
      </c>
      <c r="V28" s="37">
        <v>0</v>
      </c>
      <c r="W28" s="38">
        <v>74</v>
      </c>
      <c r="X28" s="39">
        <v>315</v>
      </c>
      <c r="Y28" s="2">
        <v>248913.87575000001</v>
      </c>
      <c r="Z28" s="4">
        <v>0.58776992889744273</v>
      </c>
      <c r="AA28" s="11">
        <v>0</v>
      </c>
      <c r="AB28" s="40" t="s">
        <v>106</v>
      </c>
      <c r="AC28" s="36">
        <v>411.504563416</v>
      </c>
      <c r="AD28" s="41">
        <v>41.5</v>
      </c>
      <c r="AE28" s="41">
        <v>41.5</v>
      </c>
      <c r="AF28" s="42">
        <v>2074394.4970000002</v>
      </c>
      <c r="AG28" s="43"/>
      <c r="AH28" s="44">
        <v>207555</v>
      </c>
      <c r="AI28" s="45">
        <v>0</v>
      </c>
      <c r="AJ28" s="46">
        <v>25530</v>
      </c>
      <c r="AK28" s="46">
        <v>1051</v>
      </c>
      <c r="AL28" s="9">
        <v>331065</v>
      </c>
      <c r="AM28" s="9">
        <v>0</v>
      </c>
      <c r="AN28" s="9">
        <v>331065</v>
      </c>
      <c r="AO28" s="42"/>
      <c r="AP28" s="9">
        <v>0</v>
      </c>
      <c r="AQ28" s="47">
        <v>15010</v>
      </c>
      <c r="AR28" s="47">
        <v>32215</v>
      </c>
      <c r="AS28" s="40">
        <v>0</v>
      </c>
      <c r="AT28" s="40">
        <v>0</v>
      </c>
      <c r="AU28" s="9">
        <v>146304</v>
      </c>
      <c r="AV28" s="40">
        <v>0</v>
      </c>
      <c r="AW28" s="40">
        <v>0</v>
      </c>
      <c r="AX28" s="40">
        <v>4386</v>
      </c>
      <c r="AY28" s="45">
        <v>47253</v>
      </c>
    </row>
    <row r="29" spans="1:51" x14ac:dyDescent="0.25">
      <c r="A29" s="5" t="s">
        <v>405</v>
      </c>
      <c r="B29" s="5"/>
      <c r="C29" s="5" t="s">
        <v>126</v>
      </c>
      <c r="D29" s="34">
        <v>59266550</v>
      </c>
      <c r="E29" s="34">
        <v>28432570</v>
      </c>
      <c r="F29" s="34">
        <v>7497480</v>
      </c>
      <c r="G29" s="34">
        <v>95196600</v>
      </c>
      <c r="H29" s="2">
        <v>2332316.7000000002</v>
      </c>
      <c r="I29" s="19">
        <v>2339191.7000000002</v>
      </c>
      <c r="J29" s="35">
        <v>6965</v>
      </c>
      <c r="K29" s="35">
        <v>6875</v>
      </c>
      <c r="L29" s="12">
        <v>1572.51</v>
      </c>
      <c r="M29" s="36">
        <v>1558.51</v>
      </c>
      <c r="N29" s="36">
        <v>1562.81</v>
      </c>
      <c r="O29" s="36">
        <v>1526.21</v>
      </c>
      <c r="P29" s="36">
        <v>1523.18</v>
      </c>
      <c r="Q29" s="36">
        <v>0</v>
      </c>
      <c r="R29" s="36">
        <v>0</v>
      </c>
      <c r="S29" s="36">
        <v>1500.9731730948151</v>
      </c>
      <c r="T29" s="2">
        <v>1500.9154256308911</v>
      </c>
      <c r="U29" s="66">
        <v>5517.0845743691089</v>
      </c>
      <c r="V29" s="37">
        <v>9.3588400000000007</v>
      </c>
      <c r="W29" s="38">
        <v>200</v>
      </c>
      <c r="X29" s="39">
        <v>1127</v>
      </c>
      <c r="Y29" s="2">
        <v>548732.25</v>
      </c>
      <c r="Z29" s="4">
        <v>0.72793803253322287</v>
      </c>
      <c r="AA29" s="11">
        <v>0</v>
      </c>
      <c r="AB29" s="40" t="s">
        <v>106</v>
      </c>
      <c r="AC29" s="36">
        <v>230.872020107</v>
      </c>
      <c r="AD29" s="41">
        <v>36.5</v>
      </c>
      <c r="AE29" s="41">
        <v>36.5</v>
      </c>
      <c r="AF29" s="42">
        <v>8598431.4800000004</v>
      </c>
      <c r="AG29" s="43"/>
      <c r="AH29" s="44">
        <v>775834</v>
      </c>
      <c r="AI29" s="45">
        <v>43987</v>
      </c>
      <c r="AJ29" s="46">
        <v>69000</v>
      </c>
      <c r="AK29" s="46">
        <v>1051</v>
      </c>
      <c r="AL29" s="9">
        <v>1184477</v>
      </c>
      <c r="AM29" s="9">
        <v>0</v>
      </c>
      <c r="AN29" s="9">
        <v>1184477</v>
      </c>
      <c r="AO29" s="42"/>
      <c r="AP29" s="9">
        <v>0</v>
      </c>
      <c r="AQ29" s="47">
        <v>56106</v>
      </c>
      <c r="AR29" s="47">
        <v>117907</v>
      </c>
      <c r="AS29" s="40">
        <v>0</v>
      </c>
      <c r="AT29" s="40">
        <v>0</v>
      </c>
      <c r="AU29" s="9">
        <v>0</v>
      </c>
      <c r="AV29" s="40">
        <v>0</v>
      </c>
      <c r="AW29" s="40">
        <v>49126</v>
      </c>
      <c r="AX29" s="40">
        <v>0</v>
      </c>
      <c r="AY29" s="45">
        <v>0</v>
      </c>
    </row>
    <row r="30" spans="1:51" x14ac:dyDescent="0.25">
      <c r="A30" s="5" t="s">
        <v>406</v>
      </c>
      <c r="B30" s="5"/>
      <c r="C30" s="5" t="s">
        <v>127</v>
      </c>
      <c r="D30" s="34">
        <v>51383879</v>
      </c>
      <c r="E30" s="34">
        <v>26114245</v>
      </c>
      <c r="F30" s="34">
        <v>14675845</v>
      </c>
      <c r="G30" s="34">
        <v>92173969</v>
      </c>
      <c r="H30" s="2">
        <v>2258262.2405000003</v>
      </c>
      <c r="I30" s="19">
        <v>2265691.2405000003</v>
      </c>
      <c r="J30" s="35">
        <v>0</v>
      </c>
      <c r="K30" s="35">
        <v>7429</v>
      </c>
      <c r="L30" s="12">
        <v>569.58000000000004</v>
      </c>
      <c r="M30" s="36">
        <v>536.91</v>
      </c>
      <c r="N30" s="36">
        <v>537</v>
      </c>
      <c r="O30" s="36">
        <v>501.35</v>
      </c>
      <c r="P30" s="36">
        <v>508.68</v>
      </c>
      <c r="Q30" s="36">
        <v>0</v>
      </c>
      <c r="R30" s="36">
        <v>0</v>
      </c>
      <c r="S30" s="36">
        <v>4206.0349788605172</v>
      </c>
      <c r="T30" s="2">
        <v>4219.8715622730078</v>
      </c>
      <c r="U30" s="66">
        <v>2798.1284377269922</v>
      </c>
      <c r="V30" s="37">
        <v>6.8342689999999999</v>
      </c>
      <c r="W30" s="38">
        <v>6</v>
      </c>
      <c r="X30" s="39">
        <v>396</v>
      </c>
      <c r="Y30" s="2">
        <v>0</v>
      </c>
      <c r="Z30" s="4">
        <v>0</v>
      </c>
      <c r="AA30" s="11">
        <v>0</v>
      </c>
      <c r="AB30" s="40" t="s">
        <v>106</v>
      </c>
      <c r="AC30" s="36">
        <v>482.36562428299999</v>
      </c>
      <c r="AD30" s="41">
        <v>36.700000000000003</v>
      </c>
      <c r="AE30" s="41">
        <v>36.700000000000003</v>
      </c>
      <c r="AF30" s="42">
        <v>1502343.1394999993</v>
      </c>
      <c r="AG30" s="43"/>
      <c r="AH30" s="44">
        <v>267277</v>
      </c>
      <c r="AI30" s="45">
        <v>32121</v>
      </c>
      <c r="AJ30" s="46">
        <v>2070</v>
      </c>
      <c r="AK30" s="46">
        <v>1051</v>
      </c>
      <c r="AL30" s="9">
        <v>416196</v>
      </c>
      <c r="AM30" s="9">
        <v>0</v>
      </c>
      <c r="AN30" s="9">
        <v>416196</v>
      </c>
      <c r="AO30" s="42"/>
      <c r="AP30" s="9">
        <v>0</v>
      </c>
      <c r="AQ30" s="47">
        <v>19329</v>
      </c>
      <c r="AR30" s="47">
        <v>0</v>
      </c>
      <c r="AS30" s="40">
        <v>0</v>
      </c>
      <c r="AT30" s="40">
        <v>0</v>
      </c>
      <c r="AU30" s="9">
        <v>0</v>
      </c>
      <c r="AV30" s="40">
        <v>0</v>
      </c>
      <c r="AW30" s="40">
        <v>114639</v>
      </c>
      <c r="AX30" s="40">
        <v>0</v>
      </c>
      <c r="AY30" s="45">
        <v>33573</v>
      </c>
    </row>
    <row r="31" spans="1:51" x14ac:dyDescent="0.25">
      <c r="A31" s="5" t="s">
        <v>407</v>
      </c>
      <c r="B31" s="5"/>
      <c r="C31" s="5" t="s">
        <v>128</v>
      </c>
      <c r="D31" s="34">
        <v>98556115</v>
      </c>
      <c r="E31" s="34">
        <v>41623599</v>
      </c>
      <c r="F31" s="34">
        <v>26043955</v>
      </c>
      <c r="G31" s="34">
        <v>166223669</v>
      </c>
      <c r="H31" s="2">
        <v>4072479.8905000002</v>
      </c>
      <c r="I31" s="19">
        <v>4087626.8905000002</v>
      </c>
      <c r="J31" s="35">
        <v>17730</v>
      </c>
      <c r="K31" s="35">
        <v>15147</v>
      </c>
      <c r="L31" s="12">
        <v>1893.05</v>
      </c>
      <c r="M31" s="36">
        <v>1855.07</v>
      </c>
      <c r="N31" s="36">
        <v>1858.11</v>
      </c>
      <c r="O31" s="36">
        <v>1830.55</v>
      </c>
      <c r="P31" s="36">
        <v>1825.42</v>
      </c>
      <c r="Q31" s="36">
        <v>0</v>
      </c>
      <c r="R31" s="36">
        <v>0</v>
      </c>
      <c r="S31" s="36">
        <v>2204.881697456161</v>
      </c>
      <c r="T31" s="2">
        <v>2203.4892971693794</v>
      </c>
      <c r="U31" s="66">
        <v>4814.5107028306211</v>
      </c>
      <c r="V31" s="37">
        <v>27.913530999999999</v>
      </c>
      <c r="W31" s="38">
        <v>318</v>
      </c>
      <c r="X31" s="39">
        <v>1299</v>
      </c>
      <c r="Y31" s="2">
        <v>0</v>
      </c>
      <c r="Z31" s="4">
        <v>0.54190161993507768</v>
      </c>
      <c r="AA31" s="11">
        <v>0</v>
      </c>
      <c r="AB31" s="40" t="s">
        <v>106</v>
      </c>
      <c r="AC31" s="36">
        <v>215.376354948</v>
      </c>
      <c r="AD31" s="41">
        <v>42.5</v>
      </c>
      <c r="AE31" s="41">
        <v>42.5</v>
      </c>
      <c r="AF31" s="42">
        <v>8931254.3695</v>
      </c>
      <c r="AG31" s="43"/>
      <c r="AH31" s="44">
        <v>923463</v>
      </c>
      <c r="AI31" s="45">
        <v>131194</v>
      </c>
      <c r="AJ31" s="46">
        <v>109710</v>
      </c>
      <c r="AK31" s="46">
        <v>1051</v>
      </c>
      <c r="AL31" s="9">
        <v>1365249</v>
      </c>
      <c r="AM31" s="9">
        <v>0</v>
      </c>
      <c r="AN31" s="9">
        <v>1365249</v>
      </c>
      <c r="AO31" s="42"/>
      <c r="AP31" s="9">
        <v>0</v>
      </c>
      <c r="AQ31" s="47">
        <v>66783</v>
      </c>
      <c r="AR31" s="47">
        <v>0</v>
      </c>
      <c r="AS31" s="40">
        <v>0</v>
      </c>
      <c r="AT31" s="40">
        <v>0</v>
      </c>
      <c r="AU31" s="9">
        <v>0</v>
      </c>
      <c r="AV31" s="40">
        <v>0</v>
      </c>
      <c r="AW31" s="40">
        <v>133272</v>
      </c>
      <c r="AX31" s="40">
        <v>0</v>
      </c>
      <c r="AY31" s="45">
        <v>18114</v>
      </c>
    </row>
    <row r="32" spans="1:51" x14ac:dyDescent="0.25">
      <c r="A32" s="5" t="s">
        <v>408</v>
      </c>
      <c r="B32" s="5"/>
      <c r="C32" s="5" t="s">
        <v>129</v>
      </c>
      <c r="D32" s="34">
        <v>200126807</v>
      </c>
      <c r="E32" s="34">
        <v>26750091</v>
      </c>
      <c r="F32" s="34">
        <v>8724453</v>
      </c>
      <c r="G32" s="34">
        <v>235601351</v>
      </c>
      <c r="H32" s="2">
        <v>5772233.0995000005</v>
      </c>
      <c r="I32" s="19">
        <v>5776234.0995000005</v>
      </c>
      <c r="J32" s="35">
        <v>4795</v>
      </c>
      <c r="K32" s="35">
        <v>4001</v>
      </c>
      <c r="L32" s="12">
        <v>596.12</v>
      </c>
      <c r="M32" s="36">
        <v>631.54</v>
      </c>
      <c r="N32" s="36">
        <v>623.4</v>
      </c>
      <c r="O32" s="36">
        <v>574.58000000000004</v>
      </c>
      <c r="P32" s="36">
        <v>560.42999999999995</v>
      </c>
      <c r="Q32" s="36">
        <v>0</v>
      </c>
      <c r="R32" s="36">
        <v>0</v>
      </c>
      <c r="S32" s="36">
        <v>9147.5252549323886</v>
      </c>
      <c r="T32" s="2">
        <v>9146.2680107356628</v>
      </c>
      <c r="U32" s="66">
        <v>-2128.2680107356628</v>
      </c>
      <c r="V32" s="37">
        <v>12.203485000000001</v>
      </c>
      <c r="W32" s="38">
        <v>39</v>
      </c>
      <c r="X32" s="39">
        <v>378</v>
      </c>
      <c r="Y32" s="2">
        <v>0</v>
      </c>
      <c r="Z32" s="4">
        <v>0</v>
      </c>
      <c r="AA32" s="11">
        <v>0</v>
      </c>
      <c r="AB32" s="40" t="s">
        <v>106</v>
      </c>
      <c r="AC32" s="36">
        <v>154.74103401299999</v>
      </c>
      <c r="AD32" s="41">
        <v>36.130000000000003</v>
      </c>
      <c r="AE32" s="41">
        <v>36.130000000000003</v>
      </c>
      <c r="AF32" s="42">
        <v>0</v>
      </c>
      <c r="AG32" s="43"/>
      <c r="AH32" s="44">
        <v>314384</v>
      </c>
      <c r="AI32" s="45">
        <v>57356</v>
      </c>
      <c r="AJ32" s="46">
        <v>13455</v>
      </c>
      <c r="AK32" s="46">
        <v>526</v>
      </c>
      <c r="AL32" s="9">
        <v>198828</v>
      </c>
      <c r="AM32" s="9">
        <v>0</v>
      </c>
      <c r="AN32" s="9">
        <v>198828</v>
      </c>
      <c r="AO32" s="42"/>
      <c r="AP32" s="9">
        <v>0</v>
      </c>
      <c r="AQ32" s="47">
        <v>22735</v>
      </c>
      <c r="AR32" s="47">
        <v>0</v>
      </c>
      <c r="AS32" s="40">
        <v>0</v>
      </c>
      <c r="AT32" s="40">
        <v>0</v>
      </c>
      <c r="AU32" s="9">
        <v>0</v>
      </c>
      <c r="AV32" s="40">
        <v>0</v>
      </c>
      <c r="AW32" s="40">
        <v>0</v>
      </c>
      <c r="AX32" s="40">
        <v>0</v>
      </c>
      <c r="AY32" s="45">
        <v>0</v>
      </c>
    </row>
    <row r="33" spans="1:51" x14ac:dyDescent="0.25">
      <c r="A33" s="5" t="s">
        <v>409</v>
      </c>
      <c r="B33" s="5"/>
      <c r="C33" s="5" t="s">
        <v>130</v>
      </c>
      <c r="D33" s="34">
        <v>53751347</v>
      </c>
      <c r="E33" s="34">
        <v>53708463</v>
      </c>
      <c r="F33" s="34">
        <v>6550928</v>
      </c>
      <c r="G33" s="34">
        <v>114010738</v>
      </c>
      <c r="H33" s="2">
        <v>2793263.0810000002</v>
      </c>
      <c r="I33" s="19">
        <v>2959650.0810000002</v>
      </c>
      <c r="J33" s="35">
        <v>84309</v>
      </c>
      <c r="K33" s="35">
        <v>166387</v>
      </c>
      <c r="L33" s="12">
        <v>1341.66</v>
      </c>
      <c r="M33" s="36">
        <v>1365.68</v>
      </c>
      <c r="N33" s="36">
        <v>1376.46</v>
      </c>
      <c r="O33" s="36">
        <v>1363.13</v>
      </c>
      <c r="P33" s="36">
        <v>1352.48</v>
      </c>
      <c r="Q33" s="36">
        <v>0</v>
      </c>
      <c r="R33" s="36">
        <v>0</v>
      </c>
      <c r="S33" s="36">
        <v>2107.0617428680221</v>
      </c>
      <c r="T33" s="2">
        <v>2167.1622056411461</v>
      </c>
      <c r="U33" s="66">
        <v>4850.8377943588539</v>
      </c>
      <c r="V33" s="37">
        <v>9.8557699999999997</v>
      </c>
      <c r="W33" s="38">
        <v>480</v>
      </c>
      <c r="X33" s="39">
        <v>1152</v>
      </c>
      <c r="Y33" s="2">
        <v>366177.951</v>
      </c>
      <c r="Z33" s="4">
        <v>0.57094517736849726</v>
      </c>
      <c r="AA33" s="11">
        <v>0</v>
      </c>
      <c r="AB33" s="40" t="s">
        <v>106</v>
      </c>
      <c r="AC33" s="36">
        <v>183.052997342</v>
      </c>
      <c r="AD33" s="41">
        <v>36</v>
      </c>
      <c r="AE33" s="41">
        <v>36</v>
      </c>
      <c r="AF33" s="42">
        <v>6624692.159</v>
      </c>
      <c r="AG33" s="43"/>
      <c r="AH33" s="44">
        <v>679842</v>
      </c>
      <c r="AI33" s="45">
        <v>46322</v>
      </c>
      <c r="AJ33" s="46">
        <v>165600</v>
      </c>
      <c r="AK33" s="46">
        <v>1051</v>
      </c>
      <c r="AL33" s="9">
        <v>1210752</v>
      </c>
      <c r="AM33" s="9">
        <v>0</v>
      </c>
      <c r="AN33" s="9">
        <v>1210752</v>
      </c>
      <c r="AO33" s="42"/>
      <c r="AP33" s="9">
        <v>0</v>
      </c>
      <c r="AQ33" s="47">
        <v>49164</v>
      </c>
      <c r="AR33" s="47">
        <v>45153</v>
      </c>
      <c r="AS33" s="40">
        <v>0</v>
      </c>
      <c r="AT33" s="40">
        <v>0</v>
      </c>
      <c r="AU33" s="9">
        <v>0</v>
      </c>
      <c r="AV33" s="40">
        <v>0</v>
      </c>
      <c r="AW33" s="40">
        <v>0</v>
      </c>
      <c r="AX33" s="40">
        <v>61057</v>
      </c>
      <c r="AY33" s="45">
        <v>0</v>
      </c>
    </row>
    <row r="34" spans="1:51" x14ac:dyDescent="0.25">
      <c r="A34" s="5" t="s">
        <v>410</v>
      </c>
      <c r="B34" s="5"/>
      <c r="C34" s="5" t="s">
        <v>131</v>
      </c>
      <c r="D34" s="34">
        <v>25381254</v>
      </c>
      <c r="E34" s="34">
        <v>7234775</v>
      </c>
      <c r="F34" s="34">
        <v>8212949</v>
      </c>
      <c r="G34" s="34">
        <v>40828978</v>
      </c>
      <c r="H34" s="2">
        <v>1000309.961</v>
      </c>
      <c r="I34" s="19">
        <v>1000309.961</v>
      </c>
      <c r="J34" s="35">
        <v>0</v>
      </c>
      <c r="K34" s="35">
        <v>0</v>
      </c>
      <c r="L34" s="12">
        <v>341.94</v>
      </c>
      <c r="M34" s="36">
        <v>337.67</v>
      </c>
      <c r="N34" s="36">
        <v>346</v>
      </c>
      <c r="O34" s="36">
        <v>359.83</v>
      </c>
      <c r="P34" s="36">
        <v>359.77</v>
      </c>
      <c r="Q34" s="36">
        <v>0</v>
      </c>
      <c r="R34" s="36">
        <v>0</v>
      </c>
      <c r="S34" s="36">
        <v>2962.3891995143185</v>
      </c>
      <c r="T34" s="2">
        <v>2962.3891995143185</v>
      </c>
      <c r="U34" s="66">
        <v>4055.6108004856815</v>
      </c>
      <c r="V34" s="37">
        <v>3.0084249999999999</v>
      </c>
      <c r="W34" s="38">
        <v>1</v>
      </c>
      <c r="X34" s="39">
        <v>321</v>
      </c>
      <c r="Y34" s="2">
        <v>197335.845</v>
      </c>
      <c r="Z34" s="4">
        <v>0.26955781872374041</v>
      </c>
      <c r="AA34" s="11">
        <v>0</v>
      </c>
      <c r="AB34" s="40" t="s">
        <v>106</v>
      </c>
      <c r="AC34" s="36">
        <v>242.55636118300001</v>
      </c>
      <c r="AD34" s="41">
        <v>41.81</v>
      </c>
      <c r="AE34" s="41">
        <v>41.81</v>
      </c>
      <c r="AF34" s="42">
        <v>1369458.0990000002</v>
      </c>
      <c r="AG34" s="43"/>
      <c r="AH34" s="44">
        <v>168094</v>
      </c>
      <c r="AI34" s="45">
        <v>14140</v>
      </c>
      <c r="AJ34" s="46">
        <v>345</v>
      </c>
      <c r="AK34" s="46">
        <v>1576</v>
      </c>
      <c r="AL34" s="9">
        <v>505896</v>
      </c>
      <c r="AM34" s="9">
        <v>0</v>
      </c>
      <c r="AN34" s="9">
        <v>505896</v>
      </c>
      <c r="AO34" s="42"/>
      <c r="AP34" s="9">
        <v>0</v>
      </c>
      <c r="AQ34" s="47">
        <v>12156</v>
      </c>
      <c r="AR34" s="47">
        <v>7932</v>
      </c>
      <c r="AS34" s="40">
        <v>0</v>
      </c>
      <c r="AT34" s="40">
        <v>0</v>
      </c>
      <c r="AU34" s="9">
        <v>118488</v>
      </c>
      <c r="AV34" s="40">
        <v>0</v>
      </c>
      <c r="AW34" s="40">
        <v>0</v>
      </c>
      <c r="AX34" s="40">
        <v>84777</v>
      </c>
      <c r="AY34" s="45">
        <v>53863</v>
      </c>
    </row>
    <row r="35" spans="1:51" x14ac:dyDescent="0.25">
      <c r="A35" s="5" t="s">
        <v>411</v>
      </c>
      <c r="B35" s="5"/>
      <c r="C35" s="5" t="s">
        <v>132</v>
      </c>
      <c r="D35" s="34">
        <v>88215932</v>
      </c>
      <c r="E35" s="34">
        <v>25052140</v>
      </c>
      <c r="F35" s="34">
        <v>22715200</v>
      </c>
      <c r="G35" s="34">
        <v>135983272</v>
      </c>
      <c r="H35" s="2">
        <v>3331590.1640000003</v>
      </c>
      <c r="I35" s="19">
        <v>3331590.1640000003</v>
      </c>
      <c r="J35" s="35">
        <v>0</v>
      </c>
      <c r="K35" s="35">
        <v>0</v>
      </c>
      <c r="L35" s="12">
        <v>992.1</v>
      </c>
      <c r="M35" s="36">
        <v>941.07</v>
      </c>
      <c r="N35" s="36">
        <v>924.78</v>
      </c>
      <c r="O35" s="36">
        <v>899.35</v>
      </c>
      <c r="P35" s="36">
        <v>895.38</v>
      </c>
      <c r="Q35" s="36">
        <v>0</v>
      </c>
      <c r="R35" s="36">
        <v>0</v>
      </c>
      <c r="S35" s="36">
        <v>3540.215036075956</v>
      </c>
      <c r="T35" s="2">
        <v>3540.215036075956</v>
      </c>
      <c r="U35" s="66">
        <v>3477.784963924044</v>
      </c>
      <c r="V35" s="37">
        <v>19.999057000000001</v>
      </c>
      <c r="W35" s="38">
        <v>74</v>
      </c>
      <c r="X35" s="39">
        <v>796</v>
      </c>
      <c r="Y35" s="2">
        <v>133821.82</v>
      </c>
      <c r="Z35" s="4">
        <v>0</v>
      </c>
      <c r="AA35" s="11">
        <v>0</v>
      </c>
      <c r="AB35" s="40" t="s">
        <v>106</v>
      </c>
      <c r="AC35" s="36">
        <v>587.10691895800005</v>
      </c>
      <c r="AD35" s="41">
        <v>36</v>
      </c>
      <c r="AE35" s="41">
        <v>36</v>
      </c>
      <c r="AF35" s="42">
        <v>3272839.0960000004</v>
      </c>
      <c r="AG35" s="43"/>
      <c r="AH35" s="44">
        <v>468469</v>
      </c>
      <c r="AI35" s="45">
        <v>93996</v>
      </c>
      <c r="AJ35" s="46">
        <v>25530</v>
      </c>
      <c r="AK35" s="46">
        <v>1051</v>
      </c>
      <c r="AL35" s="9">
        <v>836596</v>
      </c>
      <c r="AM35" s="9">
        <v>0</v>
      </c>
      <c r="AN35" s="9">
        <v>836596</v>
      </c>
      <c r="AO35" s="42"/>
      <c r="AP35" s="9">
        <v>0</v>
      </c>
      <c r="AQ35" s="47">
        <v>33879</v>
      </c>
      <c r="AR35" s="47">
        <v>0</v>
      </c>
      <c r="AS35" s="40">
        <v>0</v>
      </c>
      <c r="AT35" s="40">
        <v>0</v>
      </c>
      <c r="AU35" s="9">
        <v>0</v>
      </c>
      <c r="AV35" s="40">
        <v>0</v>
      </c>
      <c r="AW35" s="40">
        <v>179064</v>
      </c>
      <c r="AX35" s="40">
        <v>0</v>
      </c>
      <c r="AY35" s="45">
        <v>82635</v>
      </c>
    </row>
    <row r="36" spans="1:51" x14ac:dyDescent="0.25">
      <c r="A36" s="5" t="s">
        <v>412</v>
      </c>
      <c r="B36" s="5"/>
      <c r="C36" s="5" t="s">
        <v>133</v>
      </c>
      <c r="D36" s="34">
        <v>142054877</v>
      </c>
      <c r="E36" s="34">
        <v>50946765</v>
      </c>
      <c r="F36" s="34">
        <v>23926610</v>
      </c>
      <c r="G36" s="34">
        <v>216928252</v>
      </c>
      <c r="H36" s="2">
        <v>5314742.1740000006</v>
      </c>
      <c r="I36" s="19">
        <v>5314742.1740000006</v>
      </c>
      <c r="J36" s="35">
        <v>0</v>
      </c>
      <c r="K36" s="35">
        <v>0</v>
      </c>
      <c r="L36" s="12">
        <v>1745.02</v>
      </c>
      <c r="M36" s="36">
        <v>1753.61</v>
      </c>
      <c r="N36" s="36">
        <v>1754.2</v>
      </c>
      <c r="O36" s="36">
        <v>1771.2</v>
      </c>
      <c r="P36" s="36">
        <v>1770.46</v>
      </c>
      <c r="Q36" s="36">
        <v>0</v>
      </c>
      <c r="R36" s="36">
        <v>0</v>
      </c>
      <c r="S36" s="36">
        <v>3030.7435370464364</v>
      </c>
      <c r="T36" s="2">
        <v>3030.7435370464364</v>
      </c>
      <c r="U36" s="66">
        <v>3987.2564629535636</v>
      </c>
      <c r="V36" s="37">
        <v>36.548903000000003</v>
      </c>
      <c r="W36" s="38">
        <v>26</v>
      </c>
      <c r="X36" s="39">
        <v>974</v>
      </c>
      <c r="Y36" s="2">
        <v>868965.75</v>
      </c>
      <c r="Z36" s="4">
        <v>0.23989250122089956</v>
      </c>
      <c r="AA36" s="11">
        <v>0</v>
      </c>
      <c r="AB36" s="40" t="s">
        <v>106</v>
      </c>
      <c r="AC36" s="36">
        <v>329.82343354300002</v>
      </c>
      <c r="AD36" s="41">
        <v>44.65</v>
      </c>
      <c r="AE36" s="41">
        <v>44.65</v>
      </c>
      <c r="AF36" s="42">
        <v>6992092.805999998</v>
      </c>
      <c r="AG36" s="43"/>
      <c r="AH36" s="44">
        <v>872956</v>
      </c>
      <c r="AI36" s="45">
        <v>171780</v>
      </c>
      <c r="AJ36" s="46">
        <v>8970</v>
      </c>
      <c r="AK36" s="46">
        <v>526</v>
      </c>
      <c r="AL36" s="9">
        <v>512324</v>
      </c>
      <c r="AM36" s="9">
        <v>0</v>
      </c>
      <c r="AN36" s="9">
        <v>512324</v>
      </c>
      <c r="AO36" s="42"/>
      <c r="AP36" s="9">
        <v>0</v>
      </c>
      <c r="AQ36" s="47">
        <v>63130</v>
      </c>
      <c r="AR36" s="47">
        <v>30383</v>
      </c>
      <c r="AS36" s="40">
        <v>0</v>
      </c>
      <c r="AT36" s="40">
        <v>0</v>
      </c>
      <c r="AU36" s="9">
        <v>0</v>
      </c>
      <c r="AV36" s="40">
        <v>0</v>
      </c>
      <c r="AW36" s="40">
        <v>0</v>
      </c>
      <c r="AX36" s="40">
        <v>76531</v>
      </c>
      <c r="AY36" s="45">
        <v>2631</v>
      </c>
    </row>
    <row r="37" spans="1:51" x14ac:dyDescent="0.25">
      <c r="A37" s="5" t="s">
        <v>413</v>
      </c>
      <c r="B37" s="5"/>
      <c r="C37" s="5" t="s">
        <v>134</v>
      </c>
      <c r="D37" s="34">
        <v>29434141</v>
      </c>
      <c r="E37" s="34">
        <v>19793615</v>
      </c>
      <c r="F37" s="34">
        <v>16203515</v>
      </c>
      <c r="G37" s="34">
        <v>65431271</v>
      </c>
      <c r="H37" s="2">
        <v>1603066.1395</v>
      </c>
      <c r="I37" s="19">
        <v>1677372.1395</v>
      </c>
      <c r="J37" s="35">
        <v>79757</v>
      </c>
      <c r="K37" s="35">
        <v>74306</v>
      </c>
      <c r="L37" s="12">
        <v>684.21</v>
      </c>
      <c r="M37" s="36">
        <v>665.03</v>
      </c>
      <c r="N37" s="36">
        <v>672.64</v>
      </c>
      <c r="O37" s="36">
        <v>685.66</v>
      </c>
      <c r="P37" s="36">
        <v>679.73</v>
      </c>
      <c r="Q37" s="36">
        <v>0</v>
      </c>
      <c r="R37" s="36">
        <v>0</v>
      </c>
      <c r="S37" s="36">
        <v>2530.446956528277</v>
      </c>
      <c r="T37" s="2">
        <v>2522.250333819527</v>
      </c>
      <c r="U37" s="66">
        <v>4495.7496661804726</v>
      </c>
      <c r="V37" s="37">
        <v>0.17527999999999999</v>
      </c>
      <c r="W37" s="38">
        <v>70</v>
      </c>
      <c r="X37" s="39">
        <v>502</v>
      </c>
      <c r="Y37" s="2">
        <v>0</v>
      </c>
      <c r="Z37" s="4">
        <v>0.43611876405350791</v>
      </c>
      <c r="AA37" s="11">
        <v>0</v>
      </c>
      <c r="AB37" s="40" t="s">
        <v>106</v>
      </c>
      <c r="AC37" s="36">
        <v>339.62001031099999</v>
      </c>
      <c r="AD37" s="41">
        <v>36</v>
      </c>
      <c r="AE37" s="41">
        <v>36</v>
      </c>
      <c r="AF37" s="42">
        <v>2989808.4004999995</v>
      </c>
      <c r="AG37" s="43"/>
      <c r="AH37" s="44">
        <v>331055</v>
      </c>
      <c r="AI37" s="45">
        <v>824</v>
      </c>
      <c r="AJ37" s="46">
        <v>24150</v>
      </c>
      <c r="AK37" s="46">
        <v>1051</v>
      </c>
      <c r="AL37" s="9">
        <v>527602</v>
      </c>
      <c r="AM37" s="9">
        <v>0</v>
      </c>
      <c r="AN37" s="9">
        <v>527602</v>
      </c>
      <c r="AO37" s="42"/>
      <c r="AP37" s="9">
        <v>0</v>
      </c>
      <c r="AQ37" s="47">
        <v>23941</v>
      </c>
      <c r="AR37" s="47">
        <v>0</v>
      </c>
      <c r="AS37" s="40">
        <v>0</v>
      </c>
      <c r="AT37" s="40">
        <v>0</v>
      </c>
      <c r="AU37" s="9">
        <v>0</v>
      </c>
      <c r="AV37" s="40">
        <v>0</v>
      </c>
      <c r="AW37" s="40">
        <v>67303</v>
      </c>
      <c r="AX37" s="40">
        <v>0</v>
      </c>
      <c r="AY37" s="45">
        <v>43154</v>
      </c>
    </row>
    <row r="38" spans="1:51" x14ac:dyDescent="0.25">
      <c r="A38" s="5" t="s">
        <v>414</v>
      </c>
      <c r="B38" s="5"/>
      <c r="C38" s="5" t="s">
        <v>135</v>
      </c>
      <c r="D38" s="34">
        <v>68026997</v>
      </c>
      <c r="E38" s="34">
        <v>24437644</v>
      </c>
      <c r="F38" s="34">
        <v>24862889</v>
      </c>
      <c r="G38" s="34">
        <v>117327530</v>
      </c>
      <c r="H38" s="2">
        <v>2874524.4849999999</v>
      </c>
      <c r="I38" s="19">
        <v>2917050.4849999999</v>
      </c>
      <c r="J38" s="35">
        <v>42457</v>
      </c>
      <c r="K38" s="35">
        <v>42526</v>
      </c>
      <c r="L38" s="12">
        <v>837.01</v>
      </c>
      <c r="M38" s="36">
        <v>853.14</v>
      </c>
      <c r="N38" s="36">
        <v>842.08</v>
      </c>
      <c r="O38" s="36">
        <v>821.5</v>
      </c>
      <c r="P38" s="36">
        <v>820.18</v>
      </c>
      <c r="Q38" s="36">
        <v>0</v>
      </c>
      <c r="R38" s="36">
        <v>0</v>
      </c>
      <c r="S38" s="36">
        <v>3419.1123203694588</v>
      </c>
      <c r="T38" s="2">
        <v>3419.1931980683121</v>
      </c>
      <c r="U38" s="66">
        <v>3598.8068019316879</v>
      </c>
      <c r="V38" s="37">
        <v>12.597737</v>
      </c>
      <c r="W38" s="38">
        <v>0</v>
      </c>
      <c r="X38" s="39">
        <v>618</v>
      </c>
      <c r="Y38" s="2">
        <v>0</v>
      </c>
      <c r="Z38" s="4">
        <v>4.9953034177365074E-2</v>
      </c>
      <c r="AA38" s="11">
        <v>0</v>
      </c>
      <c r="AB38" s="40">
        <v>763</v>
      </c>
      <c r="AC38" s="36">
        <v>367.288818881</v>
      </c>
      <c r="AD38" s="41">
        <v>31.5</v>
      </c>
      <c r="AE38" s="41">
        <v>31.5</v>
      </c>
      <c r="AF38" s="42">
        <v>3070286.0350000001</v>
      </c>
      <c r="AG38" s="43"/>
      <c r="AH38" s="44">
        <v>424697</v>
      </c>
      <c r="AI38" s="45">
        <v>59209</v>
      </c>
      <c r="AJ38" s="46">
        <v>0</v>
      </c>
      <c r="AK38" s="46">
        <v>1051</v>
      </c>
      <c r="AL38" s="9">
        <v>649518</v>
      </c>
      <c r="AM38" s="9">
        <v>0</v>
      </c>
      <c r="AN38" s="9">
        <v>649518</v>
      </c>
      <c r="AO38" s="42"/>
      <c r="AP38" s="9">
        <v>0</v>
      </c>
      <c r="AQ38" s="47">
        <v>30713</v>
      </c>
      <c r="AR38" s="47">
        <v>0</v>
      </c>
      <c r="AS38" s="40">
        <v>0</v>
      </c>
      <c r="AT38" s="40">
        <v>0</v>
      </c>
      <c r="AU38" s="9">
        <v>0</v>
      </c>
      <c r="AV38" s="40">
        <v>0</v>
      </c>
      <c r="AW38" s="40">
        <v>0</v>
      </c>
      <c r="AX38" s="40">
        <v>8895</v>
      </c>
      <c r="AY38" s="45">
        <v>60720</v>
      </c>
    </row>
    <row r="39" spans="1:51" x14ac:dyDescent="0.25">
      <c r="A39" s="5" t="s">
        <v>415</v>
      </c>
      <c r="B39" s="5"/>
      <c r="C39" s="5" t="s">
        <v>136</v>
      </c>
      <c r="D39" s="34">
        <v>51014232</v>
      </c>
      <c r="E39" s="34">
        <v>15304950</v>
      </c>
      <c r="F39" s="34">
        <v>8650030</v>
      </c>
      <c r="G39" s="34">
        <v>74969212</v>
      </c>
      <c r="H39" s="2">
        <v>1836745.6940000001</v>
      </c>
      <c r="I39" s="19">
        <v>1836745.6940000001</v>
      </c>
      <c r="J39" s="35">
        <v>0</v>
      </c>
      <c r="K39" s="35">
        <v>0</v>
      </c>
      <c r="L39" s="12">
        <v>840.5</v>
      </c>
      <c r="M39" s="36">
        <v>813.18</v>
      </c>
      <c r="N39" s="36">
        <v>812.12</v>
      </c>
      <c r="O39" s="36">
        <v>792.53</v>
      </c>
      <c r="P39" s="36">
        <v>797.06</v>
      </c>
      <c r="Q39" s="36">
        <v>0</v>
      </c>
      <c r="R39" s="36">
        <v>0</v>
      </c>
      <c r="S39" s="36">
        <v>2258.7197102732484</v>
      </c>
      <c r="T39" s="2">
        <v>2258.7197102732484</v>
      </c>
      <c r="U39" s="66">
        <v>4759.280289726752</v>
      </c>
      <c r="V39" s="37">
        <v>11.433123</v>
      </c>
      <c r="W39" s="38">
        <v>8</v>
      </c>
      <c r="X39" s="39">
        <v>494</v>
      </c>
      <c r="Y39" s="2">
        <v>384819.75</v>
      </c>
      <c r="Z39" s="4">
        <v>0.52540729421865384</v>
      </c>
      <c r="AA39" s="11">
        <v>0</v>
      </c>
      <c r="AB39" s="40" t="s">
        <v>106</v>
      </c>
      <c r="AC39" s="36">
        <v>147.04493506599999</v>
      </c>
      <c r="AD39" s="41">
        <v>35.44</v>
      </c>
      <c r="AE39" s="41">
        <v>35.44</v>
      </c>
      <c r="AF39" s="42">
        <v>3870151.5460000001</v>
      </c>
      <c r="AG39" s="43"/>
      <c r="AH39" s="44">
        <v>404805</v>
      </c>
      <c r="AI39" s="45">
        <v>53736</v>
      </c>
      <c r="AJ39" s="46">
        <v>2760</v>
      </c>
      <c r="AK39" s="46">
        <v>526</v>
      </c>
      <c r="AL39" s="9">
        <v>259844</v>
      </c>
      <c r="AM39" s="9">
        <v>0</v>
      </c>
      <c r="AN39" s="9">
        <v>259844</v>
      </c>
      <c r="AO39" s="42"/>
      <c r="AP39" s="9">
        <v>0</v>
      </c>
      <c r="AQ39" s="47">
        <v>29274</v>
      </c>
      <c r="AR39" s="47">
        <v>39541</v>
      </c>
      <c r="AS39" s="40">
        <v>0</v>
      </c>
      <c r="AT39" s="40">
        <v>0</v>
      </c>
      <c r="AU39" s="9">
        <v>0</v>
      </c>
      <c r="AV39" s="40">
        <v>0</v>
      </c>
      <c r="AW39" s="40">
        <v>95866</v>
      </c>
      <c r="AX39" s="40">
        <v>0</v>
      </c>
      <c r="AY39" s="45">
        <v>0</v>
      </c>
    </row>
    <row r="40" spans="1:51" x14ac:dyDescent="0.25">
      <c r="A40" s="5" t="s">
        <v>416</v>
      </c>
      <c r="B40" s="5"/>
      <c r="C40" s="5" t="s">
        <v>137</v>
      </c>
      <c r="D40" s="34">
        <v>38864247</v>
      </c>
      <c r="E40" s="34">
        <v>9746525</v>
      </c>
      <c r="F40" s="34">
        <v>6302270</v>
      </c>
      <c r="G40" s="34">
        <v>54913042</v>
      </c>
      <c r="H40" s="2">
        <v>1345369.5290000001</v>
      </c>
      <c r="I40" s="19">
        <v>1353145.5290000001</v>
      </c>
      <c r="J40" s="35">
        <v>6282</v>
      </c>
      <c r="K40" s="35">
        <v>7776</v>
      </c>
      <c r="L40" s="12">
        <v>562.58000000000004</v>
      </c>
      <c r="M40" s="36">
        <v>546.73</v>
      </c>
      <c r="N40" s="36">
        <v>550.70000000000005</v>
      </c>
      <c r="O40" s="36">
        <v>548.28</v>
      </c>
      <c r="P40" s="36">
        <v>546.5</v>
      </c>
      <c r="Q40" s="36">
        <v>0</v>
      </c>
      <c r="R40" s="36">
        <v>0</v>
      </c>
      <c r="S40" s="36">
        <v>2472.2468659118763</v>
      </c>
      <c r="T40" s="2">
        <v>2474.9794761582502</v>
      </c>
      <c r="U40" s="66">
        <v>4543.0205238417493</v>
      </c>
      <c r="V40" s="37">
        <v>2.3700809999999999</v>
      </c>
      <c r="W40" s="38">
        <v>2</v>
      </c>
      <c r="X40" s="39">
        <v>406</v>
      </c>
      <c r="Y40" s="2">
        <v>0</v>
      </c>
      <c r="Z40" s="4">
        <v>0.4561414152975537</v>
      </c>
      <c r="AA40" s="11">
        <v>0</v>
      </c>
      <c r="AB40" s="40" t="s">
        <v>106</v>
      </c>
      <c r="AC40" s="36">
        <v>179.43294792</v>
      </c>
      <c r="AD40" s="41">
        <v>38.49</v>
      </c>
      <c r="AE40" s="41">
        <v>38.49</v>
      </c>
      <c r="AF40" s="42">
        <v>2483805.6109999996</v>
      </c>
      <c r="AG40" s="43"/>
      <c r="AH40" s="44">
        <v>272165</v>
      </c>
      <c r="AI40" s="45">
        <v>11139</v>
      </c>
      <c r="AJ40" s="46">
        <v>690</v>
      </c>
      <c r="AK40" s="46">
        <v>1051</v>
      </c>
      <c r="AL40" s="9">
        <v>426706</v>
      </c>
      <c r="AM40" s="9">
        <v>0</v>
      </c>
      <c r="AN40" s="9">
        <v>426706</v>
      </c>
      <c r="AO40" s="42"/>
      <c r="AP40" s="9">
        <v>0</v>
      </c>
      <c r="AQ40" s="47">
        <v>19682</v>
      </c>
      <c r="AR40" s="47">
        <v>0</v>
      </c>
      <c r="AS40" s="40">
        <v>0</v>
      </c>
      <c r="AT40" s="40">
        <v>0</v>
      </c>
      <c r="AU40" s="9">
        <v>0</v>
      </c>
      <c r="AV40" s="40">
        <v>0</v>
      </c>
      <c r="AW40" s="40">
        <v>55618</v>
      </c>
      <c r="AX40" s="40">
        <v>0</v>
      </c>
      <c r="AY40" s="45">
        <v>73</v>
      </c>
    </row>
    <row r="41" spans="1:51" x14ac:dyDescent="0.25">
      <c r="A41" s="5" t="s">
        <v>417</v>
      </c>
      <c r="B41" s="5"/>
      <c r="C41" s="5" t="s">
        <v>138</v>
      </c>
      <c r="D41" s="34">
        <v>47906929</v>
      </c>
      <c r="E41" s="34">
        <v>19445728</v>
      </c>
      <c r="F41" s="34">
        <v>3619601</v>
      </c>
      <c r="G41" s="34">
        <v>70972258</v>
      </c>
      <c r="H41" s="2">
        <v>1738820.3210000002</v>
      </c>
      <c r="I41" s="19">
        <v>1739024.3210000002</v>
      </c>
      <c r="J41" s="35">
        <v>288</v>
      </c>
      <c r="K41" s="35">
        <v>204</v>
      </c>
      <c r="L41" s="12">
        <v>447.12</v>
      </c>
      <c r="M41" s="36">
        <v>431.44</v>
      </c>
      <c r="N41" s="36">
        <v>431.22</v>
      </c>
      <c r="O41" s="36">
        <v>410.74</v>
      </c>
      <c r="P41" s="36">
        <v>412.3</v>
      </c>
      <c r="Q41" s="36">
        <v>0</v>
      </c>
      <c r="R41" s="36">
        <v>0</v>
      </c>
      <c r="S41" s="36">
        <v>4030.9389973113302</v>
      </c>
      <c r="T41" s="2">
        <v>4030.7443004821071</v>
      </c>
      <c r="U41" s="66">
        <v>2987.2556995178929</v>
      </c>
      <c r="V41" s="37">
        <v>0</v>
      </c>
      <c r="W41" s="38">
        <v>2</v>
      </c>
      <c r="X41" s="39">
        <v>308</v>
      </c>
      <c r="Y41" s="2">
        <v>67280.555499999988</v>
      </c>
      <c r="Z41" s="4">
        <v>0</v>
      </c>
      <c r="AA41" s="11">
        <v>0</v>
      </c>
      <c r="AB41" s="40">
        <v>978</v>
      </c>
      <c r="AC41" s="36">
        <v>203.30648787600001</v>
      </c>
      <c r="AD41" s="41">
        <v>36.6</v>
      </c>
      <c r="AE41" s="41">
        <v>36.6</v>
      </c>
      <c r="AF41" s="42">
        <v>1288821.5989999997</v>
      </c>
      <c r="AG41" s="43"/>
      <c r="AH41" s="44">
        <v>214773</v>
      </c>
      <c r="AI41" s="45">
        <v>0</v>
      </c>
      <c r="AJ41" s="46">
        <v>690</v>
      </c>
      <c r="AK41" s="46">
        <v>701</v>
      </c>
      <c r="AL41" s="9">
        <v>323708</v>
      </c>
      <c r="AM41" s="9">
        <v>-107800</v>
      </c>
      <c r="AN41" s="9">
        <v>215908</v>
      </c>
      <c r="AO41" s="42"/>
      <c r="AP41" s="9">
        <v>0</v>
      </c>
      <c r="AQ41" s="47">
        <v>15532</v>
      </c>
      <c r="AR41" s="47">
        <v>0</v>
      </c>
      <c r="AS41" s="40">
        <v>0</v>
      </c>
      <c r="AT41" s="40">
        <v>0</v>
      </c>
      <c r="AU41" s="9">
        <v>0</v>
      </c>
      <c r="AV41" s="40">
        <v>0</v>
      </c>
      <c r="AW41" s="40">
        <v>55021</v>
      </c>
      <c r="AX41" s="40">
        <v>0</v>
      </c>
      <c r="AY41" s="45">
        <v>93581</v>
      </c>
    </row>
    <row r="42" spans="1:51" x14ac:dyDescent="0.25">
      <c r="A42" s="5" t="s">
        <v>418</v>
      </c>
      <c r="B42" s="5"/>
      <c r="C42" s="5" t="s">
        <v>139</v>
      </c>
      <c r="D42" s="34">
        <v>239284841</v>
      </c>
      <c r="E42" s="34">
        <v>60013048</v>
      </c>
      <c r="F42" s="34">
        <v>10444560</v>
      </c>
      <c r="G42" s="34">
        <v>309742449</v>
      </c>
      <c r="H42" s="2">
        <v>7588690.0005000001</v>
      </c>
      <c r="I42" s="19">
        <v>7616832.0005000001</v>
      </c>
      <c r="J42" s="35">
        <v>35079</v>
      </c>
      <c r="K42" s="35">
        <v>28142</v>
      </c>
      <c r="L42" s="12">
        <v>1586.81</v>
      </c>
      <c r="M42" s="36">
        <v>1507.84</v>
      </c>
      <c r="N42" s="36">
        <v>1486.71</v>
      </c>
      <c r="O42" s="36">
        <v>1523.09</v>
      </c>
      <c r="P42" s="36">
        <v>1518.11</v>
      </c>
      <c r="Q42" s="36">
        <v>0</v>
      </c>
      <c r="R42" s="36">
        <v>0</v>
      </c>
      <c r="S42" s="36">
        <v>5056.0861898477297</v>
      </c>
      <c r="T42" s="2">
        <v>5051.4855690922113</v>
      </c>
      <c r="U42" s="66">
        <v>1966.5144309077887</v>
      </c>
      <c r="V42" s="37">
        <v>20.911190999999999</v>
      </c>
      <c r="W42" s="38">
        <v>15</v>
      </c>
      <c r="X42" s="39">
        <v>783</v>
      </c>
      <c r="Y42" s="2">
        <v>353873.25</v>
      </c>
      <c r="Z42" s="4">
        <v>0</v>
      </c>
      <c r="AA42" s="11">
        <v>0</v>
      </c>
      <c r="AB42" s="40" t="s">
        <v>106</v>
      </c>
      <c r="AC42" s="36">
        <v>75.318650356800006</v>
      </c>
      <c r="AD42" s="41">
        <v>32.799999999999997</v>
      </c>
      <c r="AE42" s="41">
        <v>32.799999999999997</v>
      </c>
      <c r="AF42" s="42">
        <v>2965189.1195</v>
      </c>
      <c r="AG42" s="43"/>
      <c r="AH42" s="44">
        <v>750610</v>
      </c>
      <c r="AI42" s="45">
        <v>98283</v>
      </c>
      <c r="AJ42" s="46">
        <v>5175</v>
      </c>
      <c r="AK42" s="46">
        <v>526</v>
      </c>
      <c r="AL42" s="9">
        <v>411858</v>
      </c>
      <c r="AM42" s="9">
        <v>0</v>
      </c>
      <c r="AN42" s="9">
        <v>411858</v>
      </c>
      <c r="AO42" s="42"/>
      <c r="AP42" s="9">
        <v>0</v>
      </c>
      <c r="AQ42" s="47">
        <v>54282</v>
      </c>
      <c r="AR42" s="47">
        <v>0</v>
      </c>
      <c r="AS42" s="40">
        <v>0</v>
      </c>
      <c r="AT42" s="40">
        <v>0</v>
      </c>
      <c r="AU42" s="9">
        <v>0</v>
      </c>
      <c r="AV42" s="40">
        <v>0</v>
      </c>
      <c r="AW42" s="40">
        <v>277106</v>
      </c>
      <c r="AX42" s="40">
        <v>0</v>
      </c>
      <c r="AY42" s="45">
        <v>0</v>
      </c>
    </row>
    <row r="43" spans="1:51" x14ac:dyDescent="0.25">
      <c r="A43" s="5" t="s">
        <v>419</v>
      </c>
      <c r="B43" s="5"/>
      <c r="C43" s="5" t="s">
        <v>140</v>
      </c>
      <c r="D43" s="34">
        <v>85917661</v>
      </c>
      <c r="E43" s="34">
        <v>34035599</v>
      </c>
      <c r="F43" s="34">
        <v>13504802</v>
      </c>
      <c r="G43" s="34">
        <v>133458062</v>
      </c>
      <c r="H43" s="2">
        <v>3269722.5189999999</v>
      </c>
      <c r="I43" s="19">
        <v>3272649.5189999999</v>
      </c>
      <c r="J43" s="35">
        <v>2863</v>
      </c>
      <c r="K43" s="35">
        <v>2927</v>
      </c>
      <c r="L43" s="12">
        <v>683.55</v>
      </c>
      <c r="M43" s="36">
        <v>715.43</v>
      </c>
      <c r="N43" s="36">
        <v>722.69</v>
      </c>
      <c r="O43" s="36">
        <v>729.55</v>
      </c>
      <c r="P43" s="36">
        <v>724.39</v>
      </c>
      <c r="Q43" s="36">
        <v>0</v>
      </c>
      <c r="R43" s="36">
        <v>0</v>
      </c>
      <c r="S43" s="36">
        <v>4574.2917112785317</v>
      </c>
      <c r="T43" s="2">
        <v>4574.3811679689143</v>
      </c>
      <c r="U43" s="66">
        <v>2443.6188320310857</v>
      </c>
      <c r="V43" s="37">
        <v>5.0730320000000004</v>
      </c>
      <c r="W43" s="38">
        <v>7</v>
      </c>
      <c r="X43" s="39">
        <v>450</v>
      </c>
      <c r="Y43" s="2">
        <v>0</v>
      </c>
      <c r="Z43" s="4">
        <v>0</v>
      </c>
      <c r="AA43" s="11">
        <v>0</v>
      </c>
      <c r="AB43" s="40" t="s">
        <v>106</v>
      </c>
      <c r="AC43" s="36">
        <v>158.57216361799999</v>
      </c>
      <c r="AD43" s="41">
        <v>33.5</v>
      </c>
      <c r="AE43" s="41">
        <v>33.5</v>
      </c>
      <c r="AF43" s="42">
        <v>1748238.2209999994</v>
      </c>
      <c r="AG43" s="43"/>
      <c r="AH43" s="44">
        <v>356145</v>
      </c>
      <c r="AI43" s="45">
        <v>23843</v>
      </c>
      <c r="AJ43" s="46">
        <v>2415</v>
      </c>
      <c r="AK43" s="46">
        <v>526</v>
      </c>
      <c r="AL43" s="9">
        <v>236700</v>
      </c>
      <c r="AM43" s="9">
        <v>0</v>
      </c>
      <c r="AN43" s="9">
        <v>236700</v>
      </c>
      <c r="AO43" s="42"/>
      <c r="AP43" s="9">
        <v>8370</v>
      </c>
      <c r="AQ43" s="47">
        <v>25755</v>
      </c>
      <c r="AR43" s="47">
        <v>0</v>
      </c>
      <c r="AS43" s="40">
        <v>0</v>
      </c>
      <c r="AT43" s="40">
        <v>0</v>
      </c>
      <c r="AU43" s="9">
        <v>0</v>
      </c>
      <c r="AV43" s="40">
        <v>0</v>
      </c>
      <c r="AW43" s="40">
        <v>0</v>
      </c>
      <c r="AX43" s="40">
        <v>109165</v>
      </c>
      <c r="AY43" s="45">
        <v>0</v>
      </c>
    </row>
    <row r="44" spans="1:51" x14ac:dyDescent="0.25">
      <c r="A44" s="5" t="s">
        <v>420</v>
      </c>
      <c r="B44" s="5"/>
      <c r="C44" s="5" t="s">
        <v>141</v>
      </c>
      <c r="D44" s="34">
        <v>144833222</v>
      </c>
      <c r="E44" s="34">
        <v>22230739</v>
      </c>
      <c r="F44" s="34">
        <v>5191590</v>
      </c>
      <c r="G44" s="34">
        <v>172255551</v>
      </c>
      <c r="H44" s="2">
        <v>4220260.9994999999</v>
      </c>
      <c r="I44" s="19">
        <v>4985900.9994999999</v>
      </c>
      <c r="J44" s="35">
        <v>85516</v>
      </c>
      <c r="K44" s="35">
        <v>765640</v>
      </c>
      <c r="L44" s="12">
        <v>448.32</v>
      </c>
      <c r="M44" s="36">
        <v>448.04</v>
      </c>
      <c r="N44" s="36">
        <v>430.82</v>
      </c>
      <c r="O44" s="36">
        <v>439.73</v>
      </c>
      <c r="P44" s="36">
        <v>447.92</v>
      </c>
      <c r="Q44" s="36">
        <v>0</v>
      </c>
      <c r="R44" s="36">
        <v>0</v>
      </c>
      <c r="S44" s="36">
        <v>9610.2513157307385</v>
      </c>
      <c r="T44" s="2">
        <v>11128.249708731362</v>
      </c>
      <c r="U44" s="66">
        <v>-4110.2497087313623</v>
      </c>
      <c r="V44" s="37">
        <v>5.63483</v>
      </c>
      <c r="W44" s="38">
        <v>1</v>
      </c>
      <c r="X44" s="39">
        <v>327</v>
      </c>
      <c r="Y44" s="2">
        <v>0</v>
      </c>
      <c r="Z44" s="4">
        <v>0</v>
      </c>
      <c r="AA44" s="11">
        <v>0</v>
      </c>
      <c r="AB44" s="40" t="s">
        <v>106</v>
      </c>
      <c r="AC44" s="36">
        <v>181.22714770799999</v>
      </c>
      <c r="AD44" s="41">
        <v>33.6</v>
      </c>
      <c r="AE44" s="41">
        <v>33.6</v>
      </c>
      <c r="AF44" s="42">
        <v>0</v>
      </c>
      <c r="AG44" s="43"/>
      <c r="AH44" s="44">
        <v>223037</v>
      </c>
      <c r="AI44" s="45">
        <v>26484</v>
      </c>
      <c r="AJ44" s="46">
        <v>345</v>
      </c>
      <c r="AK44" s="46">
        <v>1051</v>
      </c>
      <c r="AL44" s="9">
        <v>343677</v>
      </c>
      <c r="AM44" s="9">
        <v>0</v>
      </c>
      <c r="AN44" s="9">
        <v>343677</v>
      </c>
      <c r="AO44" s="42"/>
      <c r="AP44" s="9">
        <v>0</v>
      </c>
      <c r="AQ44" s="47">
        <v>16129</v>
      </c>
      <c r="AR44" s="47">
        <v>0</v>
      </c>
      <c r="AS44" s="40">
        <v>0</v>
      </c>
      <c r="AT44" s="40">
        <v>0</v>
      </c>
      <c r="AU44" s="9">
        <v>0</v>
      </c>
      <c r="AV44" s="40">
        <v>0</v>
      </c>
      <c r="AW44" s="40">
        <v>983</v>
      </c>
      <c r="AX44" s="40">
        <v>0</v>
      </c>
      <c r="AY44" s="45">
        <v>0</v>
      </c>
    </row>
    <row r="45" spans="1:51" x14ac:dyDescent="0.25">
      <c r="A45" s="5" t="s">
        <v>421</v>
      </c>
      <c r="B45" s="5"/>
      <c r="C45" s="5" t="s">
        <v>142</v>
      </c>
      <c r="D45" s="34">
        <v>23158199</v>
      </c>
      <c r="E45" s="34">
        <v>6657560</v>
      </c>
      <c r="F45" s="34">
        <v>1251940</v>
      </c>
      <c r="G45" s="34">
        <v>31067699</v>
      </c>
      <c r="H45" s="2">
        <v>761158.62550000008</v>
      </c>
      <c r="I45" s="19">
        <v>761158.62550000008</v>
      </c>
      <c r="J45" s="35">
        <v>0</v>
      </c>
      <c r="K45" s="35">
        <v>0</v>
      </c>
      <c r="L45" s="12">
        <v>557.32000000000005</v>
      </c>
      <c r="M45" s="36">
        <v>561.54</v>
      </c>
      <c r="N45" s="36">
        <v>571.91999999999996</v>
      </c>
      <c r="O45" s="36">
        <v>545.92999999999995</v>
      </c>
      <c r="P45" s="36">
        <v>544.91</v>
      </c>
      <c r="Q45" s="36">
        <v>0</v>
      </c>
      <c r="R45" s="36">
        <v>0</v>
      </c>
      <c r="S45" s="36">
        <v>1355.4842495637001</v>
      </c>
      <c r="T45" s="2">
        <v>1355.4842495637001</v>
      </c>
      <c r="U45" s="66">
        <v>5662.5157504362996</v>
      </c>
      <c r="V45" s="37">
        <v>0.73314599999999996</v>
      </c>
      <c r="W45" s="38">
        <v>15</v>
      </c>
      <c r="X45" s="39">
        <v>270</v>
      </c>
      <c r="Y45" s="2">
        <v>132166.95800000001</v>
      </c>
      <c r="Z45" s="4">
        <v>0.76062154891855982</v>
      </c>
      <c r="AA45" s="11">
        <v>0</v>
      </c>
      <c r="AB45" s="40" t="s">
        <v>106</v>
      </c>
      <c r="AC45" s="36">
        <v>102.842498139</v>
      </c>
      <c r="AD45" s="41">
        <v>37</v>
      </c>
      <c r="AE45" s="41">
        <v>37</v>
      </c>
      <c r="AF45" s="42">
        <v>3179729.0944999997</v>
      </c>
      <c r="AG45" s="43"/>
      <c r="AH45" s="44">
        <v>279537</v>
      </c>
      <c r="AI45" s="45">
        <v>3446</v>
      </c>
      <c r="AJ45" s="46">
        <v>5175</v>
      </c>
      <c r="AK45" s="46">
        <v>526</v>
      </c>
      <c r="AL45" s="9">
        <v>142020</v>
      </c>
      <c r="AM45" s="9">
        <v>0</v>
      </c>
      <c r="AN45" s="9">
        <v>142020</v>
      </c>
      <c r="AO45" s="42"/>
      <c r="AP45" s="9">
        <v>0</v>
      </c>
      <c r="AQ45" s="47">
        <v>20215</v>
      </c>
      <c r="AR45" s="47">
        <v>32761</v>
      </c>
      <c r="AS45" s="40">
        <v>0</v>
      </c>
      <c r="AT45" s="40">
        <v>0</v>
      </c>
      <c r="AU45" s="9">
        <v>0</v>
      </c>
      <c r="AV45" s="40">
        <v>0</v>
      </c>
      <c r="AW45" s="40">
        <v>0</v>
      </c>
      <c r="AX45" s="40">
        <v>25616</v>
      </c>
      <c r="AY45" s="45">
        <v>24379</v>
      </c>
    </row>
    <row r="46" spans="1:51" x14ac:dyDescent="0.25">
      <c r="A46" s="5" t="s">
        <v>422</v>
      </c>
      <c r="B46" s="5"/>
      <c r="C46" s="5" t="s">
        <v>143</v>
      </c>
      <c r="D46" s="34">
        <v>36818939</v>
      </c>
      <c r="E46" s="34">
        <v>12877710</v>
      </c>
      <c r="F46" s="34">
        <v>13388685</v>
      </c>
      <c r="G46" s="34">
        <v>63085334</v>
      </c>
      <c r="H46" s="2">
        <v>1545590.6830000002</v>
      </c>
      <c r="I46" s="19">
        <v>1545590.6830000002</v>
      </c>
      <c r="J46" s="35">
        <v>0</v>
      </c>
      <c r="K46" s="35">
        <v>0</v>
      </c>
      <c r="L46" s="12">
        <v>823.64</v>
      </c>
      <c r="M46" s="36">
        <v>777.49</v>
      </c>
      <c r="N46" s="36">
        <v>756.91</v>
      </c>
      <c r="O46" s="36">
        <v>693.68</v>
      </c>
      <c r="P46" s="36">
        <v>683.95</v>
      </c>
      <c r="Q46" s="36">
        <v>0</v>
      </c>
      <c r="R46" s="36">
        <v>0</v>
      </c>
      <c r="S46" s="36">
        <v>1987.9235527145047</v>
      </c>
      <c r="T46" s="2">
        <v>1987.9235527145047</v>
      </c>
      <c r="U46" s="66">
        <v>5030.0764472854953</v>
      </c>
      <c r="V46" s="37">
        <v>3.6459090000000001</v>
      </c>
      <c r="W46" s="38">
        <v>7</v>
      </c>
      <c r="X46" s="39">
        <v>504</v>
      </c>
      <c r="Y46" s="2">
        <v>310559.14215199999</v>
      </c>
      <c r="Z46" s="4">
        <v>0.60479257650501572</v>
      </c>
      <c r="AA46" s="11">
        <v>0</v>
      </c>
      <c r="AB46" s="40">
        <v>394</v>
      </c>
      <c r="AC46" s="36">
        <v>467.89789878200003</v>
      </c>
      <c r="AD46" s="41">
        <v>38.1</v>
      </c>
      <c r="AE46" s="41">
        <v>38.1</v>
      </c>
      <c r="AF46" s="42">
        <v>3910834.1369999996</v>
      </c>
      <c r="AG46" s="43"/>
      <c r="AH46" s="44">
        <v>387038</v>
      </c>
      <c r="AI46" s="45">
        <v>17136</v>
      </c>
      <c r="AJ46" s="46">
        <v>0</v>
      </c>
      <c r="AK46" s="46">
        <v>526</v>
      </c>
      <c r="AL46" s="9">
        <v>265104</v>
      </c>
      <c r="AM46" s="9">
        <v>0</v>
      </c>
      <c r="AN46" s="9">
        <v>265104</v>
      </c>
      <c r="AO46" s="42"/>
      <c r="AP46" s="9">
        <v>0</v>
      </c>
      <c r="AQ46" s="47">
        <v>27990</v>
      </c>
      <c r="AR46" s="47">
        <v>41736</v>
      </c>
      <c r="AS46" s="40">
        <v>0</v>
      </c>
      <c r="AT46" s="40">
        <v>0</v>
      </c>
      <c r="AU46" s="9">
        <v>0</v>
      </c>
      <c r="AV46" s="40">
        <v>0</v>
      </c>
      <c r="AW46" s="40">
        <v>161940</v>
      </c>
      <c r="AX46" s="40">
        <v>0</v>
      </c>
      <c r="AY46" s="45">
        <v>9201</v>
      </c>
    </row>
    <row r="47" spans="1:51" x14ac:dyDescent="0.25">
      <c r="A47" s="5" t="s">
        <v>423</v>
      </c>
      <c r="B47" s="5"/>
      <c r="C47" s="5" t="s">
        <v>144</v>
      </c>
      <c r="D47" s="34">
        <v>204685602</v>
      </c>
      <c r="E47" s="34">
        <v>70765855</v>
      </c>
      <c r="F47" s="34">
        <v>30273005</v>
      </c>
      <c r="G47" s="34">
        <v>305724462</v>
      </c>
      <c r="H47" s="2">
        <v>7490249.3190000001</v>
      </c>
      <c r="I47" s="19">
        <v>7656028.3190000001</v>
      </c>
      <c r="J47" s="35">
        <v>233568</v>
      </c>
      <c r="K47" s="35">
        <v>165779</v>
      </c>
      <c r="L47" s="12">
        <v>2709.85</v>
      </c>
      <c r="M47" s="36">
        <v>2642.41</v>
      </c>
      <c r="N47" s="36">
        <v>2653.78</v>
      </c>
      <c r="O47" s="36">
        <v>2587.5500000000002</v>
      </c>
      <c r="P47" s="36">
        <v>2572.87</v>
      </c>
      <c r="Q47" s="36">
        <v>0</v>
      </c>
      <c r="R47" s="36">
        <v>0</v>
      </c>
      <c r="S47" s="36">
        <v>2923.0200154404506</v>
      </c>
      <c r="T47" s="2">
        <v>2897.3657831297946</v>
      </c>
      <c r="U47" s="66">
        <v>4120.6342168702049</v>
      </c>
      <c r="V47" s="37">
        <v>68.045254</v>
      </c>
      <c r="W47" s="38">
        <v>58</v>
      </c>
      <c r="X47" s="39">
        <v>1897</v>
      </c>
      <c r="Y47" s="2">
        <v>580416.75</v>
      </c>
      <c r="Z47" s="4">
        <v>0.28619430950531333</v>
      </c>
      <c r="AA47" s="11">
        <v>0</v>
      </c>
      <c r="AB47" s="40">
        <v>819</v>
      </c>
      <c r="AC47" s="36">
        <v>461.16867328400002</v>
      </c>
      <c r="AD47" s="41">
        <v>33</v>
      </c>
      <c r="AE47" s="41">
        <v>33</v>
      </c>
      <c r="AF47" s="42">
        <v>10888405.060999997</v>
      </c>
      <c r="AG47" s="43"/>
      <c r="AH47" s="44">
        <v>1315405</v>
      </c>
      <c r="AI47" s="45">
        <v>319813</v>
      </c>
      <c r="AJ47" s="46">
        <v>20010</v>
      </c>
      <c r="AK47" s="46">
        <v>1051</v>
      </c>
      <c r="AL47" s="9">
        <v>1993747</v>
      </c>
      <c r="AM47" s="9">
        <v>0</v>
      </c>
      <c r="AN47" s="9">
        <v>1993747</v>
      </c>
      <c r="AO47" s="42"/>
      <c r="AP47" s="9">
        <v>0</v>
      </c>
      <c r="AQ47" s="47">
        <v>95127</v>
      </c>
      <c r="AR47" s="47">
        <v>25886</v>
      </c>
      <c r="AS47" s="40">
        <v>48673</v>
      </c>
      <c r="AT47" s="40">
        <v>0</v>
      </c>
      <c r="AU47" s="9">
        <v>0</v>
      </c>
      <c r="AV47" s="40">
        <v>0</v>
      </c>
      <c r="AW47" s="40">
        <v>236647</v>
      </c>
      <c r="AX47" s="40">
        <v>0</v>
      </c>
      <c r="AY47" s="45">
        <v>21526</v>
      </c>
    </row>
    <row r="48" spans="1:51" x14ac:dyDescent="0.25">
      <c r="A48" s="5" t="s">
        <v>424</v>
      </c>
      <c r="B48" s="5"/>
      <c r="C48" s="5" t="s">
        <v>145</v>
      </c>
      <c r="D48" s="34">
        <v>59144444</v>
      </c>
      <c r="E48" s="34">
        <v>58873681</v>
      </c>
      <c r="F48" s="34">
        <v>14305970</v>
      </c>
      <c r="G48" s="34">
        <v>132324095</v>
      </c>
      <c r="H48" s="2">
        <v>3241940.3275000001</v>
      </c>
      <c r="I48" s="19">
        <v>3319192.3275000001</v>
      </c>
      <c r="J48" s="35">
        <v>93275</v>
      </c>
      <c r="K48" s="35">
        <v>77252</v>
      </c>
      <c r="L48" s="12">
        <v>1015.36</v>
      </c>
      <c r="M48" s="36">
        <v>1032.96</v>
      </c>
      <c r="N48" s="36">
        <v>1021.09</v>
      </c>
      <c r="O48" s="36">
        <v>1071.78</v>
      </c>
      <c r="P48" s="36">
        <v>1068.57</v>
      </c>
      <c r="Q48" s="36">
        <v>0</v>
      </c>
      <c r="R48" s="36">
        <v>0</v>
      </c>
      <c r="S48" s="36">
        <v>3228.794268413104</v>
      </c>
      <c r="T48" s="2">
        <v>3213.2825351417287</v>
      </c>
      <c r="U48" s="66">
        <v>3804.7174648582713</v>
      </c>
      <c r="V48" s="37">
        <v>0</v>
      </c>
      <c r="W48" s="38">
        <v>2</v>
      </c>
      <c r="X48" s="39">
        <v>489</v>
      </c>
      <c r="Y48" s="2">
        <v>130895.47500000001</v>
      </c>
      <c r="Z48" s="4">
        <v>0.14789681608000083</v>
      </c>
      <c r="AA48" s="11">
        <v>277.64999999999998</v>
      </c>
      <c r="AB48" s="40">
        <v>353</v>
      </c>
      <c r="AC48" s="36">
        <v>547.69555942399995</v>
      </c>
      <c r="AD48" s="41">
        <v>37.4</v>
      </c>
      <c r="AE48" s="41">
        <v>37.4</v>
      </c>
      <c r="AF48" s="42">
        <v>3930120.9525000001</v>
      </c>
      <c r="AG48" s="43"/>
      <c r="AH48" s="44">
        <v>514213</v>
      </c>
      <c r="AI48" s="45">
        <v>0</v>
      </c>
      <c r="AJ48" s="46">
        <v>690</v>
      </c>
      <c r="AK48" s="46">
        <v>526</v>
      </c>
      <c r="AL48" s="9">
        <v>257214</v>
      </c>
      <c r="AM48" s="9">
        <v>0</v>
      </c>
      <c r="AN48" s="9">
        <v>257214</v>
      </c>
      <c r="AO48" s="42"/>
      <c r="AP48" s="9">
        <v>0</v>
      </c>
      <c r="AQ48" s="47">
        <v>37187</v>
      </c>
      <c r="AR48" s="47">
        <v>2725</v>
      </c>
      <c r="AS48" s="40">
        <v>0</v>
      </c>
      <c r="AT48" s="40">
        <v>325719</v>
      </c>
      <c r="AU48" s="9">
        <v>0</v>
      </c>
      <c r="AV48" s="40">
        <v>272451</v>
      </c>
      <c r="AW48" s="40">
        <v>0</v>
      </c>
      <c r="AX48" s="40">
        <v>140641</v>
      </c>
      <c r="AY48" s="45">
        <v>0</v>
      </c>
    </row>
    <row r="49" spans="1:51" x14ac:dyDescent="0.25">
      <c r="A49" s="5" t="s">
        <v>425</v>
      </c>
      <c r="B49" s="5"/>
      <c r="C49" s="5" t="s">
        <v>146</v>
      </c>
      <c r="D49" s="34">
        <v>46357373</v>
      </c>
      <c r="E49" s="34">
        <v>23732830</v>
      </c>
      <c r="F49" s="34">
        <v>16587750</v>
      </c>
      <c r="G49" s="34">
        <v>86677953</v>
      </c>
      <c r="H49" s="2">
        <v>2123609.8484999998</v>
      </c>
      <c r="I49" s="19">
        <v>2125333.8484999998</v>
      </c>
      <c r="J49" s="35">
        <v>2986</v>
      </c>
      <c r="K49" s="35">
        <v>1724</v>
      </c>
      <c r="L49" s="12">
        <v>450.24</v>
      </c>
      <c r="M49" s="36">
        <v>456.73</v>
      </c>
      <c r="N49" s="36">
        <v>451.03</v>
      </c>
      <c r="O49" s="36">
        <v>454.88</v>
      </c>
      <c r="P49" s="36">
        <v>461.7</v>
      </c>
      <c r="Q49" s="36">
        <v>0</v>
      </c>
      <c r="R49" s="36">
        <v>0</v>
      </c>
      <c r="S49" s="36">
        <v>4656.1334891511387</v>
      </c>
      <c r="T49" s="2">
        <v>4653.3703687079887</v>
      </c>
      <c r="U49" s="66">
        <v>2364.6296312920113</v>
      </c>
      <c r="V49" s="37">
        <v>5.1851060000000002</v>
      </c>
      <c r="W49" s="38">
        <v>2</v>
      </c>
      <c r="X49" s="39">
        <v>323</v>
      </c>
      <c r="Y49" s="2">
        <v>0</v>
      </c>
      <c r="Z49" s="4">
        <v>0</v>
      </c>
      <c r="AA49" s="11">
        <v>0</v>
      </c>
      <c r="AB49" s="40" t="s">
        <v>106</v>
      </c>
      <c r="AC49" s="36">
        <v>106.561846074</v>
      </c>
      <c r="AD49" s="41">
        <v>38.299999999999997</v>
      </c>
      <c r="AE49" s="41">
        <v>38.299999999999997</v>
      </c>
      <c r="AF49" s="42">
        <v>1079997.2915000003</v>
      </c>
      <c r="AG49" s="43"/>
      <c r="AH49" s="44">
        <v>227363</v>
      </c>
      <c r="AI49" s="45">
        <v>24370</v>
      </c>
      <c r="AJ49" s="46">
        <v>690</v>
      </c>
      <c r="AK49" s="46">
        <v>701</v>
      </c>
      <c r="AL49" s="9">
        <v>339473</v>
      </c>
      <c r="AM49" s="9">
        <v>-113050</v>
      </c>
      <c r="AN49" s="9">
        <v>226423</v>
      </c>
      <c r="AO49" s="42"/>
      <c r="AP49" s="9">
        <v>0</v>
      </c>
      <c r="AQ49" s="47">
        <v>16442</v>
      </c>
      <c r="AR49" s="47">
        <v>0</v>
      </c>
      <c r="AS49" s="40">
        <v>0</v>
      </c>
      <c r="AT49" s="40">
        <v>0</v>
      </c>
      <c r="AU49" s="9">
        <v>0</v>
      </c>
      <c r="AV49" s="40">
        <v>0</v>
      </c>
      <c r="AW49" s="40">
        <v>0</v>
      </c>
      <c r="AX49" s="40">
        <v>10106</v>
      </c>
      <c r="AY49" s="45">
        <v>0</v>
      </c>
    </row>
    <row r="50" spans="1:51" x14ac:dyDescent="0.25">
      <c r="A50" s="5" t="s">
        <v>426</v>
      </c>
      <c r="B50" s="5"/>
      <c r="C50" s="5" t="s">
        <v>147</v>
      </c>
      <c r="D50" s="34">
        <v>43209593</v>
      </c>
      <c r="E50" s="34">
        <v>21016850</v>
      </c>
      <c r="F50" s="34">
        <v>6429895</v>
      </c>
      <c r="G50" s="34">
        <v>70656338</v>
      </c>
      <c r="H50" s="2">
        <v>1731080.281</v>
      </c>
      <c r="I50" s="19">
        <v>1746811.281</v>
      </c>
      <c r="J50" s="35">
        <v>23570</v>
      </c>
      <c r="K50" s="35">
        <v>15731</v>
      </c>
      <c r="L50" s="12">
        <v>451.43</v>
      </c>
      <c r="M50" s="36">
        <v>433.57</v>
      </c>
      <c r="N50" s="36">
        <v>440.82</v>
      </c>
      <c r="O50" s="36">
        <v>429.93</v>
      </c>
      <c r="P50" s="36">
        <v>436.33</v>
      </c>
      <c r="Q50" s="36">
        <v>0</v>
      </c>
      <c r="R50" s="36">
        <v>0</v>
      </c>
      <c r="S50" s="36">
        <v>4046.9826809973015</v>
      </c>
      <c r="T50" s="2">
        <v>4028.9025555273656</v>
      </c>
      <c r="U50" s="66">
        <v>2989.0974444726344</v>
      </c>
      <c r="V50" s="37">
        <v>0</v>
      </c>
      <c r="W50" s="38">
        <v>0</v>
      </c>
      <c r="X50" s="39">
        <v>244</v>
      </c>
      <c r="Y50" s="2">
        <v>0</v>
      </c>
      <c r="Z50" s="4">
        <v>0</v>
      </c>
      <c r="AA50" s="11">
        <v>0</v>
      </c>
      <c r="AB50" s="40" t="s">
        <v>106</v>
      </c>
      <c r="AC50" s="36">
        <v>161.08768908900001</v>
      </c>
      <c r="AD50" s="41">
        <v>36.200000000000003</v>
      </c>
      <c r="AE50" s="41">
        <v>36.200000000000003</v>
      </c>
      <c r="AF50" s="42">
        <v>1295982.9790000001</v>
      </c>
      <c r="AG50" s="43"/>
      <c r="AH50" s="44">
        <v>215833</v>
      </c>
      <c r="AI50" s="45">
        <v>0</v>
      </c>
      <c r="AJ50" s="46">
        <v>0</v>
      </c>
      <c r="AK50" s="46">
        <v>526</v>
      </c>
      <c r="AL50" s="9">
        <v>128344</v>
      </c>
      <c r="AM50" s="9">
        <v>0</v>
      </c>
      <c r="AN50" s="9">
        <v>128344</v>
      </c>
      <c r="AO50" s="42"/>
      <c r="AP50" s="9">
        <v>0</v>
      </c>
      <c r="AQ50" s="47">
        <v>15609</v>
      </c>
      <c r="AR50" s="47">
        <v>0</v>
      </c>
      <c r="AS50" s="40">
        <v>0</v>
      </c>
      <c r="AT50" s="40">
        <v>0</v>
      </c>
      <c r="AU50" s="9">
        <v>0</v>
      </c>
      <c r="AV50" s="40">
        <v>0</v>
      </c>
      <c r="AW50" s="40">
        <v>62671</v>
      </c>
      <c r="AX50" s="40">
        <v>0</v>
      </c>
      <c r="AY50" s="45">
        <v>16462</v>
      </c>
    </row>
    <row r="51" spans="1:51" x14ac:dyDescent="0.25">
      <c r="A51" s="5" t="s">
        <v>427</v>
      </c>
      <c r="B51" s="5"/>
      <c r="C51" s="5" t="s">
        <v>148</v>
      </c>
      <c r="D51" s="34">
        <v>149923432</v>
      </c>
      <c r="E51" s="34">
        <v>88295280</v>
      </c>
      <c r="F51" s="34">
        <v>30765190</v>
      </c>
      <c r="G51" s="34">
        <v>268983902</v>
      </c>
      <c r="H51" s="2">
        <v>6590105.5990000004</v>
      </c>
      <c r="I51" s="19">
        <v>6590843.5990000004</v>
      </c>
      <c r="J51" s="35">
        <v>1050</v>
      </c>
      <c r="K51" s="35">
        <v>738</v>
      </c>
      <c r="L51" s="12">
        <v>2246.64</v>
      </c>
      <c r="M51" s="36">
        <v>2269.08</v>
      </c>
      <c r="N51" s="36">
        <v>2274.25</v>
      </c>
      <c r="O51" s="36">
        <v>2282.3000000000002</v>
      </c>
      <c r="P51" s="36">
        <v>2270.02</v>
      </c>
      <c r="Q51" s="36">
        <v>0</v>
      </c>
      <c r="R51" s="36">
        <v>0</v>
      </c>
      <c r="S51" s="36">
        <v>2904.7700385178136</v>
      </c>
      <c r="T51" s="2">
        <v>2904.6325378567526</v>
      </c>
      <c r="U51" s="66">
        <v>4113.3674621432474</v>
      </c>
      <c r="V51" s="37">
        <v>34.815018000000002</v>
      </c>
      <c r="W51" s="38">
        <v>85</v>
      </c>
      <c r="X51" s="39">
        <v>1684</v>
      </c>
      <c r="Y51" s="2">
        <v>1149887.5</v>
      </c>
      <c r="Z51" s="4">
        <v>0.29379828851798706</v>
      </c>
      <c r="AA51" s="11">
        <v>0</v>
      </c>
      <c r="AB51" s="40" t="s">
        <v>106</v>
      </c>
      <c r="AC51" s="36">
        <v>274.06426324199998</v>
      </c>
      <c r="AD51" s="41">
        <v>39.299999999999997</v>
      </c>
      <c r="AE51" s="41">
        <v>39.299999999999997</v>
      </c>
      <c r="AF51" s="42">
        <v>9333559.841</v>
      </c>
      <c r="AG51" s="43"/>
      <c r="AH51" s="44">
        <v>1129560</v>
      </c>
      <c r="AI51" s="45">
        <v>163631</v>
      </c>
      <c r="AJ51" s="46">
        <v>29325</v>
      </c>
      <c r="AK51" s="46">
        <v>1051</v>
      </c>
      <c r="AL51" s="9">
        <v>1769884</v>
      </c>
      <c r="AM51" s="9">
        <v>0</v>
      </c>
      <c r="AN51" s="9">
        <v>1769884</v>
      </c>
      <c r="AO51" s="42"/>
      <c r="AP51" s="9">
        <v>0</v>
      </c>
      <c r="AQ51" s="47">
        <v>81687</v>
      </c>
      <c r="AR51" s="47">
        <v>51384</v>
      </c>
      <c r="AS51" s="40">
        <v>0</v>
      </c>
      <c r="AT51" s="40">
        <v>0</v>
      </c>
      <c r="AU51" s="9">
        <v>0</v>
      </c>
      <c r="AV51" s="40">
        <v>0</v>
      </c>
      <c r="AW51" s="40">
        <v>0</v>
      </c>
      <c r="AX51" s="40">
        <v>73285</v>
      </c>
      <c r="AY51" s="45">
        <v>7675</v>
      </c>
    </row>
    <row r="52" spans="1:51" x14ac:dyDescent="0.25">
      <c r="A52" s="5" t="s">
        <v>428</v>
      </c>
      <c r="B52" s="5"/>
      <c r="C52" s="5" t="s">
        <v>149</v>
      </c>
      <c r="D52" s="34">
        <v>26622090</v>
      </c>
      <c r="E52" s="34">
        <v>9658410</v>
      </c>
      <c r="F52" s="34">
        <v>6144340</v>
      </c>
      <c r="G52" s="34">
        <v>42424840</v>
      </c>
      <c r="H52" s="2">
        <v>1039408.58</v>
      </c>
      <c r="I52" s="19">
        <v>1039474.58</v>
      </c>
      <c r="J52" s="35">
        <v>97</v>
      </c>
      <c r="K52" s="35">
        <v>66</v>
      </c>
      <c r="L52" s="12">
        <v>621.9</v>
      </c>
      <c r="M52" s="36">
        <v>613.91</v>
      </c>
      <c r="N52" s="36">
        <v>612</v>
      </c>
      <c r="O52" s="36">
        <v>597.89</v>
      </c>
      <c r="P52" s="36">
        <v>587.09</v>
      </c>
      <c r="Q52" s="36">
        <v>0</v>
      </c>
      <c r="R52" s="36">
        <v>0</v>
      </c>
      <c r="S52" s="36">
        <v>1693.2540274633091</v>
      </c>
      <c r="T52" s="2">
        <v>1693.2035314622665</v>
      </c>
      <c r="U52" s="66">
        <v>5324.7964685377337</v>
      </c>
      <c r="V52" s="37">
        <v>0.73314599999999996</v>
      </c>
      <c r="W52" s="38">
        <v>2</v>
      </c>
      <c r="X52" s="39">
        <v>402</v>
      </c>
      <c r="Y52" s="2">
        <v>0</v>
      </c>
      <c r="Z52" s="4">
        <v>0.68200285305692265</v>
      </c>
      <c r="AA52" s="11">
        <v>0</v>
      </c>
      <c r="AB52" s="40" t="s">
        <v>106</v>
      </c>
      <c r="AC52" s="36">
        <v>64.612040895700005</v>
      </c>
      <c r="AD52" s="41">
        <v>41.7</v>
      </c>
      <c r="AE52" s="41">
        <v>41.7</v>
      </c>
      <c r="AF52" s="42">
        <v>3268945.8</v>
      </c>
      <c r="AG52" s="43"/>
      <c r="AH52" s="44">
        <v>305608</v>
      </c>
      <c r="AI52" s="45">
        <v>3446</v>
      </c>
      <c r="AJ52" s="46">
        <v>690</v>
      </c>
      <c r="AK52" s="46">
        <v>526</v>
      </c>
      <c r="AL52" s="9">
        <v>211452</v>
      </c>
      <c r="AM52" s="9">
        <v>0</v>
      </c>
      <c r="AN52" s="9">
        <v>211452</v>
      </c>
      <c r="AO52" s="42"/>
      <c r="AP52" s="9">
        <v>0</v>
      </c>
      <c r="AQ52" s="47">
        <v>22101</v>
      </c>
      <c r="AR52" s="47">
        <v>0</v>
      </c>
      <c r="AS52" s="40">
        <v>0</v>
      </c>
      <c r="AT52" s="40">
        <v>0</v>
      </c>
      <c r="AU52" s="9">
        <v>0</v>
      </c>
      <c r="AV52" s="40">
        <v>0</v>
      </c>
      <c r="AW52" s="40">
        <v>28037</v>
      </c>
      <c r="AX52" s="40">
        <v>0</v>
      </c>
      <c r="AY52" s="45">
        <v>0</v>
      </c>
    </row>
    <row r="53" spans="1:51" x14ac:dyDescent="0.25">
      <c r="A53" s="5" t="s">
        <v>429</v>
      </c>
      <c r="B53" s="5"/>
      <c r="C53" s="5" t="s">
        <v>150</v>
      </c>
      <c r="D53" s="34">
        <v>98854872</v>
      </c>
      <c r="E53" s="34">
        <v>28546185</v>
      </c>
      <c r="F53" s="34">
        <v>13144865</v>
      </c>
      <c r="G53" s="34">
        <v>140545922</v>
      </c>
      <c r="H53" s="2">
        <v>3443375.0890000002</v>
      </c>
      <c r="I53" s="19">
        <v>3443595.0890000002</v>
      </c>
      <c r="J53" s="35">
        <v>318</v>
      </c>
      <c r="K53" s="35">
        <v>220</v>
      </c>
      <c r="L53" s="12">
        <v>1723.54</v>
      </c>
      <c r="M53" s="36">
        <v>1733.13</v>
      </c>
      <c r="N53" s="36">
        <v>1730.75</v>
      </c>
      <c r="O53" s="36">
        <v>1738.16</v>
      </c>
      <c r="P53" s="36">
        <v>1725.67</v>
      </c>
      <c r="Q53" s="36">
        <v>0</v>
      </c>
      <c r="R53" s="36">
        <v>0</v>
      </c>
      <c r="S53" s="36">
        <v>1986.979100817596</v>
      </c>
      <c r="T53" s="2">
        <v>1986.9225557228829</v>
      </c>
      <c r="U53" s="66">
        <v>5031.0774442771171</v>
      </c>
      <c r="V53" s="37">
        <v>6.1931909999999997</v>
      </c>
      <c r="W53" s="38">
        <v>7</v>
      </c>
      <c r="X53" s="39">
        <v>953</v>
      </c>
      <c r="Y53" s="2">
        <v>448068.54399999999</v>
      </c>
      <c r="Z53" s="4">
        <v>0.60505449278882906</v>
      </c>
      <c r="AA53" s="11">
        <v>0</v>
      </c>
      <c r="AB53" s="40" t="s">
        <v>106</v>
      </c>
      <c r="AC53" s="36">
        <v>208.997704113</v>
      </c>
      <c r="AD53" s="41">
        <v>35.42</v>
      </c>
      <c r="AE53" s="41">
        <v>35.42</v>
      </c>
      <c r="AF53" s="42">
        <v>8719511.2510000002</v>
      </c>
      <c r="AG53" s="43"/>
      <c r="AH53" s="44">
        <v>862761</v>
      </c>
      <c r="AI53" s="45">
        <v>29108</v>
      </c>
      <c r="AJ53" s="46">
        <v>2415</v>
      </c>
      <c r="AK53" s="46">
        <v>526</v>
      </c>
      <c r="AL53" s="9">
        <v>501278</v>
      </c>
      <c r="AM53" s="9">
        <v>0</v>
      </c>
      <c r="AN53" s="9">
        <v>501278</v>
      </c>
      <c r="AO53" s="42"/>
      <c r="AP53" s="9">
        <v>0</v>
      </c>
      <c r="AQ53" s="47">
        <v>62393</v>
      </c>
      <c r="AR53" s="47">
        <v>60276</v>
      </c>
      <c r="AS53" s="40">
        <v>0</v>
      </c>
      <c r="AT53" s="40">
        <v>0</v>
      </c>
      <c r="AU53" s="9">
        <v>0</v>
      </c>
      <c r="AV53" s="40">
        <v>0</v>
      </c>
      <c r="AW53" s="40">
        <v>0</v>
      </c>
      <c r="AX53" s="40">
        <v>21475</v>
      </c>
      <c r="AY53" s="45">
        <v>22962</v>
      </c>
    </row>
    <row r="54" spans="1:51" x14ac:dyDescent="0.25">
      <c r="A54" s="5" t="s">
        <v>430</v>
      </c>
      <c r="B54" s="5"/>
      <c r="C54" s="5" t="s">
        <v>151</v>
      </c>
      <c r="D54" s="34">
        <v>165537858</v>
      </c>
      <c r="E54" s="34">
        <v>30828635</v>
      </c>
      <c r="F54" s="34">
        <v>6505230</v>
      </c>
      <c r="G54" s="34">
        <v>202871723</v>
      </c>
      <c r="H54" s="2">
        <v>4970357.2134999996</v>
      </c>
      <c r="I54" s="19">
        <v>4970663.2134999996</v>
      </c>
      <c r="J54" s="35">
        <v>426</v>
      </c>
      <c r="K54" s="35">
        <v>306</v>
      </c>
      <c r="L54" s="12">
        <v>2539.19</v>
      </c>
      <c r="M54" s="36">
        <v>2658.11</v>
      </c>
      <c r="N54" s="36">
        <v>2661.24</v>
      </c>
      <c r="O54" s="36">
        <v>2752.37</v>
      </c>
      <c r="P54" s="36">
        <v>2745.73</v>
      </c>
      <c r="Q54" s="36">
        <v>0</v>
      </c>
      <c r="R54" s="36">
        <v>0</v>
      </c>
      <c r="S54" s="36">
        <v>1870.0442094194746</v>
      </c>
      <c r="T54" s="2">
        <v>1869.9990645609096</v>
      </c>
      <c r="U54" s="66">
        <v>5148.0009354390904</v>
      </c>
      <c r="V54" s="37">
        <v>0.79353899999999999</v>
      </c>
      <c r="W54" s="38">
        <v>36</v>
      </c>
      <c r="X54" s="39">
        <v>936</v>
      </c>
      <c r="Y54" s="2">
        <v>582843.08750000002</v>
      </c>
      <c r="Z54" s="4">
        <v>0.63674042950384524</v>
      </c>
      <c r="AA54" s="11">
        <v>0</v>
      </c>
      <c r="AB54" s="40" t="s">
        <v>106</v>
      </c>
      <c r="AC54" s="36">
        <v>113.05062577699999</v>
      </c>
      <c r="AD54" s="41">
        <v>39</v>
      </c>
      <c r="AE54" s="41">
        <v>39</v>
      </c>
      <c r="AF54" s="42">
        <v>13683952.766500002</v>
      </c>
      <c r="AG54" s="43"/>
      <c r="AH54" s="44">
        <v>1323221</v>
      </c>
      <c r="AI54" s="45">
        <v>3730</v>
      </c>
      <c r="AJ54" s="46">
        <v>12420</v>
      </c>
      <c r="AK54" s="46">
        <v>526</v>
      </c>
      <c r="AL54" s="9">
        <v>492336</v>
      </c>
      <c r="AM54" s="9">
        <v>0</v>
      </c>
      <c r="AN54" s="9">
        <v>492336</v>
      </c>
      <c r="AO54" s="42"/>
      <c r="AP54" s="9">
        <v>20558</v>
      </c>
      <c r="AQ54" s="47">
        <v>95692</v>
      </c>
      <c r="AR54" s="47">
        <v>87672</v>
      </c>
      <c r="AS54" s="40">
        <v>0</v>
      </c>
      <c r="AT54" s="40">
        <v>0</v>
      </c>
      <c r="AU54" s="9">
        <v>0</v>
      </c>
      <c r="AV54" s="40">
        <v>0</v>
      </c>
      <c r="AW54" s="40">
        <v>0</v>
      </c>
      <c r="AX54" s="40">
        <v>533245</v>
      </c>
      <c r="AY54" s="45">
        <v>0</v>
      </c>
    </row>
    <row r="55" spans="1:51" x14ac:dyDescent="0.25">
      <c r="A55" s="5" t="s">
        <v>431</v>
      </c>
      <c r="B55" s="5"/>
      <c r="C55" s="5" t="s">
        <v>152</v>
      </c>
      <c r="D55" s="34">
        <v>43235283</v>
      </c>
      <c r="E55" s="34">
        <v>23418289</v>
      </c>
      <c r="F55" s="34">
        <v>6680661</v>
      </c>
      <c r="G55" s="34">
        <v>73334233</v>
      </c>
      <c r="H55" s="2">
        <v>1796688.7085000002</v>
      </c>
      <c r="I55" s="19">
        <v>1810472.7085000002</v>
      </c>
      <c r="J55" s="35">
        <v>19529</v>
      </c>
      <c r="K55" s="35">
        <v>13784</v>
      </c>
      <c r="L55" s="12">
        <v>723.21</v>
      </c>
      <c r="M55" s="36">
        <v>718.8</v>
      </c>
      <c r="N55" s="36">
        <v>709</v>
      </c>
      <c r="O55" s="36">
        <v>733.98</v>
      </c>
      <c r="P55" s="36">
        <v>718.5</v>
      </c>
      <c r="Q55" s="36">
        <v>0</v>
      </c>
      <c r="R55" s="36">
        <v>0</v>
      </c>
      <c r="S55" s="36">
        <v>2526.7358215080694</v>
      </c>
      <c r="T55" s="2">
        <v>2518.7433340289376</v>
      </c>
      <c r="U55" s="66">
        <v>4499.2566659710628</v>
      </c>
      <c r="V55" s="37">
        <v>0.33707799999999999</v>
      </c>
      <c r="W55" s="38">
        <v>84</v>
      </c>
      <c r="X55" s="39">
        <v>476</v>
      </c>
      <c r="Y55" s="2">
        <v>210557.25</v>
      </c>
      <c r="Z55" s="4">
        <v>0.43741100031294688</v>
      </c>
      <c r="AA55" s="11">
        <v>0</v>
      </c>
      <c r="AB55" s="40" t="s">
        <v>106</v>
      </c>
      <c r="AC55" s="36">
        <v>137.56080150400001</v>
      </c>
      <c r="AD55" s="41">
        <v>40</v>
      </c>
      <c r="AE55" s="41">
        <v>40</v>
      </c>
      <c r="AF55" s="42">
        <v>3234065.6914999997</v>
      </c>
      <c r="AG55" s="43"/>
      <c r="AH55" s="44">
        <v>357822</v>
      </c>
      <c r="AI55" s="45">
        <v>1584</v>
      </c>
      <c r="AJ55" s="46">
        <v>28980</v>
      </c>
      <c r="AK55" s="46">
        <v>526</v>
      </c>
      <c r="AL55" s="9">
        <v>250376</v>
      </c>
      <c r="AM55" s="9">
        <v>0</v>
      </c>
      <c r="AN55" s="9">
        <v>250376</v>
      </c>
      <c r="AO55" s="42"/>
      <c r="AP55" s="9">
        <v>0</v>
      </c>
      <c r="AQ55" s="47">
        <v>25877</v>
      </c>
      <c r="AR55" s="47">
        <v>16276</v>
      </c>
      <c r="AS55" s="40">
        <v>0</v>
      </c>
      <c r="AT55" s="40">
        <v>0</v>
      </c>
      <c r="AU55" s="9">
        <v>0</v>
      </c>
      <c r="AV55" s="40">
        <v>0</v>
      </c>
      <c r="AW55" s="40">
        <v>0</v>
      </c>
      <c r="AX55" s="40">
        <v>26633</v>
      </c>
      <c r="AY55" s="45">
        <v>0</v>
      </c>
    </row>
    <row r="56" spans="1:51" x14ac:dyDescent="0.25">
      <c r="A56" s="5" t="s">
        <v>432</v>
      </c>
      <c r="B56" s="5"/>
      <c r="C56" s="5" t="s">
        <v>153</v>
      </c>
      <c r="D56" s="34">
        <v>497495350</v>
      </c>
      <c r="E56" s="34">
        <v>126667580</v>
      </c>
      <c r="F56" s="34">
        <v>26996510</v>
      </c>
      <c r="G56" s="34">
        <v>651159440</v>
      </c>
      <c r="H56" s="2">
        <v>15953406.280000001</v>
      </c>
      <c r="I56" s="19">
        <v>15968256.280000001</v>
      </c>
      <c r="J56" s="35">
        <v>15255</v>
      </c>
      <c r="K56" s="35">
        <v>14850</v>
      </c>
      <c r="L56" s="12">
        <v>6447.38</v>
      </c>
      <c r="M56" s="36">
        <v>6377.77</v>
      </c>
      <c r="N56" s="36">
        <v>6344.58</v>
      </c>
      <c r="O56" s="36">
        <v>6308.55</v>
      </c>
      <c r="P56" s="36">
        <v>6312.26</v>
      </c>
      <c r="Q56" s="36">
        <v>0</v>
      </c>
      <c r="R56" s="36">
        <v>0</v>
      </c>
      <c r="S56" s="36">
        <v>2503.8001182231405</v>
      </c>
      <c r="T56" s="2">
        <v>2503.7366164035393</v>
      </c>
      <c r="U56" s="66">
        <v>4514.2633835964607</v>
      </c>
      <c r="V56" s="37">
        <v>105.38759</v>
      </c>
      <c r="W56" s="38">
        <v>555</v>
      </c>
      <c r="X56" s="39">
        <v>4741</v>
      </c>
      <c r="Y56" s="2">
        <v>1481310</v>
      </c>
      <c r="Z56" s="4">
        <v>0.44535018745390476</v>
      </c>
      <c r="AA56" s="11">
        <v>0</v>
      </c>
      <c r="AB56" s="40" t="s">
        <v>106</v>
      </c>
      <c r="AC56" s="36">
        <v>36.436854605299999</v>
      </c>
      <c r="AD56" s="41">
        <v>33.1</v>
      </c>
      <c r="AE56" s="41">
        <v>33.1</v>
      </c>
      <c r="AF56" s="42">
        <v>28790933.580000002</v>
      </c>
      <c r="AG56" s="43"/>
      <c r="AH56" s="44">
        <v>3174886</v>
      </c>
      <c r="AI56" s="45">
        <v>495322</v>
      </c>
      <c r="AJ56" s="46">
        <v>191475</v>
      </c>
      <c r="AK56" s="46">
        <v>1051</v>
      </c>
      <c r="AL56" s="9">
        <v>4982791</v>
      </c>
      <c r="AM56" s="9">
        <v>0</v>
      </c>
      <c r="AN56" s="9">
        <v>4982791</v>
      </c>
      <c r="AO56" s="42"/>
      <c r="AP56" s="9">
        <v>0</v>
      </c>
      <c r="AQ56" s="47">
        <v>229600</v>
      </c>
      <c r="AR56" s="47">
        <v>116500</v>
      </c>
      <c r="AS56" s="40">
        <v>0</v>
      </c>
      <c r="AT56" s="40">
        <v>0</v>
      </c>
      <c r="AU56" s="9">
        <v>0</v>
      </c>
      <c r="AV56" s="40">
        <v>0</v>
      </c>
      <c r="AW56" s="40">
        <v>244261</v>
      </c>
      <c r="AX56" s="40">
        <v>0</v>
      </c>
      <c r="AY56" s="45">
        <v>0</v>
      </c>
    </row>
    <row r="57" spans="1:51" x14ac:dyDescent="0.25">
      <c r="A57" s="5" t="s">
        <v>433</v>
      </c>
      <c r="B57" s="5"/>
      <c r="C57" s="5" t="s">
        <v>154</v>
      </c>
      <c r="D57" s="34">
        <v>425484286</v>
      </c>
      <c r="E57" s="34">
        <v>178092705</v>
      </c>
      <c r="F57" s="34">
        <v>17934465</v>
      </c>
      <c r="G57" s="34">
        <v>621511456</v>
      </c>
      <c r="H57" s="2">
        <v>15227030.672</v>
      </c>
      <c r="I57" s="19">
        <v>15229056.672</v>
      </c>
      <c r="J57" s="35">
        <v>2196</v>
      </c>
      <c r="K57" s="35">
        <v>2026</v>
      </c>
      <c r="L57" s="12">
        <v>3447.31</v>
      </c>
      <c r="M57" s="36">
        <v>3500.01</v>
      </c>
      <c r="N57" s="36">
        <v>3449.09</v>
      </c>
      <c r="O57" s="36">
        <v>3410.19</v>
      </c>
      <c r="P57" s="36">
        <v>3409.58</v>
      </c>
      <c r="Q57" s="36">
        <v>0</v>
      </c>
      <c r="R57" s="36">
        <v>0</v>
      </c>
      <c r="S57" s="36">
        <v>4351.1951885851749</v>
      </c>
      <c r="T57" s="2">
        <v>4351.1466172953787</v>
      </c>
      <c r="U57" s="66">
        <v>2666.8533827046213</v>
      </c>
      <c r="V57" s="37">
        <v>38.463230000000003</v>
      </c>
      <c r="W57" s="38">
        <v>213</v>
      </c>
      <c r="X57" s="39">
        <v>2576</v>
      </c>
      <c r="Y57" s="2">
        <v>1459681.8840000001</v>
      </c>
      <c r="Z57" s="4">
        <v>0</v>
      </c>
      <c r="AA57" s="11">
        <v>0</v>
      </c>
      <c r="AB57" s="40" t="s">
        <v>106</v>
      </c>
      <c r="AC57" s="36">
        <v>41.540158426600001</v>
      </c>
      <c r="AD57" s="41">
        <v>38.950000000000003</v>
      </c>
      <c r="AE57" s="41">
        <v>38.950000000000003</v>
      </c>
      <c r="AF57" s="42">
        <v>9334013.5080000013</v>
      </c>
      <c r="AG57" s="43"/>
      <c r="AH57" s="44">
        <v>1742323</v>
      </c>
      <c r="AI57" s="45">
        <v>180777</v>
      </c>
      <c r="AJ57" s="46">
        <v>0</v>
      </c>
      <c r="AK57" s="46">
        <v>1051</v>
      </c>
      <c r="AL57" s="9">
        <v>2707376</v>
      </c>
      <c r="AM57" s="9">
        <v>0</v>
      </c>
      <c r="AN57" s="9">
        <v>2707376</v>
      </c>
      <c r="AO57" s="42"/>
      <c r="AP57" s="9">
        <v>0</v>
      </c>
      <c r="AQ57" s="47">
        <v>126000</v>
      </c>
      <c r="AR57" s="47">
        <v>0</v>
      </c>
      <c r="AS57" s="40">
        <v>0</v>
      </c>
      <c r="AT57" s="40">
        <v>0</v>
      </c>
      <c r="AU57" s="9">
        <v>0</v>
      </c>
      <c r="AV57" s="40">
        <v>0</v>
      </c>
      <c r="AW57" s="40">
        <v>0</v>
      </c>
      <c r="AX57" s="40">
        <v>3123</v>
      </c>
      <c r="AY57" s="45">
        <v>17312</v>
      </c>
    </row>
    <row r="58" spans="1:51" x14ac:dyDescent="0.25">
      <c r="A58" s="5" t="s">
        <v>434</v>
      </c>
      <c r="B58" s="5"/>
      <c r="C58" s="5" t="s">
        <v>155</v>
      </c>
      <c r="D58" s="34">
        <v>217139911</v>
      </c>
      <c r="E58" s="34">
        <v>45035575</v>
      </c>
      <c r="F58" s="34">
        <v>9580860</v>
      </c>
      <c r="G58" s="34">
        <v>271756346</v>
      </c>
      <c r="H58" s="2">
        <v>6658030.477</v>
      </c>
      <c r="I58" s="19">
        <v>6658332.477</v>
      </c>
      <c r="J58" s="35">
        <v>428</v>
      </c>
      <c r="K58" s="35">
        <v>302</v>
      </c>
      <c r="L58" s="12">
        <v>2779.01</v>
      </c>
      <c r="M58" s="36">
        <v>2855.91</v>
      </c>
      <c r="N58" s="36">
        <v>2846.72</v>
      </c>
      <c r="O58" s="36">
        <v>2871.13</v>
      </c>
      <c r="P58" s="36">
        <v>2871.63</v>
      </c>
      <c r="Q58" s="36">
        <v>0</v>
      </c>
      <c r="R58" s="36">
        <v>0</v>
      </c>
      <c r="S58" s="36">
        <v>2331.4664947424817</v>
      </c>
      <c r="T58" s="2">
        <v>2331.4223757051168</v>
      </c>
      <c r="U58" s="66">
        <v>4686.5776242948832</v>
      </c>
      <c r="V58" s="37">
        <v>2.1523870000000001</v>
      </c>
      <c r="W58" s="38">
        <v>78</v>
      </c>
      <c r="X58" s="39">
        <v>786</v>
      </c>
      <c r="Y58" s="2">
        <v>857275</v>
      </c>
      <c r="Z58" s="4">
        <v>0.50251790750520398</v>
      </c>
      <c r="AA58" s="11">
        <v>0</v>
      </c>
      <c r="AB58" s="40" t="s">
        <v>106</v>
      </c>
      <c r="AC58" s="36">
        <v>106.516690111</v>
      </c>
      <c r="AD58" s="41">
        <v>42.5</v>
      </c>
      <c r="AE58" s="41">
        <v>42.5</v>
      </c>
      <c r="AF58" s="42">
        <v>13384443.902999999</v>
      </c>
      <c r="AG58" s="43"/>
      <c r="AH58" s="44">
        <v>1421686</v>
      </c>
      <c r="AI58" s="45">
        <v>10116</v>
      </c>
      <c r="AJ58" s="46">
        <v>26910</v>
      </c>
      <c r="AK58" s="46">
        <v>526</v>
      </c>
      <c r="AL58" s="9">
        <v>413436</v>
      </c>
      <c r="AM58" s="9">
        <v>0</v>
      </c>
      <c r="AN58" s="9">
        <v>413436</v>
      </c>
      <c r="AO58" s="42"/>
      <c r="AP58" s="9">
        <v>0</v>
      </c>
      <c r="AQ58" s="47">
        <v>102813</v>
      </c>
      <c r="AR58" s="47">
        <v>81627</v>
      </c>
      <c r="AS58" s="40">
        <v>0</v>
      </c>
      <c r="AT58" s="40">
        <v>0</v>
      </c>
      <c r="AU58" s="9">
        <v>0</v>
      </c>
      <c r="AV58" s="40">
        <v>0</v>
      </c>
      <c r="AW58" s="40">
        <v>0</v>
      </c>
      <c r="AX58" s="40">
        <v>173081</v>
      </c>
      <c r="AY58" s="45">
        <v>0</v>
      </c>
    </row>
    <row r="59" spans="1:51" x14ac:dyDescent="0.25">
      <c r="A59" s="5" t="s">
        <v>435</v>
      </c>
      <c r="B59" s="5"/>
      <c r="C59" s="5" t="s">
        <v>156</v>
      </c>
      <c r="D59" s="34">
        <v>33661138</v>
      </c>
      <c r="E59" s="34">
        <v>13730975</v>
      </c>
      <c r="F59" s="34">
        <v>4193815</v>
      </c>
      <c r="G59" s="34">
        <v>51585928</v>
      </c>
      <c r="H59" s="2">
        <v>1263855.236</v>
      </c>
      <c r="I59" s="19">
        <v>1272511.236</v>
      </c>
      <c r="J59" s="35">
        <v>13822</v>
      </c>
      <c r="K59" s="35">
        <v>8656</v>
      </c>
      <c r="L59" s="12">
        <v>761.48</v>
      </c>
      <c r="M59" s="36">
        <v>758.92</v>
      </c>
      <c r="N59" s="36">
        <v>762.96</v>
      </c>
      <c r="O59" s="36">
        <v>746.25</v>
      </c>
      <c r="P59" s="36">
        <v>743.67</v>
      </c>
      <c r="Q59" s="36">
        <v>0</v>
      </c>
      <c r="R59" s="36">
        <v>0</v>
      </c>
      <c r="S59" s="36">
        <v>1683.5466663152904</v>
      </c>
      <c r="T59" s="2">
        <v>1676.7396247298793</v>
      </c>
      <c r="U59" s="66">
        <v>5341.2603752701207</v>
      </c>
      <c r="V59" s="37">
        <v>2.0449410000000001</v>
      </c>
      <c r="W59" s="38">
        <v>9</v>
      </c>
      <c r="X59" s="39">
        <v>449</v>
      </c>
      <c r="Y59" s="2">
        <v>0</v>
      </c>
      <c r="Z59" s="4">
        <v>0.68440127581875365</v>
      </c>
      <c r="AA59" s="11">
        <v>0</v>
      </c>
      <c r="AB59" s="40" t="s">
        <v>106</v>
      </c>
      <c r="AC59" s="36">
        <v>100.307614427</v>
      </c>
      <c r="AD59" s="41">
        <v>41.06</v>
      </c>
      <c r="AE59" s="41">
        <v>41.06</v>
      </c>
      <c r="AF59" s="42">
        <v>4053589.3239999996</v>
      </c>
      <c r="AG59" s="43"/>
      <c r="AH59" s="44">
        <v>377794</v>
      </c>
      <c r="AI59" s="45">
        <v>9611</v>
      </c>
      <c r="AJ59" s="46">
        <v>0</v>
      </c>
      <c r="AK59" s="46">
        <v>526</v>
      </c>
      <c r="AL59" s="9">
        <v>236174</v>
      </c>
      <c r="AM59" s="9">
        <v>0</v>
      </c>
      <c r="AN59" s="9">
        <v>236174</v>
      </c>
      <c r="AO59" s="42"/>
      <c r="AP59" s="9">
        <v>0</v>
      </c>
      <c r="AQ59" s="47">
        <v>27321</v>
      </c>
      <c r="AR59" s="47">
        <v>0</v>
      </c>
      <c r="AS59" s="40">
        <v>0</v>
      </c>
      <c r="AT59" s="40">
        <v>0</v>
      </c>
      <c r="AU59" s="9">
        <v>0</v>
      </c>
      <c r="AV59" s="40">
        <v>0</v>
      </c>
      <c r="AW59" s="40">
        <v>8983</v>
      </c>
      <c r="AX59" s="40">
        <v>0</v>
      </c>
      <c r="AY59" s="45">
        <v>0</v>
      </c>
    </row>
    <row r="60" spans="1:51" x14ac:dyDescent="0.25">
      <c r="A60" s="5" t="s">
        <v>436</v>
      </c>
      <c r="B60" s="5"/>
      <c r="C60" s="5" t="s">
        <v>157</v>
      </c>
      <c r="D60" s="34">
        <v>149870178</v>
      </c>
      <c r="E60" s="34">
        <v>40410572</v>
      </c>
      <c r="F60" s="34">
        <v>12031669</v>
      </c>
      <c r="G60" s="34">
        <v>202312419</v>
      </c>
      <c r="H60" s="2">
        <v>4956654.2655000007</v>
      </c>
      <c r="I60" s="19">
        <v>4967270.2655000007</v>
      </c>
      <c r="J60" s="35">
        <v>10343</v>
      </c>
      <c r="K60" s="35">
        <v>10616</v>
      </c>
      <c r="L60" s="12">
        <v>3241.19</v>
      </c>
      <c r="M60" s="36">
        <v>3278.98</v>
      </c>
      <c r="N60" s="36">
        <v>3267.32</v>
      </c>
      <c r="O60" s="36">
        <v>3239.07</v>
      </c>
      <c r="P60" s="36">
        <v>3224.05</v>
      </c>
      <c r="Q60" s="36">
        <v>0</v>
      </c>
      <c r="R60" s="36">
        <v>0</v>
      </c>
      <c r="S60" s="36">
        <v>1514.7995003019234</v>
      </c>
      <c r="T60" s="2">
        <v>1514.8827579003228</v>
      </c>
      <c r="U60" s="66">
        <v>5503.1172420996772</v>
      </c>
      <c r="V60" s="37">
        <v>29.789306</v>
      </c>
      <c r="W60" s="38">
        <v>33</v>
      </c>
      <c r="X60" s="39">
        <v>1713</v>
      </c>
      <c r="Y60" s="2">
        <v>2046889.1339999998</v>
      </c>
      <c r="Z60" s="4">
        <v>0.7247420841045078</v>
      </c>
      <c r="AA60" s="11">
        <v>0</v>
      </c>
      <c r="AB60" s="40" t="s">
        <v>106</v>
      </c>
      <c r="AC60" s="36">
        <v>102.438629582</v>
      </c>
      <c r="AD60" s="41">
        <v>43.4</v>
      </c>
      <c r="AE60" s="41">
        <v>43.4</v>
      </c>
      <c r="AF60" s="42">
        <v>18044611.374499999</v>
      </c>
      <c r="AG60" s="43"/>
      <c r="AH60" s="44">
        <v>1632293</v>
      </c>
      <c r="AI60" s="45">
        <v>140010</v>
      </c>
      <c r="AJ60" s="46">
        <v>11385</v>
      </c>
      <c r="AK60" s="46">
        <v>526</v>
      </c>
      <c r="AL60" s="9">
        <v>901038</v>
      </c>
      <c r="AM60" s="9">
        <v>0</v>
      </c>
      <c r="AN60" s="9">
        <v>901038</v>
      </c>
      <c r="AO60" s="42"/>
      <c r="AP60" s="9">
        <v>0</v>
      </c>
      <c r="AQ60" s="47">
        <v>118043</v>
      </c>
      <c r="AR60" s="47">
        <v>433501</v>
      </c>
      <c r="AS60" s="40">
        <v>0</v>
      </c>
      <c r="AT60" s="40">
        <v>0</v>
      </c>
      <c r="AU60" s="9">
        <v>0</v>
      </c>
      <c r="AV60" s="40">
        <v>0</v>
      </c>
      <c r="AW60" s="40">
        <v>0</v>
      </c>
      <c r="AX60" s="40">
        <v>45845</v>
      </c>
      <c r="AY60" s="45">
        <v>0</v>
      </c>
    </row>
    <row r="61" spans="1:51" x14ac:dyDescent="0.25">
      <c r="A61" s="5" t="s">
        <v>437</v>
      </c>
      <c r="B61" s="5"/>
      <c r="C61" s="5" t="s">
        <v>158</v>
      </c>
      <c r="D61" s="34">
        <v>34750512</v>
      </c>
      <c r="E61" s="34">
        <v>9592257</v>
      </c>
      <c r="F61" s="34">
        <v>4901924</v>
      </c>
      <c r="G61" s="34">
        <v>49244693</v>
      </c>
      <c r="H61" s="2">
        <v>1206494.9785</v>
      </c>
      <c r="I61" s="19">
        <v>1244647.9785</v>
      </c>
      <c r="J61" s="35">
        <v>41511</v>
      </c>
      <c r="K61" s="35">
        <v>38153</v>
      </c>
      <c r="L61" s="12">
        <v>749.01</v>
      </c>
      <c r="M61" s="36">
        <v>761.99</v>
      </c>
      <c r="N61" s="36">
        <v>748.24</v>
      </c>
      <c r="O61" s="36">
        <v>742.4</v>
      </c>
      <c r="P61" s="36">
        <v>729.12</v>
      </c>
      <c r="Q61" s="36">
        <v>0</v>
      </c>
      <c r="R61" s="36">
        <v>0</v>
      </c>
      <c r="S61" s="36">
        <v>1637.8246151524297</v>
      </c>
      <c r="T61" s="2">
        <v>1633.4177331723513</v>
      </c>
      <c r="U61" s="66">
        <v>5384.5822668276487</v>
      </c>
      <c r="V61" s="37">
        <v>16.881359</v>
      </c>
      <c r="W61" s="38">
        <v>0</v>
      </c>
      <c r="X61" s="39">
        <v>552</v>
      </c>
      <c r="Y61" s="2">
        <v>62284.5</v>
      </c>
      <c r="Z61" s="4">
        <v>0.69558155673417099</v>
      </c>
      <c r="AA61" s="11">
        <v>0</v>
      </c>
      <c r="AB61" s="40" t="s">
        <v>106</v>
      </c>
      <c r="AC61" s="36">
        <v>151.591176752</v>
      </c>
      <c r="AD61" s="41">
        <v>36</v>
      </c>
      <c r="AE61" s="41">
        <v>36</v>
      </c>
      <c r="AF61" s="42">
        <v>4102997.8415000001</v>
      </c>
      <c r="AG61" s="43"/>
      <c r="AH61" s="44">
        <v>379322</v>
      </c>
      <c r="AI61" s="45">
        <v>79342</v>
      </c>
      <c r="AJ61" s="46">
        <v>0</v>
      </c>
      <c r="AK61" s="46">
        <v>1051</v>
      </c>
      <c r="AL61" s="9">
        <v>580152</v>
      </c>
      <c r="AM61" s="9">
        <v>0</v>
      </c>
      <c r="AN61" s="9">
        <v>580152</v>
      </c>
      <c r="AO61" s="42"/>
      <c r="AP61" s="9">
        <v>0</v>
      </c>
      <c r="AQ61" s="47">
        <v>27432</v>
      </c>
      <c r="AR61" s="47">
        <v>12087</v>
      </c>
      <c r="AS61" s="40">
        <v>0</v>
      </c>
      <c r="AT61" s="40">
        <v>0</v>
      </c>
      <c r="AU61" s="9">
        <v>0</v>
      </c>
      <c r="AV61" s="40">
        <v>0</v>
      </c>
      <c r="AW61" s="40">
        <v>0</v>
      </c>
      <c r="AX61" s="40">
        <v>0</v>
      </c>
      <c r="AY61" s="45">
        <v>66366</v>
      </c>
    </row>
    <row r="62" spans="1:51" x14ac:dyDescent="0.25">
      <c r="A62" s="5" t="s">
        <v>438</v>
      </c>
      <c r="B62" s="5"/>
      <c r="C62" s="5" t="s">
        <v>159</v>
      </c>
      <c r="D62" s="34">
        <v>28709988</v>
      </c>
      <c r="E62" s="34">
        <v>8532871</v>
      </c>
      <c r="F62" s="34">
        <v>5429447</v>
      </c>
      <c r="G62" s="34">
        <v>42672306</v>
      </c>
      <c r="H62" s="2">
        <v>1045471.4970000001</v>
      </c>
      <c r="I62" s="19">
        <v>1082160.497</v>
      </c>
      <c r="J62" s="35">
        <v>39658</v>
      </c>
      <c r="K62" s="35">
        <v>36689</v>
      </c>
      <c r="L62" s="12">
        <v>619.03</v>
      </c>
      <c r="M62" s="36">
        <v>615.35</v>
      </c>
      <c r="N62" s="36">
        <v>618.11</v>
      </c>
      <c r="O62" s="36">
        <v>647.30999999999995</v>
      </c>
      <c r="P62" s="36">
        <v>639.74</v>
      </c>
      <c r="Q62" s="36">
        <v>0</v>
      </c>
      <c r="R62" s="36">
        <v>0</v>
      </c>
      <c r="S62" s="36">
        <v>1763.4346258227024</v>
      </c>
      <c r="T62" s="2">
        <v>1758.60972942228</v>
      </c>
      <c r="U62" s="66">
        <v>5259.39027057772</v>
      </c>
      <c r="V62" s="37">
        <v>8.9948399999999999</v>
      </c>
      <c r="W62" s="38">
        <v>3</v>
      </c>
      <c r="X62" s="39">
        <v>456</v>
      </c>
      <c r="Y62" s="2">
        <v>236707.38</v>
      </c>
      <c r="Z62" s="4">
        <v>0.66439952684025716</v>
      </c>
      <c r="AA62" s="11">
        <v>0</v>
      </c>
      <c r="AB62" s="40" t="s">
        <v>106</v>
      </c>
      <c r="AC62" s="36">
        <v>196.380587193</v>
      </c>
      <c r="AD62" s="41">
        <v>39.1</v>
      </c>
      <c r="AE62" s="41">
        <v>39.1</v>
      </c>
      <c r="AF62" s="42">
        <v>3236365.8030000003</v>
      </c>
      <c r="AG62" s="43"/>
      <c r="AH62" s="44">
        <v>306324</v>
      </c>
      <c r="AI62" s="45">
        <v>42276</v>
      </c>
      <c r="AJ62" s="46">
        <v>1035</v>
      </c>
      <c r="AK62" s="46">
        <v>1051</v>
      </c>
      <c r="AL62" s="9">
        <v>479256</v>
      </c>
      <c r="AM62" s="9">
        <v>0</v>
      </c>
      <c r="AN62" s="9">
        <v>479256</v>
      </c>
      <c r="AO62" s="42"/>
      <c r="AP62" s="9">
        <v>0</v>
      </c>
      <c r="AQ62" s="47">
        <v>22153</v>
      </c>
      <c r="AR62" s="47">
        <v>40890</v>
      </c>
      <c r="AS62" s="40">
        <v>0</v>
      </c>
      <c r="AT62" s="40">
        <v>0</v>
      </c>
      <c r="AU62" s="9">
        <v>0</v>
      </c>
      <c r="AV62" s="40">
        <v>0</v>
      </c>
      <c r="AW62" s="40">
        <v>0</v>
      </c>
      <c r="AX62" s="40">
        <v>98866</v>
      </c>
      <c r="AY62" s="45">
        <v>103162</v>
      </c>
    </row>
    <row r="63" spans="1:51" x14ac:dyDescent="0.25">
      <c r="A63" s="5" t="s">
        <v>439</v>
      </c>
      <c r="B63" s="5"/>
      <c r="C63" s="5" t="s">
        <v>160</v>
      </c>
      <c r="D63" s="34">
        <v>32134437</v>
      </c>
      <c r="E63" s="34">
        <v>10737441</v>
      </c>
      <c r="F63" s="34">
        <v>12408732</v>
      </c>
      <c r="G63" s="34">
        <v>55280610</v>
      </c>
      <c r="H63" s="2">
        <v>1354374.9450000001</v>
      </c>
      <c r="I63" s="19">
        <v>1368537.9450000001</v>
      </c>
      <c r="J63" s="35">
        <v>15627</v>
      </c>
      <c r="K63" s="35">
        <v>14163</v>
      </c>
      <c r="L63" s="12">
        <v>401.41</v>
      </c>
      <c r="M63" s="36">
        <v>413.08</v>
      </c>
      <c r="N63" s="36">
        <v>410.32</v>
      </c>
      <c r="O63" s="36">
        <v>414.56</v>
      </c>
      <c r="P63" s="36">
        <v>412.57</v>
      </c>
      <c r="Q63" s="36">
        <v>0</v>
      </c>
      <c r="R63" s="36">
        <v>0</v>
      </c>
      <c r="S63" s="36">
        <v>3316.5535610535494</v>
      </c>
      <c r="T63" s="2">
        <v>3313.0094533746492</v>
      </c>
      <c r="U63" s="66">
        <v>3704.9905466253508</v>
      </c>
      <c r="V63" s="37">
        <v>4.5387279999999999</v>
      </c>
      <c r="W63" s="38">
        <v>2</v>
      </c>
      <c r="X63" s="39">
        <v>310</v>
      </c>
      <c r="Y63" s="2">
        <v>68575</v>
      </c>
      <c r="Z63" s="4">
        <v>0.10398445154928515</v>
      </c>
      <c r="AA63" s="11">
        <v>117.8</v>
      </c>
      <c r="AB63" s="40">
        <v>679</v>
      </c>
      <c r="AC63" s="36">
        <v>125.209044069</v>
      </c>
      <c r="AD63" s="41">
        <v>36.4</v>
      </c>
      <c r="AE63" s="41">
        <v>36.4</v>
      </c>
      <c r="AF63" s="42">
        <v>1530457.4949999999</v>
      </c>
      <c r="AG63" s="43"/>
      <c r="AH63" s="44">
        <v>205633</v>
      </c>
      <c r="AI63" s="45">
        <v>21332</v>
      </c>
      <c r="AJ63" s="46">
        <v>690</v>
      </c>
      <c r="AK63" s="46">
        <v>1051</v>
      </c>
      <c r="AL63" s="9">
        <v>325810</v>
      </c>
      <c r="AM63" s="9">
        <v>0</v>
      </c>
      <c r="AN63" s="9">
        <v>325810</v>
      </c>
      <c r="AO63" s="42"/>
      <c r="AP63" s="9">
        <v>17110</v>
      </c>
      <c r="AQ63" s="47">
        <v>14871</v>
      </c>
      <c r="AR63" s="47">
        <v>961</v>
      </c>
      <c r="AS63" s="40">
        <v>79986</v>
      </c>
      <c r="AT63" s="40">
        <v>0</v>
      </c>
      <c r="AU63" s="9">
        <v>0</v>
      </c>
      <c r="AV63" s="40">
        <v>0</v>
      </c>
      <c r="AW63" s="40">
        <v>0</v>
      </c>
      <c r="AX63" s="40">
        <v>18229</v>
      </c>
      <c r="AY63" s="45">
        <v>0</v>
      </c>
    </row>
    <row r="64" spans="1:51" x14ac:dyDescent="0.25">
      <c r="A64" s="5" t="s">
        <v>440</v>
      </c>
      <c r="B64" s="5"/>
      <c r="C64" s="5" t="s">
        <v>161</v>
      </c>
      <c r="D64" s="34">
        <v>319623828</v>
      </c>
      <c r="E64" s="34">
        <v>107564995</v>
      </c>
      <c r="F64" s="34">
        <v>38757790</v>
      </c>
      <c r="G64" s="34">
        <v>465946613</v>
      </c>
      <c r="H64" s="2">
        <v>11415692.0185</v>
      </c>
      <c r="I64" s="19">
        <v>11436373.0185</v>
      </c>
      <c r="J64" s="35">
        <v>20267</v>
      </c>
      <c r="K64" s="35">
        <v>20681</v>
      </c>
      <c r="L64" s="12">
        <v>5713.28</v>
      </c>
      <c r="M64" s="36">
        <v>5629.26</v>
      </c>
      <c r="N64" s="36">
        <v>5626.37</v>
      </c>
      <c r="O64" s="36">
        <v>5391.26</v>
      </c>
      <c r="P64" s="36">
        <v>5414.9</v>
      </c>
      <c r="Q64" s="36">
        <v>0</v>
      </c>
      <c r="R64" s="36">
        <v>0</v>
      </c>
      <c r="S64" s="36">
        <v>2031.5208426151928</v>
      </c>
      <c r="T64" s="2">
        <v>2031.594386917641</v>
      </c>
      <c r="U64" s="66">
        <v>4986.4056130823592</v>
      </c>
      <c r="V64" s="37">
        <v>135.82237499999999</v>
      </c>
      <c r="W64" s="38">
        <v>554</v>
      </c>
      <c r="X64" s="39">
        <v>3359</v>
      </c>
      <c r="Y64" s="2">
        <v>2974212.8325</v>
      </c>
      <c r="Z64" s="4">
        <v>0.59259413736712818</v>
      </c>
      <c r="AA64" s="11">
        <v>0</v>
      </c>
      <c r="AB64" s="40" t="s">
        <v>106</v>
      </c>
      <c r="AC64" s="36">
        <v>116.503487171</v>
      </c>
      <c r="AD64" s="41">
        <v>42.6</v>
      </c>
      <c r="AE64" s="41">
        <v>42.6</v>
      </c>
      <c r="AF64" s="42">
        <v>28069773.661500003</v>
      </c>
      <c r="AG64" s="43"/>
      <c r="AH64" s="44">
        <v>2802274</v>
      </c>
      <c r="AI64" s="45">
        <v>638365</v>
      </c>
      <c r="AJ64" s="46">
        <v>191130</v>
      </c>
      <c r="AK64" s="46">
        <v>526</v>
      </c>
      <c r="AL64" s="9">
        <v>1766834</v>
      </c>
      <c r="AM64" s="9">
        <v>0</v>
      </c>
      <c r="AN64" s="9">
        <v>1766834</v>
      </c>
      <c r="AO64" s="42"/>
      <c r="AP64" s="9">
        <v>0</v>
      </c>
      <c r="AQ64" s="47">
        <v>202653</v>
      </c>
      <c r="AR64" s="47">
        <v>383920</v>
      </c>
      <c r="AS64" s="40">
        <v>0</v>
      </c>
      <c r="AT64" s="40">
        <v>0</v>
      </c>
      <c r="AU64" s="9">
        <v>0</v>
      </c>
      <c r="AV64" s="40">
        <v>0</v>
      </c>
      <c r="AW64" s="40">
        <v>294826</v>
      </c>
      <c r="AX64" s="40">
        <v>0</v>
      </c>
      <c r="AY64" s="45">
        <v>0</v>
      </c>
    </row>
    <row r="65" spans="1:51" x14ac:dyDescent="0.25">
      <c r="A65" s="5" t="s">
        <v>441</v>
      </c>
      <c r="B65" s="5"/>
      <c r="C65" s="5" t="s">
        <v>162</v>
      </c>
      <c r="D65" s="34">
        <v>21378345</v>
      </c>
      <c r="E65" s="34">
        <v>4972980</v>
      </c>
      <c r="F65" s="34">
        <v>4989340</v>
      </c>
      <c r="G65" s="34">
        <v>31340665</v>
      </c>
      <c r="H65" s="2">
        <v>767846.29249999998</v>
      </c>
      <c r="I65" s="19">
        <v>767846.29249999998</v>
      </c>
      <c r="J65" s="35">
        <v>10914</v>
      </c>
      <c r="K65" s="35">
        <v>0</v>
      </c>
      <c r="L65" s="12">
        <v>514.33000000000004</v>
      </c>
      <c r="M65" s="36">
        <v>474.32</v>
      </c>
      <c r="N65" s="36">
        <v>471</v>
      </c>
      <c r="O65" s="36">
        <v>421.83</v>
      </c>
      <c r="P65" s="36">
        <v>427.15</v>
      </c>
      <c r="Q65" s="36">
        <v>0</v>
      </c>
      <c r="R65" s="36">
        <v>0</v>
      </c>
      <c r="S65" s="36">
        <v>1641.8457844914826</v>
      </c>
      <c r="T65" s="2">
        <v>1618.8360020661157</v>
      </c>
      <c r="U65" s="66">
        <v>5399.1639979338843</v>
      </c>
      <c r="V65" s="37">
        <v>0</v>
      </c>
      <c r="W65" s="38">
        <v>2</v>
      </c>
      <c r="X65" s="39">
        <v>501</v>
      </c>
      <c r="Y65" s="2">
        <v>370795.5</v>
      </c>
      <c r="Z65" s="4">
        <v>0.69460589881233825</v>
      </c>
      <c r="AA65" s="11">
        <v>0</v>
      </c>
      <c r="AB65" s="40" t="s">
        <v>106</v>
      </c>
      <c r="AC65" s="36">
        <v>136.45139050899999</v>
      </c>
      <c r="AD65" s="41">
        <v>54.8</v>
      </c>
      <c r="AE65" s="41">
        <v>54.8</v>
      </c>
      <c r="AF65" s="42">
        <v>2560931.4674999998</v>
      </c>
      <c r="AG65" s="43"/>
      <c r="AH65" s="44">
        <v>236119</v>
      </c>
      <c r="AI65" s="45">
        <v>0</v>
      </c>
      <c r="AJ65" s="46">
        <v>690</v>
      </c>
      <c r="AK65" s="46">
        <v>1576</v>
      </c>
      <c r="AL65" s="9">
        <v>789576</v>
      </c>
      <c r="AM65" s="9">
        <v>0</v>
      </c>
      <c r="AN65" s="9">
        <v>789576</v>
      </c>
      <c r="AO65" s="42"/>
      <c r="AP65" s="9">
        <v>0</v>
      </c>
      <c r="AQ65" s="47">
        <v>17076</v>
      </c>
      <c r="AR65" s="47">
        <v>70280</v>
      </c>
      <c r="AS65" s="40">
        <v>0</v>
      </c>
      <c r="AT65" s="40">
        <v>0</v>
      </c>
      <c r="AU65" s="9">
        <v>0</v>
      </c>
      <c r="AV65" s="40">
        <v>0</v>
      </c>
      <c r="AW65" s="40">
        <v>140395</v>
      </c>
      <c r="AX65" s="40">
        <v>0</v>
      </c>
      <c r="AY65" s="45">
        <v>54471</v>
      </c>
    </row>
    <row r="66" spans="1:51" x14ac:dyDescent="0.25">
      <c r="A66" s="5" t="s">
        <v>442</v>
      </c>
      <c r="B66" s="5"/>
      <c r="C66" s="5" t="s">
        <v>163</v>
      </c>
      <c r="D66" s="34">
        <v>248515508</v>
      </c>
      <c r="E66" s="34">
        <v>85920975</v>
      </c>
      <c r="F66" s="34">
        <v>33405400</v>
      </c>
      <c r="G66" s="34">
        <v>367841883</v>
      </c>
      <c r="H66" s="2">
        <v>9012126.1335000005</v>
      </c>
      <c r="I66" s="19">
        <v>9098322.1335000005</v>
      </c>
      <c r="J66" s="35">
        <v>130203</v>
      </c>
      <c r="K66" s="35">
        <v>86196</v>
      </c>
      <c r="L66" s="12">
        <v>5256.13</v>
      </c>
      <c r="M66" s="36">
        <v>5145.09</v>
      </c>
      <c r="N66" s="36">
        <v>5117.1000000000004</v>
      </c>
      <c r="O66" s="36">
        <v>5070.47</v>
      </c>
      <c r="P66" s="36">
        <v>5045.91</v>
      </c>
      <c r="Q66" s="36">
        <v>0</v>
      </c>
      <c r="R66" s="36">
        <v>0</v>
      </c>
      <c r="S66" s="36">
        <v>1776.9036369626187</v>
      </c>
      <c r="T66" s="2">
        <v>1768.3504338116534</v>
      </c>
      <c r="U66" s="66">
        <v>5249.6495661883464</v>
      </c>
      <c r="V66" s="37">
        <v>29.143936</v>
      </c>
      <c r="W66" s="38">
        <v>22</v>
      </c>
      <c r="X66" s="39">
        <v>3737</v>
      </c>
      <c r="Y66" s="2">
        <v>287215</v>
      </c>
      <c r="Z66" s="4">
        <v>0.66096718818334277</v>
      </c>
      <c r="AA66" s="11">
        <v>0</v>
      </c>
      <c r="AB66" s="40" t="s">
        <v>106</v>
      </c>
      <c r="AC66" s="36">
        <v>350.65050469900001</v>
      </c>
      <c r="AD66" s="41">
        <v>29</v>
      </c>
      <c r="AE66" s="41">
        <v>36.5</v>
      </c>
      <c r="AF66" s="42">
        <v>27009919.486499999</v>
      </c>
      <c r="AG66" s="43"/>
      <c r="AH66" s="44">
        <v>2561252</v>
      </c>
      <c r="AI66" s="45">
        <v>136976</v>
      </c>
      <c r="AJ66" s="46">
        <v>7590</v>
      </c>
      <c r="AK66" s="46">
        <v>1051</v>
      </c>
      <c r="AL66" s="9">
        <v>3927587</v>
      </c>
      <c r="AM66" s="9">
        <v>0</v>
      </c>
      <c r="AN66" s="9">
        <v>3927587</v>
      </c>
      <c r="AO66" s="42"/>
      <c r="AP66" s="9">
        <v>0</v>
      </c>
      <c r="AQ66" s="47">
        <v>185223</v>
      </c>
      <c r="AR66" s="47">
        <v>47876</v>
      </c>
      <c r="AS66" s="40">
        <v>0</v>
      </c>
      <c r="AT66" s="40">
        <v>0</v>
      </c>
      <c r="AU66" s="9">
        <v>0</v>
      </c>
      <c r="AV66" s="40">
        <v>0</v>
      </c>
      <c r="AW66" s="40">
        <v>389639</v>
      </c>
      <c r="AX66" s="40">
        <v>0</v>
      </c>
      <c r="AY66" s="45">
        <v>0</v>
      </c>
    </row>
    <row r="67" spans="1:51" x14ac:dyDescent="0.25">
      <c r="A67" s="5" t="s">
        <v>443</v>
      </c>
      <c r="B67" s="5"/>
      <c r="C67" s="5" t="s">
        <v>164</v>
      </c>
      <c r="D67" s="34">
        <v>275800038</v>
      </c>
      <c r="E67" s="34">
        <v>79130820</v>
      </c>
      <c r="F67" s="34">
        <v>52706160</v>
      </c>
      <c r="G67" s="34">
        <v>407637018</v>
      </c>
      <c r="H67" s="2">
        <v>9987106.9409999996</v>
      </c>
      <c r="I67" s="19">
        <v>10212323.941</v>
      </c>
      <c r="J67" s="35">
        <v>231087</v>
      </c>
      <c r="K67" s="35">
        <v>225217</v>
      </c>
      <c r="L67" s="12">
        <v>3833.8</v>
      </c>
      <c r="M67" s="36">
        <v>3913.93</v>
      </c>
      <c r="N67" s="36">
        <v>3905.81</v>
      </c>
      <c r="O67" s="36">
        <v>3908.97</v>
      </c>
      <c r="P67" s="36">
        <v>3892.68</v>
      </c>
      <c r="Q67" s="36">
        <v>0</v>
      </c>
      <c r="R67" s="36">
        <v>0</v>
      </c>
      <c r="S67" s="36">
        <v>2610.7247551693567</v>
      </c>
      <c r="T67" s="2">
        <v>2609.2249838397724</v>
      </c>
      <c r="U67" s="66">
        <v>4408.7750161602271</v>
      </c>
      <c r="V67" s="37">
        <v>106.15754699999999</v>
      </c>
      <c r="W67" s="38">
        <v>109</v>
      </c>
      <c r="X67" s="39">
        <v>2836</v>
      </c>
      <c r="Y67" s="2">
        <v>181652.08908800001</v>
      </c>
      <c r="Z67" s="4">
        <v>0.40763292280610042</v>
      </c>
      <c r="AA67" s="11">
        <v>0</v>
      </c>
      <c r="AB67" s="40">
        <v>642</v>
      </c>
      <c r="AC67" s="36">
        <v>311.039948595</v>
      </c>
      <c r="AD67" s="41">
        <v>40.700000000000003</v>
      </c>
      <c r="AE67" s="41">
        <v>45.7</v>
      </c>
      <c r="AF67" s="42">
        <v>17255636.798999999</v>
      </c>
      <c r="AG67" s="43"/>
      <c r="AH67" s="44">
        <v>1948374</v>
      </c>
      <c r="AI67" s="45">
        <v>498940</v>
      </c>
      <c r="AJ67" s="46">
        <v>37605</v>
      </c>
      <c r="AK67" s="46">
        <v>1051</v>
      </c>
      <c r="AL67" s="9">
        <v>2980636</v>
      </c>
      <c r="AM67" s="9">
        <v>0</v>
      </c>
      <c r="AN67" s="9">
        <v>2980636</v>
      </c>
      <c r="AO67" s="42"/>
      <c r="AP67" s="9">
        <v>0</v>
      </c>
      <c r="AQ67" s="47">
        <v>140901</v>
      </c>
      <c r="AR67" s="47">
        <v>12819</v>
      </c>
      <c r="AS67" s="40">
        <v>0</v>
      </c>
      <c r="AT67" s="40">
        <v>0</v>
      </c>
      <c r="AU67" s="9">
        <v>0</v>
      </c>
      <c r="AV67" s="40">
        <v>0</v>
      </c>
      <c r="AW67" s="40">
        <v>0</v>
      </c>
      <c r="AX67" s="40">
        <v>126342</v>
      </c>
      <c r="AY67" s="45">
        <v>5539</v>
      </c>
    </row>
    <row r="68" spans="1:51" x14ac:dyDescent="0.25">
      <c r="A68" s="5" t="s">
        <v>444</v>
      </c>
      <c r="B68" s="5"/>
      <c r="C68" s="5" t="s">
        <v>165</v>
      </c>
      <c r="D68" s="34">
        <v>40536813</v>
      </c>
      <c r="E68" s="34">
        <v>10570175</v>
      </c>
      <c r="F68" s="34">
        <v>11621040</v>
      </c>
      <c r="G68" s="34">
        <v>62728028</v>
      </c>
      <c r="H68" s="2">
        <v>1536836.686</v>
      </c>
      <c r="I68" s="19">
        <v>1537714.686</v>
      </c>
      <c r="J68" s="35">
        <v>775</v>
      </c>
      <c r="K68" s="35">
        <v>878</v>
      </c>
      <c r="L68" s="12">
        <v>570.39</v>
      </c>
      <c r="M68" s="36">
        <v>577.95000000000005</v>
      </c>
      <c r="N68" s="36">
        <v>588.66</v>
      </c>
      <c r="O68" s="36">
        <v>612.77</v>
      </c>
      <c r="P68" s="36">
        <v>603.23</v>
      </c>
      <c r="Q68" s="36">
        <v>0</v>
      </c>
      <c r="R68" s="36">
        <v>0</v>
      </c>
      <c r="S68" s="36">
        <v>2660.4579738731723</v>
      </c>
      <c r="T68" s="2">
        <v>2660.6361899818321</v>
      </c>
      <c r="U68" s="66">
        <v>4357.3638100181679</v>
      </c>
      <c r="V68" s="37">
        <v>4.1055029999999997</v>
      </c>
      <c r="W68" s="38">
        <v>2</v>
      </c>
      <c r="X68" s="39">
        <v>420</v>
      </c>
      <c r="Y68" s="2">
        <v>0</v>
      </c>
      <c r="Z68" s="4">
        <v>0.38945902118174125</v>
      </c>
      <c r="AA68" s="11">
        <v>0</v>
      </c>
      <c r="AB68" s="40" t="s">
        <v>106</v>
      </c>
      <c r="AC68" s="36">
        <v>291.95081575500001</v>
      </c>
      <c r="AD68" s="41">
        <v>39.9</v>
      </c>
      <c r="AE68" s="41">
        <v>39.9</v>
      </c>
      <c r="AF68" s="42">
        <v>2518338.4140000003</v>
      </c>
      <c r="AG68" s="43"/>
      <c r="AH68" s="44">
        <v>287706</v>
      </c>
      <c r="AI68" s="45">
        <v>19296</v>
      </c>
      <c r="AJ68" s="46">
        <v>0</v>
      </c>
      <c r="AK68" s="46">
        <v>1051</v>
      </c>
      <c r="AL68" s="9">
        <v>441420</v>
      </c>
      <c r="AM68" s="9">
        <v>0</v>
      </c>
      <c r="AN68" s="9">
        <v>441420</v>
      </c>
      <c r="AO68" s="42"/>
      <c r="AP68" s="9">
        <v>0</v>
      </c>
      <c r="AQ68" s="47">
        <v>20806</v>
      </c>
      <c r="AR68" s="47">
        <v>0</v>
      </c>
      <c r="AS68" s="40">
        <v>0</v>
      </c>
      <c r="AT68" s="40">
        <v>0</v>
      </c>
      <c r="AU68" s="9">
        <v>0</v>
      </c>
      <c r="AV68" s="40">
        <v>0</v>
      </c>
      <c r="AW68" s="40">
        <v>0</v>
      </c>
      <c r="AX68" s="40">
        <v>137500</v>
      </c>
      <c r="AY68" s="45">
        <v>45233</v>
      </c>
    </row>
    <row r="69" spans="1:51" x14ac:dyDescent="0.25">
      <c r="A69" s="5" t="s">
        <v>445</v>
      </c>
      <c r="B69" s="5"/>
      <c r="C69" s="5" t="s">
        <v>166</v>
      </c>
      <c r="D69" s="34">
        <v>135406215</v>
      </c>
      <c r="E69" s="34">
        <v>45890170</v>
      </c>
      <c r="F69" s="34">
        <v>25271300</v>
      </c>
      <c r="G69" s="34">
        <v>206567685</v>
      </c>
      <c r="H69" s="2">
        <v>5060908.2824999997</v>
      </c>
      <c r="I69" s="19">
        <v>5069202.2824999997</v>
      </c>
      <c r="J69" s="35">
        <v>142</v>
      </c>
      <c r="K69" s="35">
        <v>8294</v>
      </c>
      <c r="L69" s="12">
        <v>2604.13</v>
      </c>
      <c r="M69" s="36">
        <v>2633.84</v>
      </c>
      <c r="N69" s="36">
        <v>2636.56</v>
      </c>
      <c r="O69" s="36">
        <v>2563.3000000000002</v>
      </c>
      <c r="P69" s="36">
        <v>2546.91</v>
      </c>
      <c r="Q69" s="36">
        <v>0</v>
      </c>
      <c r="R69" s="36">
        <v>0</v>
      </c>
      <c r="S69" s="36">
        <v>1921.5481132111288</v>
      </c>
      <c r="T69" s="2">
        <v>1924.6432139006163</v>
      </c>
      <c r="U69" s="66">
        <v>5093.3567860993835</v>
      </c>
      <c r="V69" s="37">
        <v>27.700904000000001</v>
      </c>
      <c r="W69" s="38">
        <v>26</v>
      </c>
      <c r="X69" s="39">
        <v>1588</v>
      </c>
      <c r="Y69" s="2">
        <v>0</v>
      </c>
      <c r="Z69" s="4">
        <v>0.62296355270375336</v>
      </c>
      <c r="AA69" s="11">
        <v>0</v>
      </c>
      <c r="AB69" s="40" t="s">
        <v>106</v>
      </c>
      <c r="AC69" s="36">
        <v>337.93109922500003</v>
      </c>
      <c r="AD69" s="41">
        <v>35</v>
      </c>
      <c r="AE69" s="41">
        <v>35</v>
      </c>
      <c r="AF69" s="42">
        <v>13415086.8375</v>
      </c>
      <c r="AG69" s="43"/>
      <c r="AH69" s="44">
        <v>1311139</v>
      </c>
      <c r="AI69" s="45">
        <v>130194</v>
      </c>
      <c r="AJ69" s="46">
        <v>8970</v>
      </c>
      <c r="AK69" s="46">
        <v>526</v>
      </c>
      <c r="AL69" s="9">
        <v>835288</v>
      </c>
      <c r="AM69" s="9">
        <v>0</v>
      </c>
      <c r="AN69" s="9">
        <v>835288</v>
      </c>
      <c r="AO69" s="42"/>
      <c r="AP69" s="9">
        <v>0</v>
      </c>
      <c r="AQ69" s="47">
        <v>94818</v>
      </c>
      <c r="AR69" s="47">
        <v>0</v>
      </c>
      <c r="AS69" s="40">
        <v>0</v>
      </c>
      <c r="AT69" s="40">
        <v>0</v>
      </c>
      <c r="AU69" s="9">
        <v>0</v>
      </c>
      <c r="AV69" s="40">
        <v>0</v>
      </c>
      <c r="AW69" s="40">
        <v>0</v>
      </c>
      <c r="AX69" s="40">
        <v>56898</v>
      </c>
      <c r="AY69" s="45">
        <v>0</v>
      </c>
    </row>
    <row r="70" spans="1:51" x14ac:dyDescent="0.25">
      <c r="A70" s="5" t="s">
        <v>446</v>
      </c>
      <c r="B70" s="5"/>
      <c r="C70" s="5" t="s">
        <v>167</v>
      </c>
      <c r="D70" s="34">
        <v>38898050</v>
      </c>
      <c r="E70" s="34">
        <v>18184065</v>
      </c>
      <c r="F70" s="34">
        <v>7301115</v>
      </c>
      <c r="G70" s="34">
        <v>64383230</v>
      </c>
      <c r="H70" s="2">
        <v>1577389.135</v>
      </c>
      <c r="I70" s="19">
        <v>1583401.135</v>
      </c>
      <c r="J70" s="35">
        <v>5967</v>
      </c>
      <c r="K70" s="35">
        <v>6012</v>
      </c>
      <c r="L70" s="12">
        <v>758.33</v>
      </c>
      <c r="M70" s="36">
        <v>746.66</v>
      </c>
      <c r="N70" s="36">
        <v>745.85</v>
      </c>
      <c r="O70" s="36">
        <v>749.78</v>
      </c>
      <c r="P70" s="36">
        <v>746</v>
      </c>
      <c r="Q70" s="36">
        <v>0</v>
      </c>
      <c r="R70" s="36">
        <v>0</v>
      </c>
      <c r="S70" s="36">
        <v>2120.585186028447</v>
      </c>
      <c r="T70" s="2">
        <v>2120.6454544237004</v>
      </c>
      <c r="U70" s="66">
        <v>4897.3545455762996</v>
      </c>
      <c r="V70" s="37">
        <v>7.6925629999999998</v>
      </c>
      <c r="W70" s="38">
        <v>13</v>
      </c>
      <c r="X70" s="39">
        <v>527</v>
      </c>
      <c r="Y70" s="2">
        <v>485560.13400000002</v>
      </c>
      <c r="Z70" s="4">
        <v>0.56699906653225463</v>
      </c>
      <c r="AA70" s="11">
        <v>0</v>
      </c>
      <c r="AB70" s="40" t="s">
        <v>106</v>
      </c>
      <c r="AC70" s="36">
        <v>220.87163856399999</v>
      </c>
      <c r="AD70" s="41">
        <v>33.5</v>
      </c>
      <c r="AE70" s="41">
        <v>33.5</v>
      </c>
      <c r="AF70" s="42">
        <v>3656658.7449999996</v>
      </c>
      <c r="AG70" s="43"/>
      <c r="AH70" s="44">
        <v>371691</v>
      </c>
      <c r="AI70" s="45">
        <v>36155</v>
      </c>
      <c r="AJ70" s="46">
        <v>0</v>
      </c>
      <c r="AK70" s="46">
        <v>1051</v>
      </c>
      <c r="AL70" s="9">
        <v>553877</v>
      </c>
      <c r="AM70" s="9">
        <v>0</v>
      </c>
      <c r="AN70" s="9">
        <v>553877</v>
      </c>
      <c r="AO70" s="42"/>
      <c r="AP70" s="9">
        <v>0</v>
      </c>
      <c r="AQ70" s="47">
        <v>26880</v>
      </c>
      <c r="AR70" s="47">
        <v>57567</v>
      </c>
      <c r="AS70" s="40">
        <v>0</v>
      </c>
      <c r="AT70" s="40">
        <v>0</v>
      </c>
      <c r="AU70" s="9">
        <v>0</v>
      </c>
      <c r="AV70" s="40">
        <v>0</v>
      </c>
      <c r="AW70" s="40">
        <v>40950</v>
      </c>
      <c r="AX70" s="40">
        <v>0</v>
      </c>
      <c r="AY70" s="45">
        <v>0</v>
      </c>
    </row>
    <row r="71" spans="1:51" x14ac:dyDescent="0.25">
      <c r="A71" s="5" t="s">
        <v>447</v>
      </c>
      <c r="B71" s="5"/>
      <c r="C71" s="5" t="s">
        <v>168</v>
      </c>
      <c r="D71" s="34">
        <v>68851544</v>
      </c>
      <c r="E71" s="34">
        <v>33896863</v>
      </c>
      <c r="F71" s="34">
        <v>13736348</v>
      </c>
      <c r="G71" s="34">
        <v>116484755</v>
      </c>
      <c r="H71" s="2">
        <v>2853876.4975000001</v>
      </c>
      <c r="I71" s="19">
        <v>2856928.4975000001</v>
      </c>
      <c r="J71" s="35">
        <v>3521</v>
      </c>
      <c r="K71" s="35">
        <v>3052</v>
      </c>
      <c r="L71" s="12">
        <v>1209.55</v>
      </c>
      <c r="M71" s="36">
        <v>1147.22</v>
      </c>
      <c r="N71" s="36">
        <v>1121.0899999999999</v>
      </c>
      <c r="O71" s="36">
        <v>1083.75</v>
      </c>
      <c r="P71" s="36">
        <v>1065.47</v>
      </c>
      <c r="Q71" s="36">
        <v>0</v>
      </c>
      <c r="R71" s="36">
        <v>0</v>
      </c>
      <c r="S71" s="36">
        <v>2490.7145076794336</v>
      </c>
      <c r="T71" s="2">
        <v>2490.3056933282196</v>
      </c>
      <c r="U71" s="66">
        <v>4527.6943066717804</v>
      </c>
      <c r="V71" s="37">
        <v>9.2581030000000002</v>
      </c>
      <c r="W71" s="38">
        <v>80</v>
      </c>
      <c r="X71" s="39">
        <v>931</v>
      </c>
      <c r="Y71" s="2">
        <v>468767.25</v>
      </c>
      <c r="Z71" s="4">
        <v>0.44984372823310526</v>
      </c>
      <c r="AA71" s="11">
        <v>0</v>
      </c>
      <c r="AB71" s="40">
        <v>765</v>
      </c>
      <c r="AC71" s="36">
        <v>366.46500259599998</v>
      </c>
      <c r="AD71" s="41">
        <v>42</v>
      </c>
      <c r="AE71" s="41">
        <v>42</v>
      </c>
      <c r="AF71" s="42">
        <v>5194261.4625000004</v>
      </c>
      <c r="AG71" s="43"/>
      <c r="AH71" s="44">
        <v>571092</v>
      </c>
      <c r="AI71" s="45">
        <v>43513</v>
      </c>
      <c r="AJ71" s="46">
        <v>27600</v>
      </c>
      <c r="AK71" s="46">
        <v>1051</v>
      </c>
      <c r="AL71" s="9">
        <v>978481</v>
      </c>
      <c r="AM71" s="9">
        <v>0</v>
      </c>
      <c r="AN71" s="9">
        <v>978481</v>
      </c>
      <c r="AO71" s="42"/>
      <c r="AP71" s="9">
        <v>0</v>
      </c>
      <c r="AQ71" s="47">
        <v>41300</v>
      </c>
      <c r="AR71" s="47">
        <v>37445</v>
      </c>
      <c r="AS71" s="40">
        <v>0</v>
      </c>
      <c r="AT71" s="40">
        <v>0</v>
      </c>
      <c r="AU71" s="9">
        <v>0</v>
      </c>
      <c r="AV71" s="40">
        <v>0</v>
      </c>
      <c r="AW71" s="40">
        <v>218716</v>
      </c>
      <c r="AX71" s="40">
        <v>0</v>
      </c>
      <c r="AY71" s="45">
        <v>0</v>
      </c>
    </row>
    <row r="72" spans="1:51" x14ac:dyDescent="0.25">
      <c r="A72" s="5" t="s">
        <v>448</v>
      </c>
      <c r="B72" s="5"/>
      <c r="C72" s="5" t="s">
        <v>169</v>
      </c>
      <c r="D72" s="34">
        <v>70010165</v>
      </c>
      <c r="E72" s="34">
        <v>45763160</v>
      </c>
      <c r="F72" s="34">
        <v>37155731</v>
      </c>
      <c r="G72" s="34">
        <v>152929056</v>
      </c>
      <c r="H72" s="2">
        <v>3746761.872</v>
      </c>
      <c r="I72" s="19">
        <v>3746761.872</v>
      </c>
      <c r="J72" s="35">
        <v>0</v>
      </c>
      <c r="K72" s="35">
        <v>0</v>
      </c>
      <c r="L72" s="12">
        <v>1155.42</v>
      </c>
      <c r="M72" s="36">
        <v>1125.77</v>
      </c>
      <c r="N72" s="36">
        <v>1122.53</v>
      </c>
      <c r="O72" s="36">
        <v>1127.42</v>
      </c>
      <c r="P72" s="36">
        <v>1110.73</v>
      </c>
      <c r="Q72" s="36">
        <v>0</v>
      </c>
      <c r="R72" s="36">
        <v>0</v>
      </c>
      <c r="S72" s="36">
        <v>3328.1770450447248</v>
      </c>
      <c r="T72" s="2">
        <v>3328.1770450447248</v>
      </c>
      <c r="U72" s="66">
        <v>3689.8229549552752</v>
      </c>
      <c r="V72" s="37">
        <v>7.7543009999999999</v>
      </c>
      <c r="W72" s="38">
        <v>37</v>
      </c>
      <c r="X72" s="39">
        <v>854</v>
      </c>
      <c r="Y72" s="2">
        <v>391794.75</v>
      </c>
      <c r="Z72" s="4">
        <v>9.8011724227818453E-2</v>
      </c>
      <c r="AA72" s="11">
        <v>0</v>
      </c>
      <c r="AB72" s="40" t="s">
        <v>170</v>
      </c>
      <c r="AC72" s="36">
        <v>526.21683728300002</v>
      </c>
      <c r="AD72" s="41">
        <v>40.46</v>
      </c>
      <c r="AE72" s="41">
        <v>40.46</v>
      </c>
      <c r="AF72" s="42">
        <v>4153891.9880000004</v>
      </c>
      <c r="AG72" s="43"/>
      <c r="AH72" s="44">
        <v>560414</v>
      </c>
      <c r="AI72" s="45">
        <v>36445</v>
      </c>
      <c r="AJ72" s="46">
        <v>12765</v>
      </c>
      <c r="AK72" s="46">
        <v>1051</v>
      </c>
      <c r="AL72" s="9">
        <v>897554</v>
      </c>
      <c r="AM72" s="9">
        <v>0</v>
      </c>
      <c r="AN72" s="9">
        <v>897554</v>
      </c>
      <c r="AO72" s="42"/>
      <c r="AP72" s="9">
        <v>0</v>
      </c>
      <c r="AQ72" s="47">
        <v>40528</v>
      </c>
      <c r="AR72" s="47">
        <v>5097</v>
      </c>
      <c r="AS72" s="40">
        <v>0</v>
      </c>
      <c r="AT72" s="40">
        <v>0</v>
      </c>
      <c r="AU72" s="9">
        <v>0</v>
      </c>
      <c r="AV72" s="40">
        <v>0</v>
      </c>
      <c r="AW72" s="40">
        <v>104042</v>
      </c>
      <c r="AX72" s="40">
        <v>0</v>
      </c>
      <c r="AY72" s="45">
        <v>3675</v>
      </c>
    </row>
    <row r="73" spans="1:51" x14ac:dyDescent="0.25">
      <c r="A73" s="5" t="s">
        <v>449</v>
      </c>
      <c r="B73" s="5"/>
      <c r="C73" s="5" t="s">
        <v>171</v>
      </c>
      <c r="D73" s="34">
        <v>54735554</v>
      </c>
      <c r="E73" s="34">
        <v>20849802</v>
      </c>
      <c r="F73" s="34">
        <v>10625978</v>
      </c>
      <c r="G73" s="34">
        <v>86211334</v>
      </c>
      <c r="H73" s="2">
        <v>2112177.6829999997</v>
      </c>
      <c r="I73" s="19">
        <v>2183158.6829999997</v>
      </c>
      <c r="J73" s="35">
        <v>0</v>
      </c>
      <c r="K73" s="35">
        <v>70981</v>
      </c>
      <c r="L73" s="12">
        <v>1025.0999999999999</v>
      </c>
      <c r="M73" s="36">
        <v>1058.21</v>
      </c>
      <c r="N73" s="36">
        <v>1049.82</v>
      </c>
      <c r="O73" s="36">
        <v>1109.53</v>
      </c>
      <c r="P73" s="36">
        <v>1105.83</v>
      </c>
      <c r="Q73" s="36">
        <v>0</v>
      </c>
      <c r="R73" s="36">
        <v>0</v>
      </c>
      <c r="S73" s="36">
        <v>1995.9910443106753</v>
      </c>
      <c r="T73" s="2">
        <v>2063.0675225144346</v>
      </c>
      <c r="U73" s="66">
        <v>4954.932477485565</v>
      </c>
      <c r="V73" s="37">
        <v>8.173216</v>
      </c>
      <c r="W73" s="38">
        <v>33</v>
      </c>
      <c r="X73" s="39">
        <v>777</v>
      </c>
      <c r="Y73" s="2">
        <v>310845</v>
      </c>
      <c r="Z73" s="4">
        <v>0.60255127740274927</v>
      </c>
      <c r="AA73" s="11">
        <v>0</v>
      </c>
      <c r="AB73" s="40" t="s">
        <v>106</v>
      </c>
      <c r="AC73" s="36">
        <v>563.511284155</v>
      </c>
      <c r="AD73" s="41">
        <v>39.9</v>
      </c>
      <c r="AE73" s="41">
        <v>39.9</v>
      </c>
      <c r="AF73" s="42">
        <v>5243359.0970000001</v>
      </c>
      <c r="AG73" s="43"/>
      <c r="AH73" s="44">
        <v>526782</v>
      </c>
      <c r="AI73" s="45">
        <v>38414</v>
      </c>
      <c r="AJ73" s="46">
        <v>11385</v>
      </c>
      <c r="AK73" s="46">
        <v>1051</v>
      </c>
      <c r="AL73" s="9">
        <v>816627</v>
      </c>
      <c r="AM73" s="9">
        <v>0</v>
      </c>
      <c r="AN73" s="9">
        <v>816627</v>
      </c>
      <c r="AO73" s="42"/>
      <c r="AP73" s="9">
        <v>0</v>
      </c>
      <c r="AQ73" s="47">
        <v>38096</v>
      </c>
      <c r="AR73" s="47">
        <v>41452</v>
      </c>
      <c r="AS73" s="40">
        <v>0</v>
      </c>
      <c r="AT73" s="40">
        <v>0</v>
      </c>
      <c r="AU73" s="9">
        <v>0</v>
      </c>
      <c r="AV73" s="40">
        <v>0</v>
      </c>
      <c r="AW73" s="40">
        <v>0</v>
      </c>
      <c r="AX73" s="40">
        <v>216961</v>
      </c>
      <c r="AY73" s="45">
        <v>61475</v>
      </c>
    </row>
    <row r="74" spans="1:51" x14ac:dyDescent="0.25">
      <c r="A74" s="5" t="s">
        <v>450</v>
      </c>
      <c r="B74" s="5"/>
      <c r="C74" s="5" t="s">
        <v>172</v>
      </c>
      <c r="D74" s="34">
        <v>96046600</v>
      </c>
      <c r="E74" s="34">
        <v>34983555</v>
      </c>
      <c r="F74" s="34">
        <v>10026820</v>
      </c>
      <c r="G74" s="34">
        <v>141056975</v>
      </c>
      <c r="H74" s="2">
        <v>3455895.8875000002</v>
      </c>
      <c r="I74" s="19">
        <v>3455895.8875000002</v>
      </c>
      <c r="J74" s="35">
        <v>0</v>
      </c>
      <c r="K74" s="35">
        <v>0</v>
      </c>
      <c r="L74" s="12">
        <v>1880.81</v>
      </c>
      <c r="M74" s="36">
        <v>1784.19</v>
      </c>
      <c r="N74" s="36">
        <v>1766.97</v>
      </c>
      <c r="O74" s="36">
        <v>1669.38</v>
      </c>
      <c r="P74" s="36">
        <v>1652.74</v>
      </c>
      <c r="Q74" s="36">
        <v>0</v>
      </c>
      <c r="R74" s="36">
        <v>0</v>
      </c>
      <c r="S74" s="36">
        <v>1936.9550818578739</v>
      </c>
      <c r="T74" s="2">
        <v>1936.9550818578739</v>
      </c>
      <c r="U74" s="66">
        <v>5081.0449181421263</v>
      </c>
      <c r="V74" s="37">
        <v>30.871062999999999</v>
      </c>
      <c r="W74" s="38">
        <v>29</v>
      </c>
      <c r="X74" s="39">
        <v>964</v>
      </c>
      <c r="Y74" s="2">
        <v>728591.63400000008</v>
      </c>
      <c r="Z74" s="4">
        <v>0.6187880420143741</v>
      </c>
      <c r="AA74" s="11">
        <v>0</v>
      </c>
      <c r="AB74" s="40" t="s">
        <v>106</v>
      </c>
      <c r="AC74" s="36">
        <v>94.988938550200004</v>
      </c>
      <c r="AD74" s="41">
        <v>39.9</v>
      </c>
      <c r="AE74" s="41">
        <v>39.9</v>
      </c>
      <c r="AF74" s="42">
        <v>9065549.5325000007</v>
      </c>
      <c r="AG74" s="43"/>
      <c r="AH74" s="44">
        <v>888179</v>
      </c>
      <c r="AI74" s="45">
        <v>145094</v>
      </c>
      <c r="AJ74" s="46">
        <v>10005</v>
      </c>
      <c r="AK74" s="46">
        <v>526</v>
      </c>
      <c r="AL74" s="9">
        <v>507064</v>
      </c>
      <c r="AM74" s="9">
        <v>0</v>
      </c>
      <c r="AN74" s="9">
        <v>507064</v>
      </c>
      <c r="AO74" s="42"/>
      <c r="AP74" s="9">
        <v>0</v>
      </c>
      <c r="AQ74" s="47">
        <v>64231</v>
      </c>
      <c r="AR74" s="47">
        <v>102818</v>
      </c>
      <c r="AS74" s="40">
        <v>0</v>
      </c>
      <c r="AT74" s="40">
        <v>0</v>
      </c>
      <c r="AU74" s="9">
        <v>0</v>
      </c>
      <c r="AV74" s="40">
        <v>0</v>
      </c>
      <c r="AW74" s="40">
        <v>339040</v>
      </c>
      <c r="AX74" s="40">
        <v>0</v>
      </c>
      <c r="AY74" s="45">
        <v>0</v>
      </c>
    </row>
    <row r="75" spans="1:51" x14ac:dyDescent="0.25">
      <c r="A75" s="5" t="s">
        <v>451</v>
      </c>
      <c r="B75" s="5"/>
      <c r="C75" s="5" t="s">
        <v>173</v>
      </c>
      <c r="D75" s="34">
        <v>1002640109</v>
      </c>
      <c r="E75" s="34">
        <v>244368100</v>
      </c>
      <c r="F75" s="34">
        <v>24644017</v>
      </c>
      <c r="G75" s="34">
        <v>1271652226</v>
      </c>
      <c r="H75" s="2">
        <v>31155479.537</v>
      </c>
      <c r="I75" s="19">
        <v>31157014.537</v>
      </c>
      <c r="J75" s="35">
        <v>186039</v>
      </c>
      <c r="K75" s="35">
        <v>1535</v>
      </c>
      <c r="L75" s="12">
        <v>9929.09</v>
      </c>
      <c r="M75" s="36">
        <v>10076.950000000001</v>
      </c>
      <c r="N75" s="36">
        <v>10068.26</v>
      </c>
      <c r="O75" s="36">
        <v>9830.76</v>
      </c>
      <c r="P75" s="36">
        <v>9820.64</v>
      </c>
      <c r="Q75" s="36">
        <v>0</v>
      </c>
      <c r="R75" s="36">
        <v>0</v>
      </c>
      <c r="S75" s="36">
        <v>3110.2187206446392</v>
      </c>
      <c r="T75" s="2">
        <v>3091.9092123112646</v>
      </c>
      <c r="U75" s="66">
        <v>3926.0907876887354</v>
      </c>
      <c r="V75" s="37">
        <v>160.43361100000001</v>
      </c>
      <c r="W75" s="38">
        <v>546</v>
      </c>
      <c r="X75" s="39">
        <v>5039</v>
      </c>
      <c r="Y75" s="2">
        <v>4782957.75</v>
      </c>
      <c r="Z75" s="4">
        <v>0.20409600786108728</v>
      </c>
      <c r="AA75" s="11">
        <v>0</v>
      </c>
      <c r="AB75" s="40" t="s">
        <v>106</v>
      </c>
      <c r="AC75" s="36">
        <v>125.51780839</v>
      </c>
      <c r="AD75" s="41">
        <v>38.1</v>
      </c>
      <c r="AE75" s="41">
        <v>38.1</v>
      </c>
      <c r="AF75" s="42">
        <v>39563020.563000008</v>
      </c>
      <c r="AG75" s="43"/>
      <c r="AH75" s="44">
        <v>5016357</v>
      </c>
      <c r="AI75" s="45">
        <v>754038</v>
      </c>
      <c r="AJ75" s="46">
        <v>188370</v>
      </c>
      <c r="AK75" s="46">
        <v>526</v>
      </c>
      <c r="AL75" s="9">
        <v>2650514</v>
      </c>
      <c r="AM75" s="9">
        <v>0</v>
      </c>
      <c r="AN75" s="9">
        <v>2650514</v>
      </c>
      <c r="AO75" s="42"/>
      <c r="AP75" s="9">
        <v>0</v>
      </c>
      <c r="AQ75" s="47">
        <v>362770</v>
      </c>
      <c r="AR75" s="47">
        <v>139472</v>
      </c>
      <c r="AS75" s="40">
        <v>0</v>
      </c>
      <c r="AT75" s="40">
        <v>0</v>
      </c>
      <c r="AU75" s="9">
        <v>0</v>
      </c>
      <c r="AV75" s="40">
        <v>0</v>
      </c>
      <c r="AW75" s="40">
        <v>0</v>
      </c>
      <c r="AX75" s="40">
        <v>244174</v>
      </c>
      <c r="AY75" s="45">
        <v>0</v>
      </c>
    </row>
    <row r="76" spans="1:51" x14ac:dyDescent="0.25">
      <c r="A76" s="5" t="s">
        <v>452</v>
      </c>
      <c r="B76" s="5"/>
      <c r="C76" s="5" t="s">
        <v>174</v>
      </c>
      <c r="D76" s="34">
        <v>199568191</v>
      </c>
      <c r="E76" s="34">
        <v>53178090</v>
      </c>
      <c r="F76" s="34">
        <v>10812371</v>
      </c>
      <c r="G76" s="34">
        <v>263558652</v>
      </c>
      <c r="H76" s="2">
        <v>6457186.9740000004</v>
      </c>
      <c r="I76" s="19">
        <v>6457714.9740000004</v>
      </c>
      <c r="J76" s="35">
        <v>542</v>
      </c>
      <c r="K76" s="35">
        <v>528</v>
      </c>
      <c r="L76" s="12">
        <v>3510.46</v>
      </c>
      <c r="M76" s="36">
        <v>3537.93</v>
      </c>
      <c r="N76" s="36">
        <v>3508.25</v>
      </c>
      <c r="O76" s="36">
        <v>3574.62</v>
      </c>
      <c r="P76" s="36">
        <v>3567.29</v>
      </c>
      <c r="Q76" s="36">
        <v>0</v>
      </c>
      <c r="R76" s="36">
        <v>0</v>
      </c>
      <c r="S76" s="36">
        <v>1825.2845517011363</v>
      </c>
      <c r="T76" s="2">
        <v>1825.2805945849693</v>
      </c>
      <c r="U76" s="66">
        <v>5192.7194054150305</v>
      </c>
      <c r="V76" s="37">
        <v>33.081671</v>
      </c>
      <c r="W76" s="38">
        <v>24</v>
      </c>
      <c r="X76" s="39">
        <v>1418</v>
      </c>
      <c r="Y76" s="2">
        <v>868907.25</v>
      </c>
      <c r="Z76" s="4">
        <v>0.64849132022069478</v>
      </c>
      <c r="AA76" s="11">
        <v>0</v>
      </c>
      <c r="AB76" s="40" t="s">
        <v>106</v>
      </c>
      <c r="AC76" s="36">
        <v>141.17305496500001</v>
      </c>
      <c r="AD76" s="41">
        <v>40.9</v>
      </c>
      <c r="AE76" s="41">
        <v>40.9</v>
      </c>
      <c r="AF76" s="42">
        <v>18371477.765999999</v>
      </c>
      <c r="AG76" s="43"/>
      <c r="AH76" s="44">
        <v>1761200</v>
      </c>
      <c r="AI76" s="45">
        <v>155484</v>
      </c>
      <c r="AJ76" s="46">
        <v>8280</v>
      </c>
      <c r="AK76" s="46">
        <v>526</v>
      </c>
      <c r="AL76" s="9">
        <v>745868</v>
      </c>
      <c r="AM76" s="9">
        <v>0</v>
      </c>
      <c r="AN76" s="9">
        <v>745868</v>
      </c>
      <c r="AO76" s="42"/>
      <c r="AP76" s="9">
        <v>0</v>
      </c>
      <c r="AQ76" s="47">
        <v>127365</v>
      </c>
      <c r="AR76" s="47">
        <v>136378</v>
      </c>
      <c r="AS76" s="40">
        <v>0</v>
      </c>
      <c r="AT76" s="40">
        <v>0</v>
      </c>
      <c r="AU76" s="9">
        <v>0</v>
      </c>
      <c r="AV76" s="40">
        <v>0</v>
      </c>
      <c r="AW76" s="40">
        <v>0</v>
      </c>
      <c r="AX76" s="40">
        <v>115885</v>
      </c>
      <c r="AY76" s="45">
        <v>0</v>
      </c>
    </row>
    <row r="77" spans="1:51" x14ac:dyDescent="0.25">
      <c r="A77" s="5" t="s">
        <v>453</v>
      </c>
      <c r="B77" s="5"/>
      <c r="C77" s="5" t="s">
        <v>175</v>
      </c>
      <c r="D77" s="34">
        <v>27528210</v>
      </c>
      <c r="E77" s="34">
        <v>10437190</v>
      </c>
      <c r="F77" s="34">
        <v>10997559</v>
      </c>
      <c r="G77" s="34">
        <v>48962959</v>
      </c>
      <c r="H77" s="2">
        <v>1199592.4955</v>
      </c>
      <c r="I77" s="19">
        <v>1199595.4955</v>
      </c>
      <c r="J77" s="35">
        <v>6</v>
      </c>
      <c r="K77" s="35">
        <v>3</v>
      </c>
      <c r="L77" s="12">
        <v>332.55</v>
      </c>
      <c r="M77" s="36">
        <v>330.02</v>
      </c>
      <c r="N77" s="36">
        <v>323.63</v>
      </c>
      <c r="O77" s="36">
        <v>295.11</v>
      </c>
      <c r="P77" s="36">
        <v>292.93</v>
      </c>
      <c r="Q77" s="36">
        <v>0</v>
      </c>
      <c r="R77" s="36">
        <v>0</v>
      </c>
      <c r="S77" s="36">
        <v>3634.9266574753046</v>
      </c>
      <c r="T77" s="2">
        <v>3634.9175671171447</v>
      </c>
      <c r="U77" s="66">
        <v>3383.0824328828553</v>
      </c>
      <c r="V77" s="37">
        <v>7.348312</v>
      </c>
      <c r="W77" s="38">
        <v>0</v>
      </c>
      <c r="X77" s="39">
        <v>226</v>
      </c>
      <c r="Y77" s="2">
        <v>88008.75</v>
      </c>
      <c r="Z77" s="4">
        <v>0</v>
      </c>
      <c r="AA77" s="11">
        <v>0</v>
      </c>
      <c r="AB77" s="40" t="s">
        <v>106</v>
      </c>
      <c r="AC77" s="36">
        <v>46.7433255547</v>
      </c>
      <c r="AD77" s="41">
        <v>42</v>
      </c>
      <c r="AE77" s="41">
        <v>42</v>
      </c>
      <c r="AF77" s="42">
        <v>1116484.8644999999</v>
      </c>
      <c r="AG77" s="43"/>
      <c r="AH77" s="44">
        <v>164286</v>
      </c>
      <c r="AI77" s="45">
        <v>34537</v>
      </c>
      <c r="AJ77" s="46">
        <v>0</v>
      </c>
      <c r="AK77" s="46">
        <v>701</v>
      </c>
      <c r="AL77" s="9">
        <v>118876</v>
      </c>
      <c r="AM77" s="9">
        <v>39550</v>
      </c>
      <c r="AN77" s="9">
        <v>158426</v>
      </c>
      <c r="AO77" s="42"/>
      <c r="AP77" s="9">
        <v>0</v>
      </c>
      <c r="AQ77" s="47">
        <v>11881</v>
      </c>
      <c r="AR77" s="47">
        <v>0</v>
      </c>
      <c r="AS77" s="40">
        <v>0</v>
      </c>
      <c r="AT77" s="40">
        <v>0</v>
      </c>
      <c r="AU77" s="9">
        <v>0</v>
      </c>
      <c r="AV77" s="40">
        <v>0</v>
      </c>
      <c r="AW77" s="40">
        <v>8878</v>
      </c>
      <c r="AX77" s="40">
        <v>0</v>
      </c>
      <c r="AY77" s="45">
        <v>0</v>
      </c>
    </row>
    <row r="78" spans="1:51" x14ac:dyDescent="0.25">
      <c r="A78" s="5" t="s">
        <v>454</v>
      </c>
      <c r="B78" s="5"/>
      <c r="C78" s="5" t="s">
        <v>176</v>
      </c>
      <c r="D78" s="34">
        <v>61018393</v>
      </c>
      <c r="E78" s="34">
        <v>16195310</v>
      </c>
      <c r="F78" s="34">
        <v>9936659</v>
      </c>
      <c r="G78" s="34">
        <v>87150362</v>
      </c>
      <c r="H78" s="2">
        <v>2135183.8690000004</v>
      </c>
      <c r="I78" s="19">
        <v>2135271.8690000004</v>
      </c>
      <c r="J78" s="35">
        <v>7</v>
      </c>
      <c r="K78" s="35">
        <v>88</v>
      </c>
      <c r="L78" s="12">
        <v>1031.08</v>
      </c>
      <c r="M78" s="36">
        <v>1029.92</v>
      </c>
      <c r="N78" s="36">
        <v>1029.3699999999999</v>
      </c>
      <c r="O78" s="36">
        <v>1022.98</v>
      </c>
      <c r="P78" s="36">
        <v>1011.51</v>
      </c>
      <c r="Q78" s="36">
        <v>0</v>
      </c>
      <c r="R78" s="36">
        <v>0</v>
      </c>
      <c r="S78" s="36">
        <v>2073.1618659701726</v>
      </c>
      <c r="T78" s="2">
        <v>2073.2405128553678</v>
      </c>
      <c r="U78" s="66">
        <v>4944.7594871446327</v>
      </c>
      <c r="V78" s="37">
        <v>27.479232</v>
      </c>
      <c r="W78" s="38">
        <v>13</v>
      </c>
      <c r="X78" s="39">
        <v>608</v>
      </c>
      <c r="Y78" s="2">
        <v>325795.005</v>
      </c>
      <c r="Z78" s="4">
        <v>0.58074221849590935</v>
      </c>
      <c r="AA78" s="11">
        <v>0</v>
      </c>
      <c r="AB78" s="40" t="s">
        <v>106</v>
      </c>
      <c r="AC78" s="36">
        <v>83.772281371700004</v>
      </c>
      <c r="AD78" s="41">
        <v>40.5</v>
      </c>
      <c r="AE78" s="41">
        <v>40.5</v>
      </c>
      <c r="AF78" s="42">
        <v>5092706.6910000006</v>
      </c>
      <c r="AG78" s="43"/>
      <c r="AH78" s="44">
        <v>512699</v>
      </c>
      <c r="AI78" s="45">
        <v>129152</v>
      </c>
      <c r="AJ78" s="46">
        <v>4485</v>
      </c>
      <c r="AK78" s="46">
        <v>526</v>
      </c>
      <c r="AL78" s="9">
        <v>319808</v>
      </c>
      <c r="AM78" s="9">
        <v>0</v>
      </c>
      <c r="AN78" s="9">
        <v>319808</v>
      </c>
      <c r="AO78" s="42"/>
      <c r="AP78" s="9">
        <v>0</v>
      </c>
      <c r="AQ78" s="47">
        <v>37077</v>
      </c>
      <c r="AR78" s="47">
        <v>40314</v>
      </c>
      <c r="AS78" s="40">
        <v>0</v>
      </c>
      <c r="AT78" s="40">
        <v>0</v>
      </c>
      <c r="AU78" s="9">
        <v>0</v>
      </c>
      <c r="AV78" s="40">
        <v>0</v>
      </c>
      <c r="AW78" s="40">
        <v>4070</v>
      </c>
      <c r="AX78" s="40">
        <v>0</v>
      </c>
      <c r="AY78" s="45">
        <v>0</v>
      </c>
    </row>
    <row r="79" spans="1:51" x14ac:dyDescent="0.25">
      <c r="A79" s="5" t="s">
        <v>455</v>
      </c>
      <c r="B79" s="5"/>
      <c r="C79" s="5" t="s">
        <v>177</v>
      </c>
      <c r="D79" s="34">
        <v>27845120</v>
      </c>
      <c r="E79" s="34">
        <v>10471855</v>
      </c>
      <c r="F79" s="34">
        <v>6217041</v>
      </c>
      <c r="G79" s="34">
        <v>44534016</v>
      </c>
      <c r="H79" s="2">
        <v>1091083.392</v>
      </c>
      <c r="I79" s="19">
        <v>1091145.392</v>
      </c>
      <c r="J79" s="35">
        <v>76</v>
      </c>
      <c r="K79" s="35">
        <v>62</v>
      </c>
      <c r="L79" s="12">
        <v>498.58</v>
      </c>
      <c r="M79" s="36">
        <v>513.76</v>
      </c>
      <c r="N79" s="36">
        <v>507.35</v>
      </c>
      <c r="O79" s="36">
        <v>500.56</v>
      </c>
      <c r="P79" s="36">
        <v>492.79</v>
      </c>
      <c r="Q79" s="36">
        <v>0</v>
      </c>
      <c r="R79" s="36">
        <v>0</v>
      </c>
      <c r="S79" s="36">
        <v>2123.8698847710994</v>
      </c>
      <c r="T79" s="2">
        <v>2123.842634693242</v>
      </c>
      <c r="U79" s="66">
        <v>4894.157365306758</v>
      </c>
      <c r="V79" s="37">
        <v>3.8216269999999999</v>
      </c>
      <c r="W79" s="38">
        <v>0</v>
      </c>
      <c r="X79" s="39">
        <v>318</v>
      </c>
      <c r="Y79" s="2">
        <v>74760.744000000006</v>
      </c>
      <c r="Z79" s="4">
        <v>0.56603730698488697</v>
      </c>
      <c r="AA79" s="11">
        <v>0</v>
      </c>
      <c r="AB79" s="40" t="s">
        <v>106</v>
      </c>
      <c r="AC79" s="36">
        <v>106.743605819</v>
      </c>
      <c r="AD79" s="41">
        <v>41.5</v>
      </c>
      <c r="AE79" s="41">
        <v>41.5</v>
      </c>
      <c r="AF79" s="42">
        <v>2514422.2880000002</v>
      </c>
      <c r="AG79" s="43"/>
      <c r="AH79" s="44">
        <v>255752</v>
      </c>
      <c r="AI79" s="45">
        <v>17962</v>
      </c>
      <c r="AJ79" s="46">
        <v>0</v>
      </c>
      <c r="AK79" s="46">
        <v>526</v>
      </c>
      <c r="AL79" s="9">
        <v>167268</v>
      </c>
      <c r="AM79" s="9">
        <v>0</v>
      </c>
      <c r="AN79" s="9">
        <v>167268</v>
      </c>
      <c r="AO79" s="42"/>
      <c r="AP79" s="9">
        <v>3152</v>
      </c>
      <c r="AQ79" s="47">
        <v>18495</v>
      </c>
      <c r="AR79" s="47">
        <v>8802</v>
      </c>
      <c r="AS79" s="40">
        <v>0</v>
      </c>
      <c r="AT79" s="40">
        <v>0</v>
      </c>
      <c r="AU79" s="9">
        <v>0</v>
      </c>
      <c r="AV79" s="40">
        <v>0</v>
      </c>
      <c r="AW79" s="40">
        <v>0</v>
      </c>
      <c r="AX79" s="40">
        <v>15387</v>
      </c>
      <c r="AY79" s="45">
        <v>5980</v>
      </c>
    </row>
    <row r="80" spans="1:51" x14ac:dyDescent="0.25">
      <c r="A80" s="5" t="s">
        <v>456</v>
      </c>
      <c r="B80" s="5"/>
      <c r="C80" s="5" t="s">
        <v>178</v>
      </c>
      <c r="D80" s="34">
        <v>151307291</v>
      </c>
      <c r="E80" s="34">
        <v>34576790</v>
      </c>
      <c r="F80" s="34">
        <v>5504005</v>
      </c>
      <c r="G80" s="34">
        <v>191388086</v>
      </c>
      <c r="H80" s="2">
        <v>4689008.1069999998</v>
      </c>
      <c r="I80" s="19">
        <v>4689675.1069999998</v>
      </c>
      <c r="J80" s="35">
        <v>0</v>
      </c>
      <c r="K80" s="35">
        <v>667</v>
      </c>
      <c r="L80" s="12">
        <v>3039.93</v>
      </c>
      <c r="M80" s="36">
        <v>3030.58</v>
      </c>
      <c r="N80" s="36">
        <v>3021.93</v>
      </c>
      <c r="O80" s="36">
        <v>2952.3</v>
      </c>
      <c r="P80" s="36">
        <v>2932.66</v>
      </c>
      <c r="Q80" s="36">
        <v>0</v>
      </c>
      <c r="R80" s="36">
        <v>0</v>
      </c>
      <c r="S80" s="36">
        <v>1547.2312583729847</v>
      </c>
      <c r="T80" s="2">
        <v>1547.4513482567693</v>
      </c>
      <c r="U80" s="66">
        <v>5470.5486517432309</v>
      </c>
      <c r="V80" s="37">
        <v>34.381749999999997</v>
      </c>
      <c r="W80" s="38">
        <v>63</v>
      </c>
      <c r="X80" s="39">
        <v>1296</v>
      </c>
      <c r="Y80" s="2">
        <v>887708.80799999996</v>
      </c>
      <c r="Z80" s="4">
        <v>0.71718211252467678</v>
      </c>
      <c r="AA80" s="11">
        <v>0</v>
      </c>
      <c r="AB80" s="40" t="s">
        <v>106</v>
      </c>
      <c r="AC80" s="36">
        <v>109.136717757</v>
      </c>
      <c r="AD80" s="41">
        <v>39.9</v>
      </c>
      <c r="AE80" s="41">
        <v>39.9</v>
      </c>
      <c r="AF80" s="42">
        <v>16578935.333000001</v>
      </c>
      <c r="AG80" s="43"/>
      <c r="AH80" s="44">
        <v>1508638</v>
      </c>
      <c r="AI80" s="45">
        <v>161594</v>
      </c>
      <c r="AJ80" s="46">
        <v>21735</v>
      </c>
      <c r="AK80" s="46">
        <v>526</v>
      </c>
      <c r="AL80" s="9">
        <v>681696</v>
      </c>
      <c r="AM80" s="9">
        <v>0</v>
      </c>
      <c r="AN80" s="9">
        <v>681696</v>
      </c>
      <c r="AO80" s="42"/>
      <c r="AP80" s="9">
        <v>0</v>
      </c>
      <c r="AQ80" s="47">
        <v>109101</v>
      </c>
      <c r="AR80" s="47">
        <v>181763</v>
      </c>
      <c r="AS80" s="40">
        <v>0</v>
      </c>
      <c r="AT80" s="40">
        <v>0</v>
      </c>
      <c r="AU80" s="9">
        <v>0</v>
      </c>
      <c r="AV80" s="40">
        <v>0</v>
      </c>
      <c r="AW80" s="40">
        <v>32809</v>
      </c>
      <c r="AX80" s="40">
        <v>0</v>
      </c>
      <c r="AY80" s="45">
        <v>9489</v>
      </c>
    </row>
    <row r="81" spans="1:51" x14ac:dyDescent="0.25">
      <c r="A81" s="5" t="s">
        <v>457</v>
      </c>
      <c r="B81" s="5"/>
      <c r="C81" s="5" t="s">
        <v>179</v>
      </c>
      <c r="D81" s="34">
        <v>42505257</v>
      </c>
      <c r="E81" s="34">
        <v>13058541</v>
      </c>
      <c r="F81" s="34">
        <v>5457300</v>
      </c>
      <c r="G81" s="34">
        <v>61021098</v>
      </c>
      <c r="H81" s="2">
        <v>1495016.9010000001</v>
      </c>
      <c r="I81" s="19">
        <v>1497823.9010000001</v>
      </c>
      <c r="J81" s="35">
        <v>3862</v>
      </c>
      <c r="K81" s="35">
        <v>2807</v>
      </c>
      <c r="L81" s="12">
        <v>901.54</v>
      </c>
      <c r="M81" s="36">
        <v>872.77</v>
      </c>
      <c r="N81" s="36">
        <v>870.75</v>
      </c>
      <c r="O81" s="36">
        <v>817.39</v>
      </c>
      <c r="P81" s="36">
        <v>824.5</v>
      </c>
      <c r="Q81" s="36">
        <v>0</v>
      </c>
      <c r="R81" s="36">
        <v>0</v>
      </c>
      <c r="S81" s="36">
        <v>1717.3813272683526</v>
      </c>
      <c r="T81" s="2">
        <v>1716.1725322822738</v>
      </c>
      <c r="U81" s="66">
        <v>5301.827467717726</v>
      </c>
      <c r="V81" s="37">
        <v>11.547511</v>
      </c>
      <c r="W81" s="38">
        <v>0</v>
      </c>
      <c r="X81" s="39">
        <v>433</v>
      </c>
      <c r="Y81" s="2">
        <v>430469.07399999996</v>
      </c>
      <c r="Z81" s="4">
        <v>0.67600360763485956</v>
      </c>
      <c r="AA81" s="11">
        <v>0</v>
      </c>
      <c r="AB81" s="40" t="s">
        <v>106</v>
      </c>
      <c r="AC81" s="36">
        <v>109.79472498600001</v>
      </c>
      <c r="AD81" s="41">
        <v>37.5</v>
      </c>
      <c r="AE81" s="41">
        <v>37.5</v>
      </c>
      <c r="AF81" s="42">
        <v>4627275.9589999998</v>
      </c>
      <c r="AG81" s="43"/>
      <c r="AH81" s="44">
        <v>434469</v>
      </c>
      <c r="AI81" s="45">
        <v>54273</v>
      </c>
      <c r="AJ81" s="46">
        <v>0</v>
      </c>
      <c r="AK81" s="46">
        <v>526</v>
      </c>
      <c r="AL81" s="9">
        <v>227758</v>
      </c>
      <c r="AM81" s="9">
        <v>0</v>
      </c>
      <c r="AN81" s="9">
        <v>227758</v>
      </c>
      <c r="AO81" s="42"/>
      <c r="AP81" s="9">
        <v>0</v>
      </c>
      <c r="AQ81" s="47">
        <v>31420</v>
      </c>
      <c r="AR81" s="47">
        <v>75042</v>
      </c>
      <c r="AS81" s="40">
        <v>0</v>
      </c>
      <c r="AT81" s="40">
        <v>0</v>
      </c>
      <c r="AU81" s="9">
        <v>0</v>
      </c>
      <c r="AV81" s="40">
        <v>0</v>
      </c>
      <c r="AW81" s="40">
        <v>100954</v>
      </c>
      <c r="AX81" s="40">
        <v>0</v>
      </c>
      <c r="AY81" s="45">
        <v>0</v>
      </c>
    </row>
    <row r="82" spans="1:51" x14ac:dyDescent="0.25">
      <c r="A82" s="5" t="s">
        <v>458</v>
      </c>
      <c r="B82" s="5"/>
      <c r="C82" s="5" t="s">
        <v>180</v>
      </c>
      <c r="D82" s="34">
        <v>30241189</v>
      </c>
      <c r="E82" s="34">
        <v>11903077</v>
      </c>
      <c r="F82" s="34">
        <v>11638623</v>
      </c>
      <c r="G82" s="34">
        <v>53782889</v>
      </c>
      <c r="H82" s="2">
        <v>1317680.7805000001</v>
      </c>
      <c r="I82" s="19">
        <v>1318871.7805000001</v>
      </c>
      <c r="J82" s="35">
        <v>980</v>
      </c>
      <c r="K82" s="35">
        <v>1191</v>
      </c>
      <c r="L82" s="12">
        <v>480.52</v>
      </c>
      <c r="M82" s="36">
        <v>490.38</v>
      </c>
      <c r="N82" s="36">
        <v>487.64</v>
      </c>
      <c r="O82" s="36">
        <v>486.1</v>
      </c>
      <c r="P82" s="36">
        <v>491.16</v>
      </c>
      <c r="Q82" s="36">
        <v>0</v>
      </c>
      <c r="R82" s="36">
        <v>0</v>
      </c>
      <c r="S82" s="36">
        <v>2689.0590572617157</v>
      </c>
      <c r="T82" s="2">
        <v>2689.4893358212003</v>
      </c>
      <c r="U82" s="66">
        <v>4328.5106641787997</v>
      </c>
      <c r="V82" s="37">
        <v>8.4057379999999995</v>
      </c>
      <c r="W82" s="38">
        <v>7</v>
      </c>
      <c r="X82" s="39">
        <v>352</v>
      </c>
      <c r="Y82" s="2">
        <v>0</v>
      </c>
      <c r="Z82" s="4">
        <v>0.37881826228824844</v>
      </c>
      <c r="AA82" s="11">
        <v>0</v>
      </c>
      <c r="AB82" s="40" t="s">
        <v>106</v>
      </c>
      <c r="AC82" s="36">
        <v>143.621678514</v>
      </c>
      <c r="AD82" s="41">
        <v>36.1</v>
      </c>
      <c r="AE82" s="41">
        <v>36.1</v>
      </c>
      <c r="AF82" s="42">
        <v>2122615.0595</v>
      </c>
      <c r="AG82" s="43"/>
      <c r="AH82" s="44">
        <v>244114</v>
      </c>
      <c r="AI82" s="45">
        <v>39507</v>
      </c>
      <c r="AJ82" s="46">
        <v>2415</v>
      </c>
      <c r="AK82" s="46">
        <v>1051</v>
      </c>
      <c r="AL82" s="9">
        <v>369952</v>
      </c>
      <c r="AM82" s="9">
        <v>0</v>
      </c>
      <c r="AN82" s="9">
        <v>369952</v>
      </c>
      <c r="AO82" s="42"/>
      <c r="AP82" s="9">
        <v>0</v>
      </c>
      <c r="AQ82" s="47">
        <v>17654</v>
      </c>
      <c r="AR82" s="47">
        <v>0</v>
      </c>
      <c r="AS82" s="40">
        <v>0</v>
      </c>
      <c r="AT82" s="40">
        <v>0</v>
      </c>
      <c r="AU82" s="9">
        <v>0</v>
      </c>
      <c r="AV82" s="40">
        <v>0</v>
      </c>
      <c r="AW82" s="40">
        <v>0</v>
      </c>
      <c r="AX82" s="40">
        <v>13861</v>
      </c>
      <c r="AY82" s="45">
        <v>64254</v>
      </c>
    </row>
    <row r="83" spans="1:51" x14ac:dyDescent="0.25">
      <c r="A83" s="5" t="s">
        <v>459</v>
      </c>
      <c r="B83" s="5"/>
      <c r="C83" s="5" t="s">
        <v>181</v>
      </c>
      <c r="D83" s="34">
        <v>88830953</v>
      </c>
      <c r="E83" s="34">
        <v>45250809</v>
      </c>
      <c r="F83" s="34">
        <v>46350094</v>
      </c>
      <c r="G83" s="34">
        <v>180431856</v>
      </c>
      <c r="H83" s="2">
        <v>4420580.4720000001</v>
      </c>
      <c r="I83" s="19">
        <v>4476539.4720000001</v>
      </c>
      <c r="J83" s="35">
        <v>65762</v>
      </c>
      <c r="K83" s="35">
        <v>55959</v>
      </c>
      <c r="L83" s="12">
        <v>1764.43</v>
      </c>
      <c r="M83" s="36">
        <v>1724.77</v>
      </c>
      <c r="N83" s="36">
        <v>1744.42</v>
      </c>
      <c r="O83" s="36">
        <v>1736.27</v>
      </c>
      <c r="P83" s="36">
        <v>1724.24</v>
      </c>
      <c r="Q83" s="36">
        <v>0</v>
      </c>
      <c r="R83" s="36">
        <v>0</v>
      </c>
      <c r="S83" s="36">
        <v>2601.125061312523</v>
      </c>
      <c r="T83" s="2">
        <v>2595.4414049409488</v>
      </c>
      <c r="U83" s="66">
        <v>4422.5585950590512</v>
      </c>
      <c r="V83" s="37">
        <v>44.925552000000003</v>
      </c>
      <c r="W83" s="38">
        <v>20</v>
      </c>
      <c r="X83" s="39">
        <v>1059</v>
      </c>
      <c r="Y83" s="2">
        <v>70933.5</v>
      </c>
      <c r="Z83" s="4">
        <v>0.41109379427313464</v>
      </c>
      <c r="AA83" s="11">
        <v>0</v>
      </c>
      <c r="AB83" s="40" t="s">
        <v>106</v>
      </c>
      <c r="AC83" s="36">
        <v>329.51449504099998</v>
      </c>
      <c r="AD83" s="41">
        <v>38.5</v>
      </c>
      <c r="AE83" s="41">
        <v>38.5</v>
      </c>
      <c r="AF83" s="42">
        <v>7627896.3879999993</v>
      </c>
      <c r="AG83" s="43"/>
      <c r="AH83" s="44">
        <v>858599</v>
      </c>
      <c r="AI83" s="45">
        <v>211150</v>
      </c>
      <c r="AJ83" s="46">
        <v>6900</v>
      </c>
      <c r="AK83" s="46">
        <v>526</v>
      </c>
      <c r="AL83" s="9">
        <v>557034</v>
      </c>
      <c r="AM83" s="9">
        <v>0</v>
      </c>
      <c r="AN83" s="9">
        <v>557034</v>
      </c>
      <c r="AO83" s="42"/>
      <c r="AP83" s="9">
        <v>0</v>
      </c>
      <c r="AQ83" s="47">
        <v>62092</v>
      </c>
      <c r="AR83" s="47">
        <v>5026</v>
      </c>
      <c r="AS83" s="40">
        <v>0</v>
      </c>
      <c r="AT83" s="40">
        <v>0</v>
      </c>
      <c r="AU83" s="9">
        <v>0</v>
      </c>
      <c r="AV83" s="40">
        <v>0</v>
      </c>
      <c r="AW83" s="40">
        <v>139167</v>
      </c>
      <c r="AX83" s="40">
        <v>0</v>
      </c>
      <c r="AY83" s="45">
        <v>18881</v>
      </c>
    </row>
    <row r="84" spans="1:51" x14ac:dyDescent="0.25">
      <c r="A84" s="5" t="s">
        <v>460</v>
      </c>
      <c r="B84" s="5"/>
      <c r="C84" s="5" t="s">
        <v>182</v>
      </c>
      <c r="D84" s="34">
        <v>31883694</v>
      </c>
      <c r="E84" s="34">
        <v>6436406</v>
      </c>
      <c r="F84" s="34">
        <v>6803187</v>
      </c>
      <c r="G84" s="34">
        <v>45123287</v>
      </c>
      <c r="H84" s="2">
        <v>1105520.5315</v>
      </c>
      <c r="I84" s="19">
        <v>1107029.5315</v>
      </c>
      <c r="J84" s="35">
        <v>32</v>
      </c>
      <c r="K84" s="35">
        <v>1509</v>
      </c>
      <c r="L84" s="12">
        <v>458.69</v>
      </c>
      <c r="M84" s="36">
        <v>458.67</v>
      </c>
      <c r="N84" s="36">
        <v>460</v>
      </c>
      <c r="O84" s="36">
        <v>455.85</v>
      </c>
      <c r="P84" s="36">
        <v>454.55</v>
      </c>
      <c r="Q84" s="36">
        <v>0</v>
      </c>
      <c r="R84" s="36">
        <v>0</v>
      </c>
      <c r="S84" s="36">
        <v>2410.3441068742231</v>
      </c>
      <c r="T84" s="2">
        <v>2413.5642869601238</v>
      </c>
      <c r="U84" s="66">
        <v>4604.4357130398766</v>
      </c>
      <c r="V84" s="37">
        <v>6.6011160000000002</v>
      </c>
      <c r="W84" s="38">
        <v>0</v>
      </c>
      <c r="X84" s="39">
        <v>337</v>
      </c>
      <c r="Y84" s="2">
        <v>40359.384000000005</v>
      </c>
      <c r="Z84" s="4">
        <v>0.47688278752103697</v>
      </c>
      <c r="AA84" s="11">
        <v>0</v>
      </c>
      <c r="AB84" s="40" t="s">
        <v>106</v>
      </c>
      <c r="AC84" s="36">
        <v>226.49624724700001</v>
      </c>
      <c r="AD84" s="41">
        <v>35</v>
      </c>
      <c r="AE84" s="41">
        <v>35</v>
      </c>
      <c r="AF84" s="42">
        <v>2111916.5285000005</v>
      </c>
      <c r="AG84" s="43"/>
      <c r="AH84" s="44">
        <v>228328</v>
      </c>
      <c r="AI84" s="45">
        <v>31025</v>
      </c>
      <c r="AJ84" s="46">
        <v>0</v>
      </c>
      <c r="AK84" s="46">
        <v>1051</v>
      </c>
      <c r="AL84" s="9">
        <v>354187</v>
      </c>
      <c r="AM84" s="9">
        <v>0</v>
      </c>
      <c r="AN84" s="9">
        <v>354187</v>
      </c>
      <c r="AO84" s="42"/>
      <c r="AP84" s="9">
        <v>0</v>
      </c>
      <c r="AQ84" s="47">
        <v>16512</v>
      </c>
      <c r="AR84" s="47">
        <v>3527</v>
      </c>
      <c r="AS84" s="40">
        <v>0</v>
      </c>
      <c r="AT84" s="40">
        <v>0</v>
      </c>
      <c r="AU84" s="9">
        <v>0</v>
      </c>
      <c r="AV84" s="40">
        <v>0</v>
      </c>
      <c r="AW84" s="40">
        <v>0</v>
      </c>
      <c r="AX84" s="40">
        <v>2298</v>
      </c>
      <c r="AY84" s="45">
        <v>49654</v>
      </c>
    </row>
    <row r="85" spans="1:51" x14ac:dyDescent="0.25">
      <c r="A85" s="5" t="s">
        <v>461</v>
      </c>
      <c r="B85" s="5"/>
      <c r="C85" s="5" t="s">
        <v>183</v>
      </c>
      <c r="D85" s="34">
        <v>35537855</v>
      </c>
      <c r="E85" s="34">
        <v>9914725</v>
      </c>
      <c r="F85" s="34">
        <v>5869170</v>
      </c>
      <c r="G85" s="34">
        <v>51321750</v>
      </c>
      <c r="H85" s="2">
        <v>1257382.875</v>
      </c>
      <c r="I85" s="19">
        <v>1263436.875</v>
      </c>
      <c r="J85" s="35">
        <v>5432</v>
      </c>
      <c r="K85" s="35">
        <v>6054</v>
      </c>
      <c r="L85" s="12">
        <v>849.21</v>
      </c>
      <c r="M85" s="36">
        <v>833.72</v>
      </c>
      <c r="N85" s="36">
        <v>831.08</v>
      </c>
      <c r="O85" s="36">
        <v>844.15</v>
      </c>
      <c r="P85" s="36">
        <v>842.38</v>
      </c>
      <c r="Q85" s="36">
        <v>0</v>
      </c>
      <c r="R85" s="36">
        <v>0</v>
      </c>
      <c r="S85" s="36">
        <v>1514.6750407810775</v>
      </c>
      <c r="T85" s="2">
        <v>1515.4210946121</v>
      </c>
      <c r="U85" s="66">
        <v>5502.5789053878998</v>
      </c>
      <c r="V85" s="37">
        <v>4.8806989999999999</v>
      </c>
      <c r="W85" s="38">
        <v>3</v>
      </c>
      <c r="X85" s="39">
        <v>534</v>
      </c>
      <c r="Y85" s="2">
        <v>0</v>
      </c>
      <c r="Z85" s="4">
        <v>0.72477092448561264</v>
      </c>
      <c r="AA85" s="11">
        <v>0</v>
      </c>
      <c r="AB85" s="40" t="s">
        <v>106</v>
      </c>
      <c r="AC85" s="36">
        <v>226.85854352699999</v>
      </c>
      <c r="AD85" s="41">
        <v>31.5</v>
      </c>
      <c r="AE85" s="41">
        <v>31.5</v>
      </c>
      <c r="AF85" s="42">
        <v>4587610.085</v>
      </c>
      <c r="AG85" s="43"/>
      <c r="AH85" s="44">
        <v>415030</v>
      </c>
      <c r="AI85" s="45">
        <v>22939</v>
      </c>
      <c r="AJ85" s="46">
        <v>1035</v>
      </c>
      <c r="AK85" s="46">
        <v>526</v>
      </c>
      <c r="AL85" s="9">
        <v>280884</v>
      </c>
      <c r="AM85" s="9">
        <v>0</v>
      </c>
      <c r="AN85" s="9">
        <v>280884</v>
      </c>
      <c r="AO85" s="42"/>
      <c r="AP85" s="9">
        <v>0</v>
      </c>
      <c r="AQ85" s="47">
        <v>30014</v>
      </c>
      <c r="AR85" s="47">
        <v>0</v>
      </c>
      <c r="AS85" s="40">
        <v>0</v>
      </c>
      <c r="AT85" s="40">
        <v>0</v>
      </c>
      <c r="AU85" s="9">
        <v>0</v>
      </c>
      <c r="AV85" s="40">
        <v>0</v>
      </c>
      <c r="AW85" s="40">
        <v>54354</v>
      </c>
      <c r="AX85" s="40">
        <v>0</v>
      </c>
      <c r="AY85" s="45">
        <v>79381</v>
      </c>
    </row>
    <row r="86" spans="1:51" x14ac:dyDescent="0.25">
      <c r="A86" s="5" t="s">
        <v>462</v>
      </c>
      <c r="B86" s="5"/>
      <c r="C86" s="5" t="s">
        <v>184</v>
      </c>
      <c r="D86" s="34">
        <v>34126218</v>
      </c>
      <c r="E86" s="34">
        <v>7164680</v>
      </c>
      <c r="F86" s="34">
        <v>2960445</v>
      </c>
      <c r="G86" s="34">
        <v>44251343</v>
      </c>
      <c r="H86" s="2">
        <v>1084157.9035</v>
      </c>
      <c r="I86" s="19">
        <v>1091463.9035</v>
      </c>
      <c r="J86" s="35">
        <v>6916</v>
      </c>
      <c r="K86" s="35">
        <v>7306</v>
      </c>
      <c r="L86" s="12">
        <v>374.44</v>
      </c>
      <c r="M86" s="36">
        <v>357.67</v>
      </c>
      <c r="N86" s="36">
        <v>366.43</v>
      </c>
      <c r="O86" s="36">
        <v>383.22</v>
      </c>
      <c r="P86" s="36">
        <v>385.36</v>
      </c>
      <c r="Q86" s="36">
        <v>0</v>
      </c>
      <c r="R86" s="36">
        <v>0</v>
      </c>
      <c r="S86" s="36">
        <v>3050.5043853272568</v>
      </c>
      <c r="T86" s="2">
        <v>3051.5947759107557</v>
      </c>
      <c r="U86" s="66">
        <v>3966.4052240892443</v>
      </c>
      <c r="V86" s="37">
        <v>0.89887499999999998</v>
      </c>
      <c r="W86" s="38">
        <v>0</v>
      </c>
      <c r="X86" s="39">
        <v>262</v>
      </c>
      <c r="Y86" s="2">
        <v>0</v>
      </c>
      <c r="Z86" s="4">
        <v>0.2311259591451682</v>
      </c>
      <c r="AA86" s="11">
        <v>0</v>
      </c>
      <c r="AB86" s="40" t="s">
        <v>106</v>
      </c>
      <c r="AC86" s="36">
        <v>236.37042669799999</v>
      </c>
      <c r="AD86" s="41">
        <v>40.619999999999997</v>
      </c>
      <c r="AE86" s="41">
        <v>40.619999999999997</v>
      </c>
      <c r="AF86" s="42">
        <v>1418664.1565</v>
      </c>
      <c r="AG86" s="43"/>
      <c r="AH86" s="44">
        <v>178050</v>
      </c>
      <c r="AI86" s="45">
        <v>4225</v>
      </c>
      <c r="AJ86" s="46">
        <v>0</v>
      </c>
      <c r="AK86" s="46">
        <v>701</v>
      </c>
      <c r="AL86" s="9">
        <v>275362</v>
      </c>
      <c r="AM86" s="9">
        <v>-91700</v>
      </c>
      <c r="AN86" s="9">
        <v>183662</v>
      </c>
      <c r="AO86" s="42"/>
      <c r="AP86" s="9">
        <v>0</v>
      </c>
      <c r="AQ86" s="47">
        <v>12876</v>
      </c>
      <c r="AR86" s="47">
        <v>0</v>
      </c>
      <c r="AS86" s="40">
        <v>0</v>
      </c>
      <c r="AT86" s="40">
        <v>0</v>
      </c>
      <c r="AU86" s="9">
        <v>125506</v>
      </c>
      <c r="AV86" s="40">
        <v>0</v>
      </c>
      <c r="AW86" s="40">
        <v>0</v>
      </c>
      <c r="AX86" s="40">
        <v>93410</v>
      </c>
      <c r="AY86" s="45">
        <v>120815</v>
      </c>
    </row>
    <row r="87" spans="1:51" x14ac:dyDescent="0.25">
      <c r="A87" s="5" t="s">
        <v>463</v>
      </c>
      <c r="B87" s="5"/>
      <c r="C87" s="5" t="s">
        <v>185</v>
      </c>
      <c r="D87" s="34">
        <v>33124238</v>
      </c>
      <c r="E87" s="34">
        <v>9452434</v>
      </c>
      <c r="F87" s="34">
        <v>3040196</v>
      </c>
      <c r="G87" s="34">
        <v>45616868</v>
      </c>
      <c r="H87" s="2">
        <v>1117613.2660000001</v>
      </c>
      <c r="I87" s="19">
        <v>1117677.2660000001</v>
      </c>
      <c r="J87" s="35">
        <v>60</v>
      </c>
      <c r="K87" s="35">
        <v>64</v>
      </c>
      <c r="L87" s="12">
        <v>624.25</v>
      </c>
      <c r="M87" s="36">
        <v>661.83</v>
      </c>
      <c r="N87" s="36">
        <v>653.30999999999995</v>
      </c>
      <c r="O87" s="36">
        <v>629.29</v>
      </c>
      <c r="P87" s="36">
        <v>618.41999999999996</v>
      </c>
      <c r="Q87" s="36">
        <v>0</v>
      </c>
      <c r="R87" s="36">
        <v>0</v>
      </c>
      <c r="S87" s="36">
        <v>1688.7618663402989</v>
      </c>
      <c r="T87" s="2">
        <v>1688.7679101884169</v>
      </c>
      <c r="U87" s="66">
        <v>5329.2320898115831</v>
      </c>
      <c r="V87" s="37">
        <v>10.761231</v>
      </c>
      <c r="W87" s="38">
        <v>26</v>
      </c>
      <c r="X87" s="39">
        <v>523</v>
      </c>
      <c r="Y87" s="2">
        <v>223865.125</v>
      </c>
      <c r="Z87" s="4">
        <v>0.68311382903420936</v>
      </c>
      <c r="AA87" s="11">
        <v>0</v>
      </c>
      <c r="AB87" s="40" t="s">
        <v>106</v>
      </c>
      <c r="AC87" s="36">
        <v>31.583688933800001</v>
      </c>
      <c r="AD87" s="41">
        <v>48.9</v>
      </c>
      <c r="AE87" s="41">
        <v>48.9</v>
      </c>
      <c r="AF87" s="42">
        <v>3527045.6740000001</v>
      </c>
      <c r="AG87" s="43"/>
      <c r="AH87" s="44">
        <v>329462</v>
      </c>
      <c r="AI87" s="45">
        <v>50578</v>
      </c>
      <c r="AJ87" s="46">
        <v>8970</v>
      </c>
      <c r="AK87" s="46">
        <v>1051</v>
      </c>
      <c r="AL87" s="9">
        <v>549673</v>
      </c>
      <c r="AM87" s="9">
        <v>0</v>
      </c>
      <c r="AN87" s="9">
        <v>549673</v>
      </c>
      <c r="AO87" s="42"/>
      <c r="AP87" s="9">
        <v>0</v>
      </c>
      <c r="AQ87" s="47">
        <v>23826</v>
      </c>
      <c r="AR87" s="47">
        <v>40003</v>
      </c>
      <c r="AS87" s="40">
        <v>0</v>
      </c>
      <c r="AT87" s="40">
        <v>0</v>
      </c>
      <c r="AU87" s="9">
        <v>0</v>
      </c>
      <c r="AV87" s="40">
        <v>0</v>
      </c>
      <c r="AW87" s="40">
        <v>0</v>
      </c>
      <c r="AX87" s="40">
        <v>50986</v>
      </c>
      <c r="AY87" s="45">
        <v>0</v>
      </c>
    </row>
    <row r="88" spans="1:51" x14ac:dyDescent="0.25">
      <c r="A88" s="5" t="s">
        <v>464</v>
      </c>
      <c r="B88" s="5"/>
      <c r="C88" s="5" t="s">
        <v>186</v>
      </c>
      <c r="D88" s="34">
        <v>338024865</v>
      </c>
      <c r="E88" s="34">
        <v>49144289</v>
      </c>
      <c r="F88" s="34">
        <v>10373505</v>
      </c>
      <c r="G88" s="34">
        <v>397542659</v>
      </c>
      <c r="H88" s="2">
        <v>9739795.1455000006</v>
      </c>
      <c r="I88" s="19">
        <v>9739955.1455000006</v>
      </c>
      <c r="J88" s="35">
        <v>150</v>
      </c>
      <c r="K88" s="35">
        <v>160</v>
      </c>
      <c r="L88" s="12">
        <v>1372.21</v>
      </c>
      <c r="M88" s="36">
        <v>1332.76</v>
      </c>
      <c r="N88" s="36">
        <v>1311.57</v>
      </c>
      <c r="O88" s="36">
        <v>1311.42</v>
      </c>
      <c r="P88" s="36">
        <v>1312.15</v>
      </c>
      <c r="Q88" s="36">
        <v>0</v>
      </c>
      <c r="R88" s="36">
        <v>0</v>
      </c>
      <c r="S88" s="36">
        <v>7308.1013427023627</v>
      </c>
      <c r="T88" s="2">
        <v>7308.1088459287503</v>
      </c>
      <c r="U88" s="66">
        <v>-290.10884592875027</v>
      </c>
      <c r="V88" s="37">
        <v>40.410000000000004</v>
      </c>
      <c r="W88" s="38">
        <v>27</v>
      </c>
      <c r="X88" s="39">
        <v>675</v>
      </c>
      <c r="Y88" s="2">
        <v>0</v>
      </c>
      <c r="Z88" s="4">
        <v>0</v>
      </c>
      <c r="AA88" s="11">
        <v>0</v>
      </c>
      <c r="AB88" s="40" t="s">
        <v>106</v>
      </c>
      <c r="AC88" s="36">
        <v>185.28856015900001</v>
      </c>
      <c r="AD88" s="41">
        <v>34.799999999999997</v>
      </c>
      <c r="AE88" s="41">
        <v>34.799999999999997</v>
      </c>
      <c r="AF88" s="42">
        <v>0</v>
      </c>
      <c r="AG88" s="43"/>
      <c r="AH88" s="44">
        <v>663455</v>
      </c>
      <c r="AI88" s="45">
        <v>189927</v>
      </c>
      <c r="AJ88" s="46">
        <v>0</v>
      </c>
      <c r="AK88" s="46">
        <v>526</v>
      </c>
      <c r="AL88" s="9">
        <v>355050</v>
      </c>
      <c r="AM88" s="9">
        <v>0</v>
      </c>
      <c r="AN88" s="9">
        <v>355050</v>
      </c>
      <c r="AO88" s="42"/>
      <c r="AP88" s="9">
        <v>0</v>
      </c>
      <c r="AQ88" s="47">
        <v>47979</v>
      </c>
      <c r="AR88" s="47">
        <v>0</v>
      </c>
      <c r="AS88" s="40">
        <v>0</v>
      </c>
      <c r="AT88" s="40">
        <v>0</v>
      </c>
      <c r="AU88" s="9">
        <v>0</v>
      </c>
      <c r="AV88" s="40">
        <v>0</v>
      </c>
      <c r="AW88" s="40">
        <v>138430</v>
      </c>
      <c r="AX88" s="40">
        <v>0</v>
      </c>
      <c r="AY88" s="45">
        <v>0</v>
      </c>
    </row>
    <row r="89" spans="1:51" x14ac:dyDescent="0.25">
      <c r="A89" s="5" t="s">
        <v>465</v>
      </c>
      <c r="B89" s="5"/>
      <c r="C89" s="5" t="s">
        <v>187</v>
      </c>
      <c r="D89" s="34">
        <v>520887672</v>
      </c>
      <c r="E89" s="34">
        <v>97825968</v>
      </c>
      <c r="F89" s="34">
        <v>23459922</v>
      </c>
      <c r="G89" s="34">
        <v>642173562</v>
      </c>
      <c r="H89" s="2">
        <v>15733252.269000001</v>
      </c>
      <c r="I89" s="19">
        <v>15733960.269000001</v>
      </c>
      <c r="J89" s="35">
        <v>46101</v>
      </c>
      <c r="K89" s="35">
        <v>708</v>
      </c>
      <c r="L89" s="12">
        <v>3493.11</v>
      </c>
      <c r="M89" s="36">
        <v>3542.14</v>
      </c>
      <c r="N89" s="36">
        <v>3539.15</v>
      </c>
      <c r="O89" s="36">
        <v>3619.05</v>
      </c>
      <c r="P89" s="36">
        <v>3641.32</v>
      </c>
      <c r="Q89" s="36">
        <v>0</v>
      </c>
      <c r="R89" s="36">
        <v>0</v>
      </c>
      <c r="S89" s="36">
        <v>4454.751440936835</v>
      </c>
      <c r="T89" s="2">
        <v>4441.9363065830266</v>
      </c>
      <c r="U89" s="66">
        <v>2576.0636934169734</v>
      </c>
      <c r="V89" s="37">
        <v>71.612307999999999</v>
      </c>
      <c r="W89" s="38">
        <v>354</v>
      </c>
      <c r="X89" s="39">
        <v>2941</v>
      </c>
      <c r="Y89" s="2">
        <v>679434.75</v>
      </c>
      <c r="Z89" s="4">
        <v>0</v>
      </c>
      <c r="AA89" s="11">
        <v>0</v>
      </c>
      <c r="AB89" s="40" t="s">
        <v>106</v>
      </c>
      <c r="AC89" s="36">
        <v>34.9190793924</v>
      </c>
      <c r="AD89" s="41">
        <v>42.099999999999994</v>
      </c>
      <c r="AE89" s="41">
        <v>42.099999999999994</v>
      </c>
      <c r="AF89" s="42">
        <v>9124778.2509999983</v>
      </c>
      <c r="AG89" s="43"/>
      <c r="AH89" s="44">
        <v>1763295</v>
      </c>
      <c r="AI89" s="45">
        <v>336578</v>
      </c>
      <c r="AJ89" s="46">
        <v>122130</v>
      </c>
      <c r="AK89" s="46">
        <v>1051</v>
      </c>
      <c r="AL89" s="9">
        <v>3090991</v>
      </c>
      <c r="AM89" s="9">
        <v>0</v>
      </c>
      <c r="AN89" s="9">
        <v>3090991</v>
      </c>
      <c r="AO89" s="42"/>
      <c r="AP89" s="9">
        <v>0</v>
      </c>
      <c r="AQ89" s="47">
        <v>127517</v>
      </c>
      <c r="AR89" s="47">
        <v>0</v>
      </c>
      <c r="AS89" s="40">
        <v>0</v>
      </c>
      <c r="AT89" s="40">
        <v>0</v>
      </c>
      <c r="AU89" s="9">
        <v>0</v>
      </c>
      <c r="AV89" s="40">
        <v>0</v>
      </c>
      <c r="AW89" s="40">
        <v>0</v>
      </c>
      <c r="AX89" s="40">
        <v>389727</v>
      </c>
      <c r="AY89" s="45">
        <v>0</v>
      </c>
    </row>
    <row r="90" spans="1:51" x14ac:dyDescent="0.25">
      <c r="A90" s="5" t="s">
        <v>466</v>
      </c>
      <c r="B90" s="5"/>
      <c r="C90" s="5" t="s">
        <v>188</v>
      </c>
      <c r="D90" s="34">
        <v>103717039</v>
      </c>
      <c r="E90" s="34">
        <v>19551311</v>
      </c>
      <c r="F90" s="34">
        <v>7567343</v>
      </c>
      <c r="G90" s="34">
        <v>130835693</v>
      </c>
      <c r="H90" s="2">
        <v>3205474.4785000002</v>
      </c>
      <c r="I90" s="19">
        <v>3262815.4785000002</v>
      </c>
      <c r="J90" s="35">
        <v>57997</v>
      </c>
      <c r="K90" s="35">
        <v>57341</v>
      </c>
      <c r="L90" s="12">
        <v>837.04</v>
      </c>
      <c r="M90" s="36">
        <v>833.19</v>
      </c>
      <c r="N90" s="36">
        <v>818.99</v>
      </c>
      <c r="O90" s="36">
        <v>802.52</v>
      </c>
      <c r="P90" s="36">
        <v>805.16</v>
      </c>
      <c r="Q90" s="36">
        <v>0</v>
      </c>
      <c r="R90" s="36">
        <v>0</v>
      </c>
      <c r="S90" s="36">
        <v>3916.8394705889414</v>
      </c>
      <c r="T90" s="2">
        <v>3916.0521351672487</v>
      </c>
      <c r="U90" s="66">
        <v>3101.9478648327513</v>
      </c>
      <c r="V90" s="37">
        <v>24.989998</v>
      </c>
      <c r="W90" s="38">
        <v>18</v>
      </c>
      <c r="X90" s="39">
        <v>600</v>
      </c>
      <c r="Y90" s="2">
        <v>462568.5</v>
      </c>
      <c r="Z90" s="4">
        <v>0</v>
      </c>
      <c r="AA90" s="11">
        <v>0</v>
      </c>
      <c r="AB90" s="40" t="s">
        <v>106</v>
      </c>
      <c r="AC90" s="36">
        <v>201.530517815</v>
      </c>
      <c r="AD90" s="41">
        <v>38.700000000000003</v>
      </c>
      <c r="AE90" s="41">
        <v>38.700000000000003</v>
      </c>
      <c r="AF90" s="42">
        <v>2584511.9415000002</v>
      </c>
      <c r="AG90" s="43"/>
      <c r="AH90" s="44">
        <v>414766</v>
      </c>
      <c r="AI90" s="45">
        <v>117453</v>
      </c>
      <c r="AJ90" s="46">
        <v>6210</v>
      </c>
      <c r="AK90" s="46">
        <v>1051</v>
      </c>
      <c r="AL90" s="9">
        <v>630600</v>
      </c>
      <c r="AM90" s="9">
        <v>0</v>
      </c>
      <c r="AN90" s="9">
        <v>630600</v>
      </c>
      <c r="AO90" s="42"/>
      <c r="AP90" s="9">
        <v>0</v>
      </c>
      <c r="AQ90" s="47">
        <v>29995</v>
      </c>
      <c r="AR90" s="47">
        <v>0</v>
      </c>
      <c r="AS90" s="40">
        <v>0</v>
      </c>
      <c r="AT90" s="40">
        <v>0</v>
      </c>
      <c r="AU90" s="9">
        <v>0</v>
      </c>
      <c r="AV90" s="40">
        <v>0</v>
      </c>
      <c r="AW90" s="40">
        <v>13510</v>
      </c>
      <c r="AX90" s="40">
        <v>0</v>
      </c>
      <c r="AY90" s="45">
        <v>0</v>
      </c>
    </row>
    <row r="91" spans="1:51" x14ac:dyDescent="0.25">
      <c r="A91" s="5" t="s">
        <v>467</v>
      </c>
      <c r="B91" s="5"/>
      <c r="C91" s="5" t="s">
        <v>189</v>
      </c>
      <c r="D91" s="34">
        <v>377571904</v>
      </c>
      <c r="E91" s="34">
        <v>68352053</v>
      </c>
      <c r="F91" s="34">
        <v>8694652</v>
      </c>
      <c r="G91" s="34">
        <v>454618609</v>
      </c>
      <c r="H91" s="2">
        <v>11138155.920500001</v>
      </c>
      <c r="I91" s="19">
        <v>11198881.920500001</v>
      </c>
      <c r="J91" s="35">
        <v>57737</v>
      </c>
      <c r="K91" s="35">
        <v>60726</v>
      </c>
      <c r="L91" s="12">
        <v>4398.6400000000003</v>
      </c>
      <c r="M91" s="36">
        <v>4349.1400000000003</v>
      </c>
      <c r="N91" s="36">
        <v>4323.8999999999996</v>
      </c>
      <c r="O91" s="36">
        <v>4245.46</v>
      </c>
      <c r="P91" s="36">
        <v>4188.0600000000004</v>
      </c>
      <c r="Q91" s="36">
        <v>0</v>
      </c>
      <c r="R91" s="36">
        <v>0</v>
      </c>
      <c r="S91" s="36">
        <v>2574.2774250771417</v>
      </c>
      <c r="T91" s="2">
        <v>2574.9646873864717</v>
      </c>
      <c r="U91" s="66">
        <v>4443.0353126135287</v>
      </c>
      <c r="V91" s="37">
        <v>71.559652</v>
      </c>
      <c r="W91" s="38">
        <v>233</v>
      </c>
      <c r="X91" s="39">
        <v>2490</v>
      </c>
      <c r="Y91" s="2">
        <v>1009125</v>
      </c>
      <c r="Z91" s="4">
        <v>0.42069348802184614</v>
      </c>
      <c r="AA91" s="11">
        <v>0</v>
      </c>
      <c r="AB91" s="40" t="s">
        <v>106</v>
      </c>
      <c r="AC91" s="36">
        <v>168.30435644600001</v>
      </c>
      <c r="AD91" s="41">
        <v>40.6</v>
      </c>
      <c r="AE91" s="41">
        <v>40.6</v>
      </c>
      <c r="AF91" s="42">
        <v>19323382.599500004</v>
      </c>
      <c r="AG91" s="43"/>
      <c r="AH91" s="44">
        <v>2165024</v>
      </c>
      <c r="AI91" s="45">
        <v>336330</v>
      </c>
      <c r="AJ91" s="46">
        <v>80385</v>
      </c>
      <c r="AK91" s="46">
        <v>526</v>
      </c>
      <c r="AL91" s="9">
        <v>1309740</v>
      </c>
      <c r="AM91" s="9">
        <v>0</v>
      </c>
      <c r="AN91" s="9">
        <v>1309740</v>
      </c>
      <c r="AO91" s="42"/>
      <c r="AP91" s="9">
        <v>0</v>
      </c>
      <c r="AQ91" s="47">
        <v>156569</v>
      </c>
      <c r="AR91" s="47">
        <v>73226</v>
      </c>
      <c r="AS91" s="40">
        <v>0</v>
      </c>
      <c r="AT91" s="40">
        <v>0</v>
      </c>
      <c r="AU91" s="9">
        <v>0</v>
      </c>
      <c r="AV91" s="40">
        <v>0</v>
      </c>
      <c r="AW91" s="40">
        <v>173696</v>
      </c>
      <c r="AX91" s="40">
        <v>0</v>
      </c>
      <c r="AY91" s="45">
        <v>0</v>
      </c>
    </row>
    <row r="92" spans="1:51" x14ac:dyDescent="0.25">
      <c r="A92" s="5" t="s">
        <v>468</v>
      </c>
      <c r="B92" s="5"/>
      <c r="C92" s="5" t="s">
        <v>190</v>
      </c>
      <c r="D92" s="34">
        <v>426737649</v>
      </c>
      <c r="E92" s="34">
        <v>61291173</v>
      </c>
      <c r="F92" s="34">
        <v>12088571</v>
      </c>
      <c r="G92" s="34">
        <v>500117393</v>
      </c>
      <c r="H92" s="2">
        <v>12252876.1285</v>
      </c>
      <c r="I92" s="19">
        <v>12253201.1285</v>
      </c>
      <c r="J92" s="35">
        <v>304</v>
      </c>
      <c r="K92" s="35">
        <v>325</v>
      </c>
      <c r="L92" s="12">
        <v>3480.76</v>
      </c>
      <c r="M92" s="36">
        <v>3451.21</v>
      </c>
      <c r="N92" s="36">
        <v>3436.54</v>
      </c>
      <c r="O92" s="36">
        <v>3401.64</v>
      </c>
      <c r="P92" s="36">
        <v>3390.41</v>
      </c>
      <c r="Q92" s="36">
        <v>0</v>
      </c>
      <c r="R92" s="36">
        <v>0</v>
      </c>
      <c r="S92" s="36">
        <v>3550.4012008831683</v>
      </c>
      <c r="T92" s="2">
        <v>3550.407285705593</v>
      </c>
      <c r="U92" s="66">
        <v>3467.592714294407</v>
      </c>
      <c r="V92" s="37">
        <v>44.981172000000001</v>
      </c>
      <c r="W92" s="38">
        <v>165</v>
      </c>
      <c r="X92" s="39">
        <v>1406</v>
      </c>
      <c r="Y92" s="2">
        <v>0</v>
      </c>
      <c r="Z92" s="4">
        <v>0</v>
      </c>
      <c r="AA92" s="11">
        <v>0</v>
      </c>
      <c r="AB92" s="40" t="s">
        <v>106</v>
      </c>
      <c r="AC92" s="36">
        <v>62.2307035328</v>
      </c>
      <c r="AD92" s="41">
        <v>41.7</v>
      </c>
      <c r="AE92" s="41">
        <v>41.7</v>
      </c>
      <c r="AF92" s="42">
        <v>11967390.6515</v>
      </c>
      <c r="AG92" s="43"/>
      <c r="AH92" s="44">
        <v>1718030</v>
      </c>
      <c r="AI92" s="45">
        <v>211412</v>
      </c>
      <c r="AJ92" s="46">
        <v>56925</v>
      </c>
      <c r="AK92" s="46">
        <v>526</v>
      </c>
      <c r="AL92" s="9">
        <v>739556</v>
      </c>
      <c r="AM92" s="9">
        <v>0</v>
      </c>
      <c r="AN92" s="9">
        <v>739556</v>
      </c>
      <c r="AO92" s="42"/>
      <c r="AP92" s="9">
        <v>0</v>
      </c>
      <c r="AQ92" s="47">
        <v>124244</v>
      </c>
      <c r="AR92" s="47">
        <v>0</v>
      </c>
      <c r="AS92" s="40">
        <v>0</v>
      </c>
      <c r="AT92" s="40">
        <v>0</v>
      </c>
      <c r="AU92" s="9">
        <v>0</v>
      </c>
      <c r="AV92" s="40">
        <v>0</v>
      </c>
      <c r="AW92" s="40">
        <v>103691</v>
      </c>
      <c r="AX92" s="40">
        <v>0</v>
      </c>
      <c r="AY92" s="45">
        <v>0</v>
      </c>
    </row>
    <row r="93" spans="1:51" x14ac:dyDescent="0.25">
      <c r="A93" s="5" t="s">
        <v>469</v>
      </c>
      <c r="B93" s="5"/>
      <c r="C93" s="5" t="s">
        <v>191</v>
      </c>
      <c r="D93" s="34">
        <v>37451813</v>
      </c>
      <c r="E93" s="34">
        <v>17833474</v>
      </c>
      <c r="F93" s="34">
        <v>3308498</v>
      </c>
      <c r="G93" s="34">
        <v>58593785</v>
      </c>
      <c r="H93" s="2">
        <v>1435547.7324999999</v>
      </c>
      <c r="I93" s="19">
        <v>1460533.7324999999</v>
      </c>
      <c r="J93" s="35">
        <v>24683</v>
      </c>
      <c r="K93" s="35">
        <v>24986</v>
      </c>
      <c r="L93" s="12">
        <v>569.13</v>
      </c>
      <c r="M93" s="36">
        <v>574.4</v>
      </c>
      <c r="N93" s="36">
        <v>574.15</v>
      </c>
      <c r="O93" s="36">
        <v>613.67999999999995</v>
      </c>
      <c r="P93" s="36">
        <v>609.29999999999995</v>
      </c>
      <c r="Q93" s="36">
        <v>0</v>
      </c>
      <c r="R93" s="36">
        <v>0</v>
      </c>
      <c r="S93" s="36">
        <v>2542.1844228760447</v>
      </c>
      <c r="T93" s="2">
        <v>2542.7119298398329</v>
      </c>
      <c r="U93" s="66">
        <v>4475.2880701601671</v>
      </c>
      <c r="V93" s="37">
        <v>10.808982</v>
      </c>
      <c r="W93" s="38">
        <v>7</v>
      </c>
      <c r="X93" s="39">
        <v>484</v>
      </c>
      <c r="Y93" s="2">
        <v>163137.76500000001</v>
      </c>
      <c r="Z93" s="4">
        <v>0.4320176112998857</v>
      </c>
      <c r="AA93" s="11">
        <v>0</v>
      </c>
      <c r="AB93" s="40" t="s">
        <v>106</v>
      </c>
      <c r="AC93" s="36">
        <v>103.760352983</v>
      </c>
      <c r="AD93" s="41">
        <v>39.9</v>
      </c>
      <c r="AE93" s="41">
        <v>39.9</v>
      </c>
      <c r="AF93" s="42">
        <v>2570605.4674999998</v>
      </c>
      <c r="AG93" s="43"/>
      <c r="AH93" s="44">
        <v>285939</v>
      </c>
      <c r="AI93" s="45">
        <v>50802</v>
      </c>
      <c r="AJ93" s="46">
        <v>2415</v>
      </c>
      <c r="AK93" s="46">
        <v>1051</v>
      </c>
      <c r="AL93" s="9">
        <v>508684</v>
      </c>
      <c r="AM93" s="9">
        <v>0</v>
      </c>
      <c r="AN93" s="9">
        <v>508684</v>
      </c>
      <c r="AO93" s="42"/>
      <c r="AP93" s="9">
        <v>0</v>
      </c>
      <c r="AQ93" s="47">
        <v>20678</v>
      </c>
      <c r="AR93" s="47">
        <v>12457</v>
      </c>
      <c r="AS93" s="40">
        <v>0</v>
      </c>
      <c r="AT93" s="40">
        <v>0</v>
      </c>
      <c r="AU93" s="9">
        <v>0</v>
      </c>
      <c r="AV93" s="40">
        <v>0</v>
      </c>
      <c r="AW93" s="40">
        <v>0</v>
      </c>
      <c r="AX93" s="40">
        <v>138956</v>
      </c>
      <c r="AY93" s="45">
        <v>41072</v>
      </c>
    </row>
    <row r="94" spans="1:51" x14ac:dyDescent="0.25">
      <c r="A94" s="5" t="s">
        <v>470</v>
      </c>
      <c r="B94" s="5"/>
      <c r="C94" s="5" t="s">
        <v>192</v>
      </c>
      <c r="D94" s="34">
        <v>9389884</v>
      </c>
      <c r="E94" s="34">
        <v>2547937</v>
      </c>
      <c r="F94" s="34">
        <v>2189106</v>
      </c>
      <c r="G94" s="34">
        <v>14126927</v>
      </c>
      <c r="H94" s="2">
        <v>346109.71149999998</v>
      </c>
      <c r="I94" s="19">
        <v>346131.71149999998</v>
      </c>
      <c r="J94" s="35">
        <v>38</v>
      </c>
      <c r="K94" s="35">
        <v>22</v>
      </c>
      <c r="L94" s="12">
        <v>590.23</v>
      </c>
      <c r="M94" s="36">
        <v>572.70000000000005</v>
      </c>
      <c r="N94" s="36">
        <v>563</v>
      </c>
      <c r="O94" s="36">
        <v>521.53</v>
      </c>
      <c r="P94" s="36">
        <v>520.77</v>
      </c>
      <c r="Q94" s="36">
        <v>0</v>
      </c>
      <c r="R94" s="36">
        <v>0</v>
      </c>
      <c r="S94" s="36">
        <v>604.41367469879503</v>
      </c>
      <c r="T94" s="2">
        <v>604.38573686048528</v>
      </c>
      <c r="U94" s="66">
        <v>6413.6142631395151</v>
      </c>
      <c r="V94" s="37">
        <v>6.9122180000000002</v>
      </c>
      <c r="W94" s="38">
        <v>8</v>
      </c>
      <c r="X94" s="39">
        <v>295</v>
      </c>
      <c r="Y94" s="2">
        <v>114037.5</v>
      </c>
      <c r="Z94" s="4">
        <v>0.90576042107448995</v>
      </c>
      <c r="AA94" s="11">
        <v>0</v>
      </c>
      <c r="AB94" s="40" t="s">
        <v>106</v>
      </c>
      <c r="AC94" s="36">
        <v>56.322625813099997</v>
      </c>
      <c r="AD94" s="41">
        <v>46.7</v>
      </c>
      <c r="AE94" s="41">
        <v>46.7</v>
      </c>
      <c r="AF94" s="42">
        <v>3673076.8885000004</v>
      </c>
      <c r="AG94" s="43"/>
      <c r="AH94" s="44">
        <v>285093</v>
      </c>
      <c r="AI94" s="45">
        <v>32487</v>
      </c>
      <c r="AJ94" s="46">
        <v>2760</v>
      </c>
      <c r="AK94" s="46">
        <v>526</v>
      </c>
      <c r="AL94" s="9">
        <v>155170</v>
      </c>
      <c r="AM94" s="9">
        <v>0</v>
      </c>
      <c r="AN94" s="9">
        <v>155170</v>
      </c>
      <c r="AO94" s="42"/>
      <c r="AP94" s="9">
        <v>0</v>
      </c>
      <c r="AQ94" s="47">
        <v>20617</v>
      </c>
      <c r="AR94" s="47">
        <v>75498</v>
      </c>
      <c r="AS94" s="40">
        <v>0</v>
      </c>
      <c r="AT94" s="40">
        <v>0</v>
      </c>
      <c r="AU94" s="9">
        <v>0</v>
      </c>
      <c r="AV94" s="40">
        <v>0</v>
      </c>
      <c r="AW94" s="40">
        <v>61513</v>
      </c>
      <c r="AX94" s="40">
        <v>0</v>
      </c>
      <c r="AY94" s="45">
        <v>0</v>
      </c>
    </row>
    <row r="95" spans="1:51" x14ac:dyDescent="0.25">
      <c r="A95" s="5" t="s">
        <v>471</v>
      </c>
      <c r="B95" s="5"/>
      <c r="C95" s="5" t="s">
        <v>193</v>
      </c>
      <c r="D95" s="34">
        <v>237138331</v>
      </c>
      <c r="E95" s="34">
        <v>82618365</v>
      </c>
      <c r="F95" s="34">
        <v>17774080</v>
      </c>
      <c r="G95" s="34">
        <v>337530776</v>
      </c>
      <c r="H95" s="2">
        <v>8269504.012000001</v>
      </c>
      <c r="I95" s="19">
        <v>8269709.012000001</v>
      </c>
      <c r="J95" s="35">
        <v>345</v>
      </c>
      <c r="K95" s="35">
        <v>205</v>
      </c>
      <c r="L95" s="12">
        <v>4093.29</v>
      </c>
      <c r="M95" s="36">
        <v>4158.43</v>
      </c>
      <c r="N95" s="36">
        <v>4159.1000000000004</v>
      </c>
      <c r="O95" s="36">
        <v>4112.13</v>
      </c>
      <c r="P95" s="36">
        <v>4083.21</v>
      </c>
      <c r="Q95" s="36">
        <v>0</v>
      </c>
      <c r="R95" s="36">
        <v>0</v>
      </c>
      <c r="S95" s="36">
        <v>1988.6950151860199</v>
      </c>
      <c r="T95" s="2">
        <v>1988.6613486339797</v>
      </c>
      <c r="U95" s="66">
        <v>5029.3386513660207</v>
      </c>
      <c r="V95" s="37">
        <v>67.340861000000004</v>
      </c>
      <c r="W95" s="38">
        <v>130</v>
      </c>
      <c r="X95" s="39">
        <v>1959</v>
      </c>
      <c r="Y95" s="2">
        <v>1035329.5599999999</v>
      </c>
      <c r="Z95" s="4">
        <v>0.60457856081687278</v>
      </c>
      <c r="AA95" s="11">
        <v>0</v>
      </c>
      <c r="AB95" s="40" t="s">
        <v>106</v>
      </c>
      <c r="AC95" s="36">
        <v>622.36356495400003</v>
      </c>
      <c r="AD95" s="41">
        <v>36</v>
      </c>
      <c r="AE95" s="41">
        <v>36</v>
      </c>
      <c r="AF95" s="42">
        <v>20914152.728000004</v>
      </c>
      <c r="AG95" s="43"/>
      <c r="AH95" s="44">
        <v>2070088</v>
      </c>
      <c r="AI95" s="45">
        <v>316502</v>
      </c>
      <c r="AJ95" s="46">
        <v>44850</v>
      </c>
      <c r="AK95" s="46">
        <v>526</v>
      </c>
      <c r="AL95" s="9">
        <v>1030434</v>
      </c>
      <c r="AM95" s="9">
        <v>0</v>
      </c>
      <c r="AN95" s="9">
        <v>1030434</v>
      </c>
      <c r="AO95" s="42"/>
      <c r="AP95" s="9">
        <v>0</v>
      </c>
      <c r="AQ95" s="47">
        <v>149703</v>
      </c>
      <c r="AR95" s="47">
        <v>139041</v>
      </c>
      <c r="AS95" s="40">
        <v>0</v>
      </c>
      <c r="AT95" s="40">
        <v>0</v>
      </c>
      <c r="AU95" s="9">
        <v>0</v>
      </c>
      <c r="AV95" s="40">
        <v>0</v>
      </c>
      <c r="AW95" s="40">
        <v>0</v>
      </c>
      <c r="AX95" s="40">
        <v>115464</v>
      </c>
      <c r="AY95" s="45">
        <v>0</v>
      </c>
    </row>
    <row r="96" spans="1:51" x14ac:dyDescent="0.25">
      <c r="A96" s="5" t="s">
        <v>472</v>
      </c>
      <c r="B96" s="5"/>
      <c r="C96" s="5" t="s">
        <v>194</v>
      </c>
      <c r="D96" s="34">
        <v>32737990</v>
      </c>
      <c r="E96" s="34">
        <v>15165365</v>
      </c>
      <c r="F96" s="34">
        <v>7644520</v>
      </c>
      <c r="G96" s="34">
        <v>55547875</v>
      </c>
      <c r="H96" s="2">
        <v>1360922.9375</v>
      </c>
      <c r="I96" s="19">
        <v>1367465.9375</v>
      </c>
      <c r="J96" s="35">
        <v>6579</v>
      </c>
      <c r="K96" s="35">
        <v>6543</v>
      </c>
      <c r="L96" s="12">
        <v>710.66</v>
      </c>
      <c r="M96" s="36">
        <v>696.48</v>
      </c>
      <c r="N96" s="36">
        <v>683.89</v>
      </c>
      <c r="O96" s="36">
        <v>649.16</v>
      </c>
      <c r="P96" s="36">
        <v>649.85</v>
      </c>
      <c r="Q96" s="36">
        <v>0</v>
      </c>
      <c r="R96" s="36">
        <v>0</v>
      </c>
      <c r="S96" s="36">
        <v>1963.447532592465</v>
      </c>
      <c r="T96" s="2">
        <v>1963.3958441017689</v>
      </c>
      <c r="U96" s="66">
        <v>5054.6041558982306</v>
      </c>
      <c r="V96" s="37">
        <v>7.0800510000000001</v>
      </c>
      <c r="W96" s="38">
        <v>0</v>
      </c>
      <c r="X96" s="39">
        <v>435</v>
      </c>
      <c r="Y96" s="2">
        <v>0</v>
      </c>
      <c r="Z96" s="4">
        <v>0.61154868897829218</v>
      </c>
      <c r="AA96" s="11">
        <v>0</v>
      </c>
      <c r="AB96" s="40" t="s">
        <v>106</v>
      </c>
      <c r="AC96" s="36">
        <v>121.593432132</v>
      </c>
      <c r="AD96" s="41">
        <v>34.1</v>
      </c>
      <c r="AE96" s="41">
        <v>34.1</v>
      </c>
      <c r="AF96" s="42">
        <v>3520430.7024999997</v>
      </c>
      <c r="AG96" s="43"/>
      <c r="AH96" s="44">
        <v>346711</v>
      </c>
      <c r="AI96" s="45">
        <v>33276</v>
      </c>
      <c r="AJ96" s="46">
        <v>0</v>
      </c>
      <c r="AK96" s="46">
        <v>526</v>
      </c>
      <c r="AL96" s="9">
        <v>228810</v>
      </c>
      <c r="AM96" s="9">
        <v>0</v>
      </c>
      <c r="AN96" s="9">
        <v>228810</v>
      </c>
      <c r="AO96" s="42"/>
      <c r="AP96" s="9">
        <v>0</v>
      </c>
      <c r="AQ96" s="47">
        <v>25073</v>
      </c>
      <c r="AR96" s="47">
        <v>0</v>
      </c>
      <c r="AS96" s="40">
        <v>0</v>
      </c>
      <c r="AT96" s="40">
        <v>0</v>
      </c>
      <c r="AU96" s="9">
        <v>0</v>
      </c>
      <c r="AV96" s="40">
        <v>0</v>
      </c>
      <c r="AW96" s="40">
        <v>49758</v>
      </c>
      <c r="AX96" s="40">
        <v>0</v>
      </c>
      <c r="AY96" s="45">
        <v>7970</v>
      </c>
    </row>
    <row r="97" spans="1:51" x14ac:dyDescent="0.25">
      <c r="A97" s="5" t="s">
        <v>473</v>
      </c>
      <c r="B97" s="5"/>
      <c r="C97" s="5" t="s">
        <v>195</v>
      </c>
      <c r="D97" s="34">
        <v>232007712</v>
      </c>
      <c r="E97" s="34">
        <v>67221079</v>
      </c>
      <c r="F97" s="34">
        <v>19517037</v>
      </c>
      <c r="G97" s="34">
        <v>318745828</v>
      </c>
      <c r="H97" s="2">
        <v>7809272.7860000003</v>
      </c>
      <c r="I97" s="19">
        <v>7809278.7860000003</v>
      </c>
      <c r="J97" s="35">
        <v>67</v>
      </c>
      <c r="K97" s="35">
        <v>6</v>
      </c>
      <c r="L97" s="12">
        <v>3584.09</v>
      </c>
      <c r="M97" s="36">
        <v>3594.2</v>
      </c>
      <c r="N97" s="36">
        <v>3543.51</v>
      </c>
      <c r="O97" s="36">
        <v>3516.19</v>
      </c>
      <c r="P97" s="36">
        <v>3505.04</v>
      </c>
      <c r="Q97" s="36">
        <v>0</v>
      </c>
      <c r="R97" s="36">
        <v>0</v>
      </c>
      <c r="S97" s="36">
        <v>2172.7616120416228</v>
      </c>
      <c r="T97" s="2">
        <v>2172.7446402537425</v>
      </c>
      <c r="U97" s="66">
        <v>4845.2553597462575</v>
      </c>
      <c r="V97" s="37">
        <v>26.71557</v>
      </c>
      <c r="W97" s="38">
        <v>94</v>
      </c>
      <c r="X97" s="39">
        <v>1821</v>
      </c>
      <c r="Y97" s="2">
        <v>720384.75</v>
      </c>
      <c r="Z97" s="4">
        <v>0.55156765507317951</v>
      </c>
      <c r="AA97" s="11">
        <v>0</v>
      </c>
      <c r="AB97" s="40">
        <v>215</v>
      </c>
      <c r="AC97" s="36">
        <v>346.698079312</v>
      </c>
      <c r="AD97" s="41">
        <v>37.49</v>
      </c>
      <c r="AE97" s="41">
        <v>37.49</v>
      </c>
      <c r="AF97" s="42">
        <v>17414816.813999999</v>
      </c>
      <c r="AG97" s="43"/>
      <c r="AH97" s="44">
        <v>1789211</v>
      </c>
      <c r="AI97" s="45">
        <v>125563</v>
      </c>
      <c r="AJ97" s="46">
        <v>32430</v>
      </c>
      <c r="AK97" s="46">
        <v>526</v>
      </c>
      <c r="AL97" s="9">
        <v>957846</v>
      </c>
      <c r="AM97" s="9">
        <v>0</v>
      </c>
      <c r="AN97" s="9">
        <v>957846</v>
      </c>
      <c r="AO97" s="42"/>
      <c r="AP97" s="9">
        <v>0</v>
      </c>
      <c r="AQ97" s="47">
        <v>129391</v>
      </c>
      <c r="AR97" s="47">
        <v>80782</v>
      </c>
      <c r="AS97" s="40">
        <v>0</v>
      </c>
      <c r="AT97" s="40">
        <v>0</v>
      </c>
      <c r="AU97" s="9">
        <v>0</v>
      </c>
      <c r="AV97" s="40">
        <v>0</v>
      </c>
      <c r="AW97" s="40">
        <v>0</v>
      </c>
      <c r="AX97" s="40">
        <v>0</v>
      </c>
      <c r="AY97" s="45">
        <v>0</v>
      </c>
    </row>
    <row r="98" spans="1:51" x14ac:dyDescent="0.25">
      <c r="A98" s="5" t="s">
        <v>474</v>
      </c>
      <c r="B98" s="5"/>
      <c r="C98" s="5" t="s">
        <v>196</v>
      </c>
      <c r="D98" s="34">
        <v>184718326</v>
      </c>
      <c r="E98" s="34">
        <v>77918845</v>
      </c>
      <c r="F98" s="34">
        <v>8406555</v>
      </c>
      <c r="G98" s="34">
        <v>271043726</v>
      </c>
      <c r="H98" s="2">
        <v>6640571.2870000005</v>
      </c>
      <c r="I98" s="19">
        <v>6692324.2870000005</v>
      </c>
      <c r="J98" s="35">
        <v>49036</v>
      </c>
      <c r="K98" s="35">
        <v>51753</v>
      </c>
      <c r="L98" s="12">
        <v>3119.19</v>
      </c>
      <c r="M98" s="36">
        <v>3096.27</v>
      </c>
      <c r="N98" s="36">
        <v>3058.6</v>
      </c>
      <c r="O98" s="36">
        <v>3060.6</v>
      </c>
      <c r="P98" s="36">
        <v>3043.69</v>
      </c>
      <c r="Q98" s="36">
        <v>0</v>
      </c>
      <c r="R98" s="36">
        <v>0</v>
      </c>
      <c r="S98" s="36">
        <v>2160.5374489304877</v>
      </c>
      <c r="T98" s="2">
        <v>2161.4149563830028</v>
      </c>
      <c r="U98" s="66">
        <v>4856.5850436169967</v>
      </c>
      <c r="V98" s="37">
        <v>45.003788</v>
      </c>
      <c r="W98" s="38">
        <v>205</v>
      </c>
      <c r="X98" s="39">
        <v>2178</v>
      </c>
      <c r="Y98" s="2">
        <v>947416.5</v>
      </c>
      <c r="Z98" s="4">
        <v>0.55521274199946591</v>
      </c>
      <c r="AA98" s="11">
        <v>0</v>
      </c>
      <c r="AB98" s="40" t="s">
        <v>106</v>
      </c>
      <c r="AC98" s="36">
        <v>120.185196245</v>
      </c>
      <c r="AD98" s="41">
        <v>37.619999999999997</v>
      </c>
      <c r="AE98" s="41">
        <v>37.619999999999997</v>
      </c>
      <c r="AF98" s="42">
        <v>15037298.572999999</v>
      </c>
      <c r="AG98" s="43"/>
      <c r="AH98" s="44">
        <v>1541339</v>
      </c>
      <c r="AI98" s="45">
        <v>211518</v>
      </c>
      <c r="AJ98" s="46">
        <v>70725</v>
      </c>
      <c r="AK98" s="46">
        <v>1051</v>
      </c>
      <c r="AL98" s="9">
        <v>2289078</v>
      </c>
      <c r="AM98" s="9">
        <v>0</v>
      </c>
      <c r="AN98" s="9">
        <v>2289078</v>
      </c>
      <c r="AO98" s="42"/>
      <c r="AP98" s="9">
        <v>0</v>
      </c>
      <c r="AQ98" s="47">
        <v>111466</v>
      </c>
      <c r="AR98" s="47">
        <v>108342</v>
      </c>
      <c r="AS98" s="40">
        <v>0</v>
      </c>
      <c r="AT98" s="40">
        <v>0</v>
      </c>
      <c r="AU98" s="9">
        <v>0</v>
      </c>
      <c r="AV98" s="40">
        <v>0</v>
      </c>
      <c r="AW98" s="40">
        <v>80426</v>
      </c>
      <c r="AX98" s="40">
        <v>0</v>
      </c>
      <c r="AY98" s="45">
        <v>0</v>
      </c>
    </row>
    <row r="99" spans="1:51" x14ac:dyDescent="0.25">
      <c r="A99" s="5" t="s">
        <v>475</v>
      </c>
      <c r="B99" s="5"/>
      <c r="C99" s="5" t="s">
        <v>197</v>
      </c>
      <c r="D99" s="34">
        <v>22089115</v>
      </c>
      <c r="E99" s="34">
        <v>6741045</v>
      </c>
      <c r="F99" s="34">
        <v>7744565</v>
      </c>
      <c r="G99" s="34">
        <v>36574725</v>
      </c>
      <c r="H99" s="2">
        <v>896080.76250000007</v>
      </c>
      <c r="I99" s="19">
        <v>896080.76250000007</v>
      </c>
      <c r="J99" s="35">
        <v>0</v>
      </c>
      <c r="K99" s="35">
        <v>0</v>
      </c>
      <c r="L99" s="12">
        <v>496.86</v>
      </c>
      <c r="M99" s="36">
        <v>490.22</v>
      </c>
      <c r="N99" s="36">
        <v>480</v>
      </c>
      <c r="O99" s="36">
        <v>457.85</v>
      </c>
      <c r="P99" s="36">
        <v>451.44</v>
      </c>
      <c r="Q99" s="36">
        <v>0</v>
      </c>
      <c r="R99" s="36">
        <v>0</v>
      </c>
      <c r="S99" s="36">
        <v>1827.9155532210029</v>
      </c>
      <c r="T99" s="2">
        <v>1827.9155532210029</v>
      </c>
      <c r="U99" s="66">
        <v>5190.0844467789975</v>
      </c>
      <c r="V99" s="37">
        <v>0</v>
      </c>
      <c r="W99" s="38">
        <v>30</v>
      </c>
      <c r="X99" s="39">
        <v>411</v>
      </c>
      <c r="Y99" s="2">
        <v>88897.5</v>
      </c>
      <c r="Z99" s="4">
        <v>0.64780620200593853</v>
      </c>
      <c r="AA99" s="11">
        <v>0</v>
      </c>
      <c r="AB99" s="40">
        <v>307</v>
      </c>
      <c r="AC99" s="36">
        <v>232.267699136</v>
      </c>
      <c r="AD99" s="41">
        <v>31.3</v>
      </c>
      <c r="AE99" s="41">
        <v>31.3</v>
      </c>
      <c r="AF99" s="42">
        <v>2544283.1975000002</v>
      </c>
      <c r="AG99" s="43"/>
      <c r="AH99" s="44">
        <v>244034</v>
      </c>
      <c r="AI99" s="45">
        <v>0</v>
      </c>
      <c r="AJ99" s="46">
        <v>10350</v>
      </c>
      <c r="AK99" s="46">
        <v>1051</v>
      </c>
      <c r="AL99" s="9">
        <v>431961</v>
      </c>
      <c r="AM99" s="9">
        <v>0</v>
      </c>
      <c r="AN99" s="9">
        <v>431961</v>
      </c>
      <c r="AO99" s="42"/>
      <c r="AP99" s="9">
        <v>0</v>
      </c>
      <c r="AQ99" s="47">
        <v>17648</v>
      </c>
      <c r="AR99" s="47">
        <v>13917</v>
      </c>
      <c r="AS99" s="40">
        <v>0</v>
      </c>
      <c r="AT99" s="40">
        <v>0</v>
      </c>
      <c r="AU99" s="9">
        <v>0</v>
      </c>
      <c r="AV99" s="40">
        <v>0</v>
      </c>
      <c r="AW99" s="40">
        <v>23300</v>
      </c>
      <c r="AX99" s="40">
        <v>0</v>
      </c>
      <c r="AY99" s="45">
        <v>0</v>
      </c>
    </row>
    <row r="100" spans="1:51" x14ac:dyDescent="0.25">
      <c r="A100" s="5" t="s">
        <v>476</v>
      </c>
      <c r="B100" s="5"/>
      <c r="C100" s="5" t="s">
        <v>198</v>
      </c>
      <c r="D100" s="34">
        <v>110319659</v>
      </c>
      <c r="E100" s="34">
        <v>55178330</v>
      </c>
      <c r="F100" s="34">
        <v>31779800</v>
      </c>
      <c r="G100" s="34">
        <v>197277789</v>
      </c>
      <c r="H100" s="2">
        <v>4833305.8305000002</v>
      </c>
      <c r="I100" s="19">
        <v>5032754.8305000002</v>
      </c>
      <c r="J100" s="35">
        <v>332605</v>
      </c>
      <c r="K100" s="35">
        <v>199449</v>
      </c>
      <c r="L100" s="12">
        <v>2232.9899999999998</v>
      </c>
      <c r="M100" s="36">
        <v>2250.4</v>
      </c>
      <c r="N100" s="36">
        <v>2206.59</v>
      </c>
      <c r="O100" s="36">
        <v>2263.73</v>
      </c>
      <c r="P100" s="36">
        <v>2235.27</v>
      </c>
      <c r="Q100" s="36">
        <v>0</v>
      </c>
      <c r="R100" s="36">
        <v>0</v>
      </c>
      <c r="S100" s="36">
        <v>2295.5522709296124</v>
      </c>
      <c r="T100" s="2">
        <v>2236.3823455830075</v>
      </c>
      <c r="U100" s="66">
        <v>4781.6176544169921</v>
      </c>
      <c r="V100" s="37">
        <v>28.118428999999999</v>
      </c>
      <c r="W100" s="38">
        <v>522</v>
      </c>
      <c r="X100" s="39">
        <v>1889</v>
      </c>
      <c r="Y100" s="2">
        <v>577721.26</v>
      </c>
      <c r="Z100" s="4">
        <v>0.51390626161965136</v>
      </c>
      <c r="AA100" s="11">
        <v>0</v>
      </c>
      <c r="AB100" s="40" t="s">
        <v>106</v>
      </c>
      <c r="AC100" s="36">
        <v>284.59767747799998</v>
      </c>
      <c r="AD100" s="41">
        <v>34.700000000000003</v>
      </c>
      <c r="AE100" s="41">
        <v>34.700000000000003</v>
      </c>
      <c r="AF100" s="42">
        <v>10760552.3695</v>
      </c>
      <c r="AG100" s="43"/>
      <c r="AH100" s="44">
        <v>1120261</v>
      </c>
      <c r="AI100" s="45">
        <v>132157</v>
      </c>
      <c r="AJ100" s="46">
        <v>180090</v>
      </c>
      <c r="AK100" s="46">
        <v>1051</v>
      </c>
      <c r="AL100" s="9">
        <v>1985339</v>
      </c>
      <c r="AM100" s="9">
        <v>0</v>
      </c>
      <c r="AN100" s="9">
        <v>1985339</v>
      </c>
      <c r="AO100" s="42"/>
      <c r="AP100" s="9">
        <v>0</v>
      </c>
      <c r="AQ100" s="47">
        <v>81014</v>
      </c>
      <c r="AR100" s="47">
        <v>61063</v>
      </c>
      <c r="AS100" s="40">
        <v>0</v>
      </c>
      <c r="AT100" s="40">
        <v>0</v>
      </c>
      <c r="AU100" s="9">
        <v>0</v>
      </c>
      <c r="AV100" s="40">
        <v>0</v>
      </c>
      <c r="AW100" s="40">
        <v>0</v>
      </c>
      <c r="AX100" s="40">
        <v>23387</v>
      </c>
      <c r="AY100" s="45">
        <v>0</v>
      </c>
    </row>
    <row r="101" spans="1:51" x14ac:dyDescent="0.25">
      <c r="A101" s="5" t="s">
        <v>477</v>
      </c>
      <c r="B101" s="5"/>
      <c r="C101" s="5" t="s">
        <v>199</v>
      </c>
      <c r="D101" s="34">
        <v>11275531</v>
      </c>
      <c r="E101" s="34">
        <v>3528290</v>
      </c>
      <c r="F101" s="34">
        <v>3154500</v>
      </c>
      <c r="G101" s="34">
        <v>17958321</v>
      </c>
      <c r="H101" s="2">
        <v>439978.86449999997</v>
      </c>
      <c r="I101" s="19">
        <v>439978.86449999997</v>
      </c>
      <c r="J101" s="35">
        <v>0</v>
      </c>
      <c r="K101" s="35">
        <v>0</v>
      </c>
      <c r="L101" s="12">
        <v>602.59</v>
      </c>
      <c r="M101" s="36">
        <v>585.23</v>
      </c>
      <c r="N101" s="36">
        <v>582.47</v>
      </c>
      <c r="O101" s="36">
        <v>568.08000000000004</v>
      </c>
      <c r="P101" s="36">
        <v>567.26</v>
      </c>
      <c r="Q101" s="36">
        <v>0</v>
      </c>
      <c r="R101" s="36">
        <v>0</v>
      </c>
      <c r="S101" s="36">
        <v>751.805041607573</v>
      </c>
      <c r="T101" s="2">
        <v>751.805041607573</v>
      </c>
      <c r="U101" s="66">
        <v>6266.194958392427</v>
      </c>
      <c r="V101" s="37">
        <v>0</v>
      </c>
      <c r="W101" s="38">
        <v>11</v>
      </c>
      <c r="X101" s="39">
        <v>287</v>
      </c>
      <c r="Y101" s="2">
        <v>152410.5</v>
      </c>
      <c r="Z101" s="4">
        <v>0.88002207933210452</v>
      </c>
      <c r="AA101" s="11">
        <v>0</v>
      </c>
      <c r="AB101" s="40" t="s">
        <v>106</v>
      </c>
      <c r="AC101" s="36">
        <v>71.664864075599993</v>
      </c>
      <c r="AD101" s="41">
        <v>41.8</v>
      </c>
      <c r="AE101" s="41">
        <v>41.8</v>
      </c>
      <c r="AF101" s="42">
        <v>3667165.2755</v>
      </c>
      <c r="AG101" s="43"/>
      <c r="AH101" s="44">
        <v>291330</v>
      </c>
      <c r="AI101" s="45">
        <v>0</v>
      </c>
      <c r="AJ101" s="46">
        <v>3795</v>
      </c>
      <c r="AK101" s="46">
        <v>526</v>
      </c>
      <c r="AL101" s="9">
        <v>150962</v>
      </c>
      <c r="AM101" s="9">
        <v>0</v>
      </c>
      <c r="AN101" s="9">
        <v>150962</v>
      </c>
      <c r="AO101" s="42"/>
      <c r="AP101" s="9">
        <v>0</v>
      </c>
      <c r="AQ101" s="47">
        <v>21068</v>
      </c>
      <c r="AR101" s="47">
        <v>78807</v>
      </c>
      <c r="AS101" s="40">
        <v>0</v>
      </c>
      <c r="AT101" s="40">
        <v>0</v>
      </c>
      <c r="AU101" s="9">
        <v>0</v>
      </c>
      <c r="AV101" s="40">
        <v>0</v>
      </c>
      <c r="AW101" s="40">
        <v>60916</v>
      </c>
      <c r="AX101" s="40">
        <v>0</v>
      </c>
      <c r="AY101" s="45">
        <v>0</v>
      </c>
    </row>
    <row r="102" spans="1:51" x14ac:dyDescent="0.25">
      <c r="A102" s="5" t="s">
        <v>478</v>
      </c>
      <c r="B102" s="5"/>
      <c r="C102" s="5" t="s">
        <v>200</v>
      </c>
      <c r="D102" s="34">
        <v>49626674</v>
      </c>
      <c r="E102" s="34">
        <v>14435548</v>
      </c>
      <c r="F102" s="34">
        <v>7591237</v>
      </c>
      <c r="G102" s="34">
        <v>71653459</v>
      </c>
      <c r="H102" s="2">
        <v>1755509.7455</v>
      </c>
      <c r="I102" s="19">
        <v>1758380.7455</v>
      </c>
      <c r="J102" s="35">
        <v>2435</v>
      </c>
      <c r="K102" s="35">
        <v>2871</v>
      </c>
      <c r="L102" s="12">
        <v>987.08</v>
      </c>
      <c r="M102" s="36">
        <v>994.06</v>
      </c>
      <c r="N102" s="36">
        <v>997.92</v>
      </c>
      <c r="O102" s="36">
        <v>935.64</v>
      </c>
      <c r="P102" s="36">
        <v>926.19</v>
      </c>
      <c r="Q102" s="36">
        <v>0</v>
      </c>
      <c r="R102" s="36">
        <v>0</v>
      </c>
      <c r="S102" s="36">
        <v>1768.4493345472106</v>
      </c>
      <c r="T102" s="2">
        <v>1768.8879398627851</v>
      </c>
      <c r="U102" s="66">
        <v>5249.1120601372149</v>
      </c>
      <c r="V102" s="37">
        <v>7.6384040000000004</v>
      </c>
      <c r="W102" s="38">
        <v>20</v>
      </c>
      <c r="X102" s="39">
        <v>716</v>
      </c>
      <c r="Y102" s="2">
        <v>121412.25</v>
      </c>
      <c r="Z102" s="4">
        <v>0.66312367529180194</v>
      </c>
      <c r="AA102" s="11">
        <v>0</v>
      </c>
      <c r="AB102" s="40" t="s">
        <v>106</v>
      </c>
      <c r="AC102" s="36">
        <v>178.96752827700001</v>
      </c>
      <c r="AD102" s="41">
        <v>41</v>
      </c>
      <c r="AE102" s="41">
        <v>41</v>
      </c>
      <c r="AF102" s="42">
        <v>5217932.3344999999</v>
      </c>
      <c r="AG102" s="43"/>
      <c r="AH102" s="44">
        <v>494848</v>
      </c>
      <c r="AI102" s="45">
        <v>35900</v>
      </c>
      <c r="AJ102" s="46">
        <v>6900</v>
      </c>
      <c r="AK102" s="46">
        <v>701</v>
      </c>
      <c r="AL102" s="9">
        <v>752516</v>
      </c>
      <c r="AM102" s="9">
        <v>-250600</v>
      </c>
      <c r="AN102" s="9">
        <v>501916</v>
      </c>
      <c r="AO102" s="42"/>
      <c r="AP102" s="9">
        <v>0</v>
      </c>
      <c r="AQ102" s="47">
        <v>35786</v>
      </c>
      <c r="AR102" s="47">
        <v>20139</v>
      </c>
      <c r="AS102" s="40">
        <v>0</v>
      </c>
      <c r="AT102" s="40">
        <v>0</v>
      </c>
      <c r="AU102" s="9">
        <v>0</v>
      </c>
      <c r="AV102" s="40">
        <v>0</v>
      </c>
      <c r="AW102" s="40">
        <v>0</v>
      </c>
      <c r="AX102" s="40">
        <v>19019</v>
      </c>
      <c r="AY102" s="45">
        <v>84856</v>
      </c>
    </row>
    <row r="103" spans="1:51" x14ac:dyDescent="0.25">
      <c r="A103" s="5" t="s">
        <v>479</v>
      </c>
      <c r="B103" s="5"/>
      <c r="C103" s="5" t="s">
        <v>201</v>
      </c>
      <c r="D103" s="34">
        <v>39566517</v>
      </c>
      <c r="E103" s="34">
        <v>16581799</v>
      </c>
      <c r="F103" s="34">
        <v>7687308</v>
      </c>
      <c r="G103" s="34">
        <v>63835624</v>
      </c>
      <c r="H103" s="2">
        <v>1563972.7879999999</v>
      </c>
      <c r="I103" s="19">
        <v>1565726.7879999999</v>
      </c>
      <c r="J103" s="35">
        <v>1790</v>
      </c>
      <c r="K103" s="35">
        <v>1754</v>
      </c>
      <c r="L103" s="12">
        <v>1019.95</v>
      </c>
      <c r="M103" s="36">
        <v>1028.93</v>
      </c>
      <c r="N103" s="36">
        <v>1030.8399999999999</v>
      </c>
      <c r="O103" s="36">
        <v>1002.16</v>
      </c>
      <c r="P103" s="36">
        <v>997.34</v>
      </c>
      <c r="Q103" s="36">
        <v>0</v>
      </c>
      <c r="R103" s="36">
        <v>0</v>
      </c>
      <c r="S103" s="36">
        <v>1521.7388821396983</v>
      </c>
      <c r="T103" s="2">
        <v>1521.7038943368352</v>
      </c>
      <c r="U103" s="66">
        <v>5496.2961056631648</v>
      </c>
      <c r="V103" s="37">
        <v>15.352900999999999</v>
      </c>
      <c r="W103" s="38">
        <v>3</v>
      </c>
      <c r="X103" s="39">
        <v>563</v>
      </c>
      <c r="Y103" s="2">
        <v>346027.5</v>
      </c>
      <c r="Z103" s="4">
        <v>0.72313198927271638</v>
      </c>
      <c r="AA103" s="11">
        <v>0</v>
      </c>
      <c r="AB103" s="40" t="s">
        <v>106</v>
      </c>
      <c r="AC103" s="36">
        <v>75.439710691100004</v>
      </c>
      <c r="AD103" s="41">
        <v>38.200000000000003</v>
      </c>
      <c r="AE103" s="41">
        <v>38.200000000000003</v>
      </c>
      <c r="AF103" s="42">
        <v>5655303.9520000005</v>
      </c>
      <c r="AG103" s="43"/>
      <c r="AH103" s="44">
        <v>512207</v>
      </c>
      <c r="AI103" s="45">
        <v>72159</v>
      </c>
      <c r="AJ103" s="46">
        <v>1035</v>
      </c>
      <c r="AK103" s="46">
        <v>526</v>
      </c>
      <c r="AL103" s="9">
        <v>296138</v>
      </c>
      <c r="AM103" s="9">
        <v>0</v>
      </c>
      <c r="AN103" s="9">
        <v>296138</v>
      </c>
      <c r="AO103" s="42"/>
      <c r="AP103" s="9">
        <v>0</v>
      </c>
      <c r="AQ103" s="47">
        <v>37041</v>
      </c>
      <c r="AR103" s="47">
        <v>72719</v>
      </c>
      <c r="AS103" s="40">
        <v>0</v>
      </c>
      <c r="AT103" s="40">
        <v>0</v>
      </c>
      <c r="AU103" s="9">
        <v>0</v>
      </c>
      <c r="AV103" s="40">
        <v>0</v>
      </c>
      <c r="AW103" s="40">
        <v>0</v>
      </c>
      <c r="AX103" s="40">
        <v>19107</v>
      </c>
      <c r="AY103" s="45">
        <v>0</v>
      </c>
    </row>
    <row r="104" spans="1:51" x14ac:dyDescent="0.25">
      <c r="A104" s="5" t="s">
        <v>480</v>
      </c>
      <c r="B104" s="5"/>
      <c r="C104" s="5" t="s">
        <v>202</v>
      </c>
      <c r="D104" s="34">
        <v>33317911</v>
      </c>
      <c r="E104" s="34">
        <v>21693189</v>
      </c>
      <c r="F104" s="34">
        <v>16414835</v>
      </c>
      <c r="G104" s="34">
        <v>71425935</v>
      </c>
      <c r="H104" s="2">
        <v>1749935.4075</v>
      </c>
      <c r="I104" s="19">
        <v>1970535.4075</v>
      </c>
      <c r="J104" s="35">
        <v>260047</v>
      </c>
      <c r="K104" s="35">
        <v>220600</v>
      </c>
      <c r="L104" s="12">
        <v>735.2</v>
      </c>
      <c r="M104" s="36">
        <v>736.11</v>
      </c>
      <c r="N104" s="36">
        <v>738.54</v>
      </c>
      <c r="O104" s="36">
        <v>741.18</v>
      </c>
      <c r="P104" s="36">
        <v>726.23</v>
      </c>
      <c r="Q104" s="36">
        <v>0</v>
      </c>
      <c r="R104" s="36">
        <v>0</v>
      </c>
      <c r="S104" s="36">
        <v>2730.5462600698265</v>
      </c>
      <c r="T104" s="2">
        <v>2676.9578018230968</v>
      </c>
      <c r="U104" s="66">
        <v>4341.0421981769032</v>
      </c>
      <c r="V104" s="37">
        <v>8.2673199999999998</v>
      </c>
      <c r="W104" s="38">
        <v>0</v>
      </c>
      <c r="X104" s="39">
        <v>380</v>
      </c>
      <c r="Y104" s="2">
        <v>228118.5</v>
      </c>
      <c r="Z104" s="4">
        <v>0.36313102701504674</v>
      </c>
      <c r="AA104" s="11">
        <v>0</v>
      </c>
      <c r="AB104" s="40" t="s">
        <v>106</v>
      </c>
      <c r="AC104" s="36">
        <v>49.295258173800001</v>
      </c>
      <c r="AD104" s="41">
        <v>39.18</v>
      </c>
      <c r="AE104" s="41">
        <v>47.78</v>
      </c>
      <c r="AF104" s="42">
        <v>3195484.5725000002</v>
      </c>
      <c r="AG104" s="43"/>
      <c r="AH104" s="44">
        <v>366439</v>
      </c>
      <c r="AI104" s="45">
        <v>38856</v>
      </c>
      <c r="AJ104" s="46">
        <v>0</v>
      </c>
      <c r="AK104" s="46">
        <v>526</v>
      </c>
      <c r="AL104" s="9">
        <v>199880</v>
      </c>
      <c r="AM104" s="9">
        <v>0</v>
      </c>
      <c r="AN104" s="9">
        <v>199880</v>
      </c>
      <c r="AO104" s="42"/>
      <c r="AP104" s="9">
        <v>0</v>
      </c>
      <c r="AQ104" s="47">
        <v>26500</v>
      </c>
      <c r="AR104" s="47">
        <v>15392</v>
      </c>
      <c r="AS104" s="40">
        <v>0</v>
      </c>
      <c r="AT104" s="40">
        <v>0</v>
      </c>
      <c r="AU104" s="9">
        <v>0</v>
      </c>
      <c r="AV104" s="40">
        <v>0</v>
      </c>
      <c r="AW104" s="40">
        <v>0</v>
      </c>
      <c r="AX104" s="40">
        <v>14755</v>
      </c>
      <c r="AY104" s="45">
        <v>0</v>
      </c>
    </row>
    <row r="105" spans="1:51" x14ac:dyDescent="0.25">
      <c r="A105" s="5" t="s">
        <v>481</v>
      </c>
      <c r="B105" s="5"/>
      <c r="C105" s="5" t="s">
        <v>203</v>
      </c>
      <c r="D105" s="34">
        <v>125784796</v>
      </c>
      <c r="E105" s="34">
        <v>48338472</v>
      </c>
      <c r="F105" s="34">
        <v>63111909</v>
      </c>
      <c r="G105" s="34">
        <v>237235177</v>
      </c>
      <c r="H105" s="2">
        <v>5812261.8365000002</v>
      </c>
      <c r="I105" s="19">
        <v>5818310.8365000002</v>
      </c>
      <c r="J105" s="35">
        <v>6140</v>
      </c>
      <c r="K105" s="35">
        <v>6049</v>
      </c>
      <c r="L105" s="12">
        <v>1944.58</v>
      </c>
      <c r="M105" s="36">
        <v>1930.05</v>
      </c>
      <c r="N105" s="36">
        <v>1924.01</v>
      </c>
      <c r="O105" s="36">
        <v>1899.24</v>
      </c>
      <c r="P105" s="36">
        <v>1891.32</v>
      </c>
      <c r="Q105" s="36">
        <v>0</v>
      </c>
      <c r="R105" s="36">
        <v>0</v>
      </c>
      <c r="S105" s="36">
        <v>3014.6378780342479</v>
      </c>
      <c r="T105" s="2">
        <v>3014.5907289966581</v>
      </c>
      <c r="U105" s="66">
        <v>4003.4092710033419</v>
      </c>
      <c r="V105" s="37">
        <v>36.584211000000003</v>
      </c>
      <c r="W105" s="38">
        <v>113</v>
      </c>
      <c r="X105" s="39">
        <v>1485</v>
      </c>
      <c r="Y105" s="2">
        <v>646850</v>
      </c>
      <c r="Z105" s="4">
        <v>0.24697347224887456</v>
      </c>
      <c r="AA105" s="11">
        <v>0</v>
      </c>
      <c r="AB105" s="40" t="s">
        <v>204</v>
      </c>
      <c r="AC105" s="36">
        <v>457.32493887999999</v>
      </c>
      <c r="AD105" s="41">
        <v>41.14</v>
      </c>
      <c r="AE105" s="41">
        <v>41.14</v>
      </c>
      <c r="AF105" s="42">
        <v>7726780.0635000002</v>
      </c>
      <c r="AG105" s="43"/>
      <c r="AH105" s="44">
        <v>960789</v>
      </c>
      <c r="AI105" s="45">
        <v>171946</v>
      </c>
      <c r="AJ105" s="46">
        <v>38985</v>
      </c>
      <c r="AK105" s="46">
        <v>1051</v>
      </c>
      <c r="AL105" s="9">
        <v>1560735</v>
      </c>
      <c r="AM105" s="9">
        <v>0</v>
      </c>
      <c r="AN105" s="9">
        <v>1560735</v>
      </c>
      <c r="AO105" s="42"/>
      <c r="AP105" s="9">
        <v>0</v>
      </c>
      <c r="AQ105" s="47">
        <v>69482</v>
      </c>
      <c r="AR105" s="47">
        <v>23434</v>
      </c>
      <c r="AS105" s="40">
        <v>0</v>
      </c>
      <c r="AT105" s="40">
        <v>0</v>
      </c>
      <c r="AU105" s="9">
        <v>0</v>
      </c>
      <c r="AV105" s="40">
        <v>0</v>
      </c>
      <c r="AW105" s="40">
        <v>50986</v>
      </c>
      <c r="AX105" s="40">
        <v>0</v>
      </c>
      <c r="AY105" s="45">
        <v>26571</v>
      </c>
    </row>
    <row r="106" spans="1:51" x14ac:dyDescent="0.25">
      <c r="A106" s="5" t="s">
        <v>482</v>
      </c>
      <c r="B106" s="5"/>
      <c r="C106" s="5" t="s">
        <v>205</v>
      </c>
      <c r="D106" s="34">
        <v>15175928</v>
      </c>
      <c r="E106" s="34">
        <v>4766408</v>
      </c>
      <c r="F106" s="34">
        <v>8861791</v>
      </c>
      <c r="G106" s="34">
        <v>28804127</v>
      </c>
      <c r="H106" s="2">
        <v>705701.11150000012</v>
      </c>
      <c r="I106" s="19">
        <v>706523.11150000012</v>
      </c>
      <c r="J106" s="35">
        <v>809</v>
      </c>
      <c r="K106" s="35">
        <v>822</v>
      </c>
      <c r="L106" s="12">
        <v>490.48</v>
      </c>
      <c r="M106" s="36">
        <v>516.79999999999995</v>
      </c>
      <c r="N106" s="36">
        <v>514</v>
      </c>
      <c r="O106" s="36">
        <v>489.58</v>
      </c>
      <c r="P106" s="36">
        <v>492.05</v>
      </c>
      <c r="Q106" s="36">
        <v>0</v>
      </c>
      <c r="R106" s="36">
        <v>0</v>
      </c>
      <c r="S106" s="36">
        <v>1367.0861290634678</v>
      </c>
      <c r="T106" s="2">
        <v>1367.1112838622294</v>
      </c>
      <c r="U106" s="66">
        <v>5650.8887161377706</v>
      </c>
      <c r="V106" s="37">
        <v>0</v>
      </c>
      <c r="W106" s="38">
        <v>1</v>
      </c>
      <c r="X106" s="39">
        <v>283</v>
      </c>
      <c r="Y106" s="2">
        <v>219750.98975000001</v>
      </c>
      <c r="Z106" s="4">
        <v>0.7580769836017871</v>
      </c>
      <c r="AA106" s="11">
        <v>0</v>
      </c>
      <c r="AB106" s="40" t="s">
        <v>106</v>
      </c>
      <c r="AC106" s="36">
        <v>73.080668383000003</v>
      </c>
      <c r="AD106" s="41">
        <v>40.799999999999997</v>
      </c>
      <c r="AE106" s="41">
        <v>40.799999999999997</v>
      </c>
      <c r="AF106" s="42">
        <v>2920379.2884999998</v>
      </c>
      <c r="AG106" s="43"/>
      <c r="AH106" s="44">
        <v>257266</v>
      </c>
      <c r="AI106" s="45">
        <v>0</v>
      </c>
      <c r="AJ106" s="46">
        <v>345</v>
      </c>
      <c r="AK106" s="46">
        <v>526</v>
      </c>
      <c r="AL106" s="9">
        <v>148858</v>
      </c>
      <c r="AM106" s="9">
        <v>0</v>
      </c>
      <c r="AN106" s="9">
        <v>148858</v>
      </c>
      <c r="AO106" s="42"/>
      <c r="AP106" s="9">
        <v>0</v>
      </c>
      <c r="AQ106" s="47">
        <v>18605</v>
      </c>
      <c r="AR106" s="47">
        <v>53890</v>
      </c>
      <c r="AS106" s="40">
        <v>0</v>
      </c>
      <c r="AT106" s="40">
        <v>0</v>
      </c>
      <c r="AU106" s="9">
        <v>0</v>
      </c>
      <c r="AV106" s="40">
        <v>0</v>
      </c>
      <c r="AW106" s="40">
        <v>0</v>
      </c>
      <c r="AX106" s="40">
        <v>41266</v>
      </c>
      <c r="AY106" s="45">
        <v>0</v>
      </c>
    </row>
    <row r="107" spans="1:51" x14ac:dyDescent="0.25">
      <c r="A107" s="5" t="s">
        <v>483</v>
      </c>
      <c r="B107" s="5"/>
      <c r="C107" s="5" t="s">
        <v>206</v>
      </c>
      <c r="D107" s="34">
        <v>21679087</v>
      </c>
      <c r="E107" s="34">
        <v>10387005</v>
      </c>
      <c r="F107" s="34">
        <v>6486475</v>
      </c>
      <c r="G107" s="34">
        <v>38552567</v>
      </c>
      <c r="H107" s="2">
        <v>944537.89149999991</v>
      </c>
      <c r="I107" s="19">
        <v>1279774.8914999999</v>
      </c>
      <c r="J107" s="35">
        <v>175277</v>
      </c>
      <c r="K107" s="35">
        <v>335237</v>
      </c>
      <c r="L107" s="12">
        <v>561.39</v>
      </c>
      <c r="M107" s="36">
        <v>539.23</v>
      </c>
      <c r="N107" s="36">
        <v>530</v>
      </c>
      <c r="O107" s="36">
        <v>506.28</v>
      </c>
      <c r="P107" s="36">
        <v>504.24</v>
      </c>
      <c r="Q107" s="36">
        <v>0</v>
      </c>
      <c r="R107" s="36">
        <v>0</v>
      </c>
      <c r="S107" s="36">
        <v>2076.6924902175324</v>
      </c>
      <c r="T107" s="2">
        <v>2373.337706544517</v>
      </c>
      <c r="U107" s="66">
        <v>4644.6622934554835</v>
      </c>
      <c r="V107" s="37">
        <v>1.814573</v>
      </c>
      <c r="W107" s="38">
        <v>20</v>
      </c>
      <c r="X107" s="39">
        <v>420</v>
      </c>
      <c r="Y107" s="2">
        <v>189904.5</v>
      </c>
      <c r="Z107" s="4">
        <v>0.57972814156855512</v>
      </c>
      <c r="AA107" s="11">
        <v>0</v>
      </c>
      <c r="AB107" s="40" t="s">
        <v>106</v>
      </c>
      <c r="AC107" s="36">
        <v>227.692120475</v>
      </c>
      <c r="AD107" s="41">
        <v>43</v>
      </c>
      <c r="AE107" s="41">
        <v>43</v>
      </c>
      <c r="AF107" s="42">
        <v>2504541.2485000002</v>
      </c>
      <c r="AG107" s="43"/>
      <c r="AH107" s="44">
        <v>268431</v>
      </c>
      <c r="AI107" s="45">
        <v>8528</v>
      </c>
      <c r="AJ107" s="46">
        <v>6900</v>
      </c>
      <c r="AK107" s="46">
        <v>876</v>
      </c>
      <c r="AL107" s="9">
        <v>441420</v>
      </c>
      <c r="AM107" s="9">
        <v>-73500</v>
      </c>
      <c r="AN107" s="9">
        <v>367920</v>
      </c>
      <c r="AO107" s="42"/>
      <c r="AP107" s="9">
        <v>0</v>
      </c>
      <c r="AQ107" s="47">
        <v>19412</v>
      </c>
      <c r="AR107" s="47">
        <v>27764</v>
      </c>
      <c r="AS107" s="40">
        <v>0</v>
      </c>
      <c r="AT107" s="40">
        <v>0</v>
      </c>
      <c r="AU107" s="9">
        <v>0</v>
      </c>
      <c r="AV107" s="40">
        <v>0</v>
      </c>
      <c r="AW107" s="40">
        <v>77759</v>
      </c>
      <c r="AX107" s="40">
        <v>0</v>
      </c>
      <c r="AY107" s="45">
        <v>37914</v>
      </c>
    </row>
    <row r="108" spans="1:51" x14ac:dyDescent="0.25">
      <c r="A108" s="5" t="s">
        <v>484</v>
      </c>
      <c r="B108" s="5"/>
      <c r="C108" s="5" t="s">
        <v>207</v>
      </c>
      <c r="D108" s="34">
        <v>26179406</v>
      </c>
      <c r="E108" s="34">
        <v>6990635</v>
      </c>
      <c r="F108" s="34">
        <v>157895610</v>
      </c>
      <c r="G108" s="34">
        <v>191065651</v>
      </c>
      <c r="H108" s="2">
        <v>4681108.4495000001</v>
      </c>
      <c r="I108" s="19">
        <v>4797475.4495000001</v>
      </c>
      <c r="J108" s="35">
        <v>121584</v>
      </c>
      <c r="K108" s="35">
        <v>116367</v>
      </c>
      <c r="L108" s="12">
        <v>407.19</v>
      </c>
      <c r="M108" s="36">
        <v>411.1</v>
      </c>
      <c r="N108" s="36">
        <v>396.25</v>
      </c>
      <c r="O108" s="36">
        <v>372.05</v>
      </c>
      <c r="P108" s="36">
        <v>364.33</v>
      </c>
      <c r="Q108" s="36">
        <v>0</v>
      </c>
      <c r="R108" s="36">
        <v>0</v>
      </c>
      <c r="S108" s="36">
        <v>11682.540621503284</v>
      </c>
      <c r="T108" s="2">
        <v>11669.85027852104</v>
      </c>
      <c r="U108" s="66">
        <v>-4651.8502785210403</v>
      </c>
      <c r="V108" s="37">
        <v>0</v>
      </c>
      <c r="W108" s="38">
        <v>26</v>
      </c>
      <c r="X108" s="39">
        <v>370</v>
      </c>
      <c r="Y108" s="2">
        <v>156356.26</v>
      </c>
      <c r="Z108" s="4">
        <v>0</v>
      </c>
      <c r="AA108" s="11">
        <v>0</v>
      </c>
      <c r="AB108" s="40" t="s">
        <v>208</v>
      </c>
      <c r="AC108" s="36">
        <v>263.48420303500001</v>
      </c>
      <c r="AD108" s="41">
        <v>34</v>
      </c>
      <c r="AE108" s="41">
        <v>34</v>
      </c>
      <c r="AF108" s="42">
        <v>0</v>
      </c>
      <c r="AG108" s="43"/>
      <c r="AH108" s="44">
        <v>204648</v>
      </c>
      <c r="AI108" s="45">
        <v>0</v>
      </c>
      <c r="AJ108" s="46">
        <v>8970</v>
      </c>
      <c r="AK108" s="46">
        <v>1576</v>
      </c>
      <c r="AL108" s="9">
        <v>583120</v>
      </c>
      <c r="AM108" s="9">
        <v>0</v>
      </c>
      <c r="AN108" s="9">
        <v>583120</v>
      </c>
      <c r="AO108" s="42"/>
      <c r="AP108" s="9">
        <v>0</v>
      </c>
      <c r="AQ108" s="47">
        <v>14800</v>
      </c>
      <c r="AR108" s="47">
        <v>0</v>
      </c>
      <c r="AS108" s="40">
        <v>0</v>
      </c>
      <c r="AT108" s="40">
        <v>0</v>
      </c>
      <c r="AU108" s="9">
        <v>144255</v>
      </c>
      <c r="AV108" s="40">
        <v>0</v>
      </c>
      <c r="AW108" s="40">
        <v>0</v>
      </c>
      <c r="AX108" s="40">
        <v>0</v>
      </c>
      <c r="AY108" s="45">
        <v>0</v>
      </c>
    </row>
    <row r="109" spans="1:51" x14ac:dyDescent="0.25">
      <c r="A109" s="5" t="s">
        <v>485</v>
      </c>
      <c r="B109" s="5"/>
      <c r="C109" s="5" t="s">
        <v>209</v>
      </c>
      <c r="D109" s="34">
        <v>82959929</v>
      </c>
      <c r="E109" s="34">
        <v>50644370</v>
      </c>
      <c r="F109" s="34">
        <v>13159235</v>
      </c>
      <c r="G109" s="34">
        <v>146763534</v>
      </c>
      <c r="H109" s="2">
        <v>3595706.5830000001</v>
      </c>
      <c r="I109" s="19">
        <v>3671723.5830000001</v>
      </c>
      <c r="J109" s="35">
        <v>14979</v>
      </c>
      <c r="K109" s="35">
        <v>76017</v>
      </c>
      <c r="L109" s="12">
        <v>1913.52</v>
      </c>
      <c r="M109" s="36">
        <v>1909.8</v>
      </c>
      <c r="N109" s="36">
        <v>1904.48</v>
      </c>
      <c r="O109" s="36">
        <v>1877.38</v>
      </c>
      <c r="P109" s="36">
        <v>1886.7</v>
      </c>
      <c r="Q109" s="36">
        <v>0</v>
      </c>
      <c r="R109" s="36">
        <v>0</v>
      </c>
      <c r="S109" s="36">
        <v>1890.6092695570217</v>
      </c>
      <c r="T109" s="2">
        <v>1922.5696842601321</v>
      </c>
      <c r="U109" s="66">
        <v>5095.4303157398681</v>
      </c>
      <c r="V109" s="37">
        <v>30.286345000000001</v>
      </c>
      <c r="W109" s="38">
        <v>278</v>
      </c>
      <c r="X109" s="39">
        <v>1408</v>
      </c>
      <c r="Y109" s="2">
        <v>0</v>
      </c>
      <c r="Z109" s="4">
        <v>0.6312726357420233</v>
      </c>
      <c r="AA109" s="11">
        <v>0</v>
      </c>
      <c r="AB109" s="40" t="s">
        <v>106</v>
      </c>
      <c r="AC109" s="36">
        <v>237.12718032999999</v>
      </c>
      <c r="AD109" s="41">
        <v>31.7</v>
      </c>
      <c r="AE109" s="41">
        <v>31.7</v>
      </c>
      <c r="AF109" s="42">
        <v>9731252.8169999998</v>
      </c>
      <c r="AG109" s="43"/>
      <c r="AH109" s="44">
        <v>950708</v>
      </c>
      <c r="AI109" s="45">
        <v>142346</v>
      </c>
      <c r="AJ109" s="46">
        <v>95910</v>
      </c>
      <c r="AK109" s="46">
        <v>1051</v>
      </c>
      <c r="AL109" s="9">
        <v>1479808</v>
      </c>
      <c r="AM109" s="9">
        <v>0</v>
      </c>
      <c r="AN109" s="9">
        <v>1479808</v>
      </c>
      <c r="AO109" s="42"/>
      <c r="AP109" s="9">
        <v>0</v>
      </c>
      <c r="AQ109" s="47">
        <v>68753</v>
      </c>
      <c r="AR109" s="47">
        <v>0</v>
      </c>
      <c r="AS109" s="40">
        <v>0</v>
      </c>
      <c r="AT109" s="40">
        <v>0</v>
      </c>
      <c r="AU109" s="9">
        <v>0</v>
      </c>
      <c r="AV109" s="40">
        <v>0</v>
      </c>
      <c r="AW109" s="40">
        <v>13053</v>
      </c>
      <c r="AX109" s="40">
        <v>0</v>
      </c>
      <c r="AY109" s="45">
        <v>0</v>
      </c>
    </row>
    <row r="110" spans="1:51" x14ac:dyDescent="0.25">
      <c r="A110" s="5" t="s">
        <v>486</v>
      </c>
      <c r="B110" s="5"/>
      <c r="C110" s="5" t="s">
        <v>210</v>
      </c>
      <c r="D110" s="34">
        <v>195006528</v>
      </c>
      <c r="E110" s="34">
        <v>82043040</v>
      </c>
      <c r="F110" s="34">
        <v>15695705</v>
      </c>
      <c r="G110" s="34">
        <v>292745273</v>
      </c>
      <c r="H110" s="2">
        <v>7172259.1885000011</v>
      </c>
      <c r="I110" s="19">
        <v>7195630.1885000011</v>
      </c>
      <c r="J110" s="35">
        <v>11622</v>
      </c>
      <c r="K110" s="35">
        <v>23371</v>
      </c>
      <c r="L110" s="12">
        <v>3054.78</v>
      </c>
      <c r="M110" s="36">
        <v>3137.3</v>
      </c>
      <c r="N110" s="36">
        <v>3122.45</v>
      </c>
      <c r="O110" s="36">
        <v>3062.34</v>
      </c>
      <c r="P110" s="36">
        <v>3080.2</v>
      </c>
      <c r="Q110" s="36">
        <v>0</v>
      </c>
      <c r="R110" s="36">
        <v>0</v>
      </c>
      <c r="S110" s="36">
        <v>2289.8292125394451</v>
      </c>
      <c r="T110" s="2">
        <v>2293.5741524559335</v>
      </c>
      <c r="U110" s="66">
        <v>4724.4258475440665</v>
      </c>
      <c r="V110" s="37">
        <v>49.076985999999998</v>
      </c>
      <c r="W110" s="38">
        <v>495</v>
      </c>
      <c r="X110" s="39">
        <v>1835</v>
      </c>
      <c r="Y110" s="2">
        <v>774119.25</v>
      </c>
      <c r="Z110" s="4">
        <v>0.51570505477250628</v>
      </c>
      <c r="AA110" s="11">
        <v>0</v>
      </c>
      <c r="AB110" s="40" t="s">
        <v>106</v>
      </c>
      <c r="AC110" s="36">
        <v>218.67100751300001</v>
      </c>
      <c r="AD110" s="41">
        <v>38.75</v>
      </c>
      <c r="AE110" s="41">
        <v>38.75</v>
      </c>
      <c r="AF110" s="42">
        <v>14821941.2115</v>
      </c>
      <c r="AG110" s="43"/>
      <c r="AH110" s="44">
        <v>1561764</v>
      </c>
      <c r="AI110" s="45">
        <v>230662</v>
      </c>
      <c r="AJ110" s="46">
        <v>170775</v>
      </c>
      <c r="AK110" s="46">
        <v>526</v>
      </c>
      <c r="AL110" s="9">
        <v>965210</v>
      </c>
      <c r="AM110" s="9">
        <v>0</v>
      </c>
      <c r="AN110" s="9">
        <v>965210</v>
      </c>
      <c r="AO110" s="42"/>
      <c r="AP110" s="9">
        <v>0</v>
      </c>
      <c r="AQ110" s="47">
        <v>112943</v>
      </c>
      <c r="AR110" s="47">
        <v>77138</v>
      </c>
      <c r="AS110" s="40">
        <v>0</v>
      </c>
      <c r="AT110" s="40">
        <v>0</v>
      </c>
      <c r="AU110" s="9">
        <v>0</v>
      </c>
      <c r="AV110" s="40">
        <v>0</v>
      </c>
      <c r="AW110" s="40">
        <v>0</v>
      </c>
      <c r="AX110" s="40">
        <v>118727</v>
      </c>
      <c r="AY110" s="45">
        <v>36385</v>
      </c>
    </row>
    <row r="111" spans="1:51" x14ac:dyDescent="0.25">
      <c r="A111" s="5" t="s">
        <v>487</v>
      </c>
      <c r="B111" s="5"/>
      <c r="C111" s="5" t="s">
        <v>211</v>
      </c>
      <c r="D111" s="34">
        <v>52078727</v>
      </c>
      <c r="E111" s="34">
        <v>17408355</v>
      </c>
      <c r="F111" s="34">
        <v>2506016</v>
      </c>
      <c r="G111" s="34">
        <v>71993098</v>
      </c>
      <c r="H111" s="2">
        <v>1763830.9009999998</v>
      </c>
      <c r="I111" s="19">
        <v>1765621.9009999998</v>
      </c>
      <c r="J111" s="35">
        <v>1667</v>
      </c>
      <c r="K111" s="35">
        <v>1791</v>
      </c>
      <c r="L111" s="12">
        <v>1968.78</v>
      </c>
      <c r="M111" s="36">
        <v>1998.08</v>
      </c>
      <c r="N111" s="36">
        <v>2004.76</v>
      </c>
      <c r="O111" s="36">
        <v>1974.07</v>
      </c>
      <c r="P111" s="36">
        <v>1962.46</v>
      </c>
      <c r="Q111" s="36">
        <v>0</v>
      </c>
      <c r="R111" s="36">
        <v>0</v>
      </c>
      <c r="S111" s="36">
        <v>883.59720381566297</v>
      </c>
      <c r="T111" s="2">
        <v>883.65926339285704</v>
      </c>
      <c r="U111" s="66">
        <v>6134.3407366071433</v>
      </c>
      <c r="V111" s="37">
        <v>0.90043399999999996</v>
      </c>
      <c r="W111" s="38">
        <v>30</v>
      </c>
      <c r="X111" s="39">
        <v>1203</v>
      </c>
      <c r="Y111" s="2">
        <v>323017.31700000004</v>
      </c>
      <c r="Z111" s="4">
        <v>0.85596035454905739</v>
      </c>
      <c r="AA111" s="11">
        <v>0</v>
      </c>
      <c r="AB111" s="40" t="s">
        <v>106</v>
      </c>
      <c r="AC111" s="36">
        <v>52.268921194500003</v>
      </c>
      <c r="AD111" s="41">
        <v>40.200000000000003</v>
      </c>
      <c r="AE111" s="41">
        <v>40.200000000000003</v>
      </c>
      <c r="AF111" s="42">
        <v>12256903.539000001</v>
      </c>
      <c r="AG111" s="43"/>
      <c r="AH111" s="44">
        <v>994654</v>
      </c>
      <c r="AI111" s="45">
        <v>4232</v>
      </c>
      <c r="AJ111" s="46">
        <v>10350</v>
      </c>
      <c r="AK111" s="46">
        <v>526</v>
      </c>
      <c r="AL111" s="9">
        <v>632778</v>
      </c>
      <c r="AM111" s="9">
        <v>0</v>
      </c>
      <c r="AN111" s="9">
        <v>632778</v>
      </c>
      <c r="AO111" s="42"/>
      <c r="AP111" s="9">
        <v>0</v>
      </c>
      <c r="AQ111" s="47">
        <v>71931</v>
      </c>
      <c r="AR111" s="47">
        <v>138356</v>
      </c>
      <c r="AS111" s="40">
        <v>0</v>
      </c>
      <c r="AT111" s="40">
        <v>0</v>
      </c>
      <c r="AU111" s="9">
        <v>0</v>
      </c>
      <c r="AV111" s="40">
        <v>0</v>
      </c>
      <c r="AW111" s="40">
        <v>0</v>
      </c>
      <c r="AX111" s="40">
        <v>63127</v>
      </c>
      <c r="AY111" s="45">
        <v>0</v>
      </c>
    </row>
    <row r="112" spans="1:51" x14ac:dyDescent="0.25">
      <c r="A112" s="5" t="s">
        <v>488</v>
      </c>
      <c r="B112" s="5"/>
      <c r="C112" s="5" t="s">
        <v>212</v>
      </c>
      <c r="D112" s="34">
        <v>29726788</v>
      </c>
      <c r="E112" s="34">
        <v>20629281</v>
      </c>
      <c r="F112" s="34">
        <v>2767238</v>
      </c>
      <c r="G112" s="34">
        <v>53123307</v>
      </c>
      <c r="H112" s="2">
        <v>1301521.0215</v>
      </c>
      <c r="I112" s="19">
        <v>1302103.0215</v>
      </c>
      <c r="J112" s="35">
        <v>542</v>
      </c>
      <c r="K112" s="35">
        <v>582</v>
      </c>
      <c r="L112" s="12">
        <v>502.81</v>
      </c>
      <c r="M112" s="36">
        <v>484.9</v>
      </c>
      <c r="N112" s="36">
        <v>471.25</v>
      </c>
      <c r="O112" s="36">
        <v>435.1</v>
      </c>
      <c r="P112" s="36">
        <v>436.96</v>
      </c>
      <c r="Q112" s="36">
        <v>0</v>
      </c>
      <c r="R112" s="36">
        <v>0</v>
      </c>
      <c r="S112" s="36">
        <v>2685.2196772530419</v>
      </c>
      <c r="T112" s="2">
        <v>2685.3021684883483</v>
      </c>
      <c r="U112" s="66">
        <v>4332.6978315116521</v>
      </c>
      <c r="V112" s="37">
        <v>1.4929749999999999</v>
      </c>
      <c r="W112" s="38">
        <v>5</v>
      </c>
      <c r="X112" s="39">
        <v>359</v>
      </c>
      <c r="Y112" s="2">
        <v>83912.633999999991</v>
      </c>
      <c r="Z112" s="4">
        <v>0.38025483010164973</v>
      </c>
      <c r="AA112" s="11">
        <v>0</v>
      </c>
      <c r="AB112" s="40" t="s">
        <v>106</v>
      </c>
      <c r="AC112" s="36">
        <v>166.37864091500001</v>
      </c>
      <c r="AD112" s="41">
        <v>38.299999999999997</v>
      </c>
      <c r="AE112" s="41">
        <v>38.299999999999997</v>
      </c>
      <c r="AF112" s="42">
        <v>2100925.1784999999</v>
      </c>
      <c r="AG112" s="43"/>
      <c r="AH112" s="44">
        <v>241386</v>
      </c>
      <c r="AI112" s="45">
        <v>7017</v>
      </c>
      <c r="AJ112" s="46">
        <v>1725</v>
      </c>
      <c r="AK112" s="46">
        <v>1051</v>
      </c>
      <c r="AL112" s="9">
        <v>377309</v>
      </c>
      <c r="AM112" s="9">
        <v>0</v>
      </c>
      <c r="AN112" s="9">
        <v>377309</v>
      </c>
      <c r="AO112" s="42"/>
      <c r="AP112" s="9">
        <v>0</v>
      </c>
      <c r="AQ112" s="47">
        <v>17456</v>
      </c>
      <c r="AR112" s="47">
        <v>5251</v>
      </c>
      <c r="AS112" s="40">
        <v>0</v>
      </c>
      <c r="AT112" s="40">
        <v>0</v>
      </c>
      <c r="AU112" s="9">
        <v>0</v>
      </c>
      <c r="AV112" s="40">
        <v>0</v>
      </c>
      <c r="AW112" s="40">
        <v>62846</v>
      </c>
      <c r="AX112" s="40">
        <v>0</v>
      </c>
      <c r="AY112" s="45">
        <v>47872</v>
      </c>
    </row>
    <row r="113" spans="1:51" x14ac:dyDescent="0.25">
      <c r="A113" s="5" t="s">
        <v>489</v>
      </c>
      <c r="B113" s="5"/>
      <c r="C113" s="5" t="s">
        <v>213</v>
      </c>
      <c r="D113" s="34">
        <v>45225671</v>
      </c>
      <c r="E113" s="34">
        <v>24549752</v>
      </c>
      <c r="F113" s="34">
        <v>90937683</v>
      </c>
      <c r="G113" s="34">
        <v>160713106</v>
      </c>
      <c r="H113" s="2">
        <v>3937471.0970000001</v>
      </c>
      <c r="I113" s="19">
        <v>3939835.0970000001</v>
      </c>
      <c r="J113" s="35">
        <v>2304</v>
      </c>
      <c r="K113" s="35">
        <v>2364</v>
      </c>
      <c r="L113" s="12">
        <v>722.24</v>
      </c>
      <c r="M113" s="36">
        <v>701.2</v>
      </c>
      <c r="N113" s="36">
        <v>708.52</v>
      </c>
      <c r="O113" s="36">
        <v>679.52</v>
      </c>
      <c r="P113" s="36">
        <v>678.96</v>
      </c>
      <c r="Q113" s="36">
        <v>0</v>
      </c>
      <c r="R113" s="36">
        <v>0</v>
      </c>
      <c r="S113" s="36">
        <v>5618.6182216200796</v>
      </c>
      <c r="T113" s="2">
        <v>5618.7037892184826</v>
      </c>
      <c r="U113" s="66">
        <v>1399.2962107815174</v>
      </c>
      <c r="V113" s="37">
        <v>8.4995560000000001</v>
      </c>
      <c r="W113" s="38">
        <v>9</v>
      </c>
      <c r="X113" s="39">
        <v>503</v>
      </c>
      <c r="Y113" s="2">
        <v>0</v>
      </c>
      <c r="Z113" s="4">
        <v>0</v>
      </c>
      <c r="AA113" s="11">
        <v>0</v>
      </c>
      <c r="AB113" s="40">
        <v>235</v>
      </c>
      <c r="AC113" s="36">
        <v>270.52897888899997</v>
      </c>
      <c r="AD113" s="41">
        <v>38.199999999999996</v>
      </c>
      <c r="AE113" s="41">
        <v>38.199999999999996</v>
      </c>
      <c r="AF113" s="42">
        <v>981186.50300000003</v>
      </c>
      <c r="AG113" s="43"/>
      <c r="AH113" s="44">
        <v>349061</v>
      </c>
      <c r="AI113" s="45">
        <v>39948</v>
      </c>
      <c r="AJ113" s="46">
        <v>3105</v>
      </c>
      <c r="AK113" s="46">
        <v>1051</v>
      </c>
      <c r="AL113" s="9">
        <v>528653</v>
      </c>
      <c r="AM113" s="9">
        <v>0</v>
      </c>
      <c r="AN113" s="9">
        <v>528653</v>
      </c>
      <c r="AO113" s="42"/>
      <c r="AP113" s="9">
        <v>0</v>
      </c>
      <c r="AQ113" s="47">
        <v>25243</v>
      </c>
      <c r="AR113" s="47">
        <v>0</v>
      </c>
      <c r="AS113" s="40">
        <v>0</v>
      </c>
      <c r="AT113" s="40">
        <v>0</v>
      </c>
      <c r="AU113" s="9">
        <v>0</v>
      </c>
      <c r="AV113" s="40">
        <v>0</v>
      </c>
      <c r="AW113" s="40">
        <v>73829</v>
      </c>
      <c r="AX113" s="40">
        <v>0</v>
      </c>
      <c r="AY113" s="45">
        <v>73912</v>
      </c>
    </row>
    <row r="114" spans="1:51" x14ac:dyDescent="0.25">
      <c r="A114" s="5" t="s">
        <v>490</v>
      </c>
      <c r="B114" s="5"/>
      <c r="C114" s="5" t="s">
        <v>214</v>
      </c>
      <c r="D114" s="34">
        <v>27820093</v>
      </c>
      <c r="E114" s="34">
        <v>6286180</v>
      </c>
      <c r="F114" s="34">
        <v>3788300</v>
      </c>
      <c r="G114" s="34">
        <v>37894573</v>
      </c>
      <c r="H114" s="2">
        <v>928417.03850000002</v>
      </c>
      <c r="I114" s="19">
        <v>951467.03850000002</v>
      </c>
      <c r="J114" s="35">
        <v>26940</v>
      </c>
      <c r="K114" s="35">
        <v>23050</v>
      </c>
      <c r="L114" s="12">
        <v>371.64</v>
      </c>
      <c r="M114" s="36">
        <v>367.16</v>
      </c>
      <c r="N114" s="36">
        <v>365.16</v>
      </c>
      <c r="O114" s="36">
        <v>365.17</v>
      </c>
      <c r="P114" s="36">
        <v>366.94</v>
      </c>
      <c r="Q114" s="36">
        <v>0</v>
      </c>
      <c r="R114" s="36">
        <v>0</v>
      </c>
      <c r="S114" s="36">
        <v>2602.0182985619349</v>
      </c>
      <c r="T114" s="2">
        <v>2591.4234625231506</v>
      </c>
      <c r="U114" s="66">
        <v>4426.5765374768489</v>
      </c>
      <c r="V114" s="37">
        <v>0</v>
      </c>
      <c r="W114" s="38">
        <v>1</v>
      </c>
      <c r="X114" s="39">
        <v>265</v>
      </c>
      <c r="Y114" s="2">
        <v>254912.50049999999</v>
      </c>
      <c r="Z114" s="4">
        <v>0.41077240023105455</v>
      </c>
      <c r="AA114" s="11">
        <v>0</v>
      </c>
      <c r="AB114" s="40" t="s">
        <v>106</v>
      </c>
      <c r="AC114" s="36">
        <v>192.65443666100001</v>
      </c>
      <c r="AD114" s="41">
        <v>42.3</v>
      </c>
      <c r="AE114" s="41">
        <v>42.3</v>
      </c>
      <c r="AF114" s="42">
        <v>1625261.8414999999</v>
      </c>
      <c r="AG114" s="43"/>
      <c r="AH114" s="44">
        <v>182774</v>
      </c>
      <c r="AI114" s="45">
        <v>0</v>
      </c>
      <c r="AJ114" s="46">
        <v>345</v>
      </c>
      <c r="AK114" s="46">
        <v>1051</v>
      </c>
      <c r="AL114" s="9">
        <v>278515</v>
      </c>
      <c r="AM114" s="9">
        <v>0</v>
      </c>
      <c r="AN114" s="9">
        <v>278515</v>
      </c>
      <c r="AO114" s="42"/>
      <c r="AP114" s="9">
        <v>0</v>
      </c>
      <c r="AQ114" s="47">
        <v>13218</v>
      </c>
      <c r="AR114" s="47">
        <v>18292</v>
      </c>
      <c r="AS114" s="40">
        <v>0</v>
      </c>
      <c r="AT114" s="40">
        <v>0</v>
      </c>
      <c r="AU114" s="9">
        <v>128836</v>
      </c>
      <c r="AV114" s="40">
        <v>0</v>
      </c>
      <c r="AW114" s="40">
        <v>0</v>
      </c>
      <c r="AX114" s="40">
        <v>0</v>
      </c>
      <c r="AY114" s="45">
        <v>19654</v>
      </c>
    </row>
    <row r="115" spans="1:51" x14ac:dyDescent="0.25">
      <c r="A115" s="5" t="s">
        <v>491</v>
      </c>
      <c r="B115" s="5"/>
      <c r="C115" s="5" t="s">
        <v>215</v>
      </c>
      <c r="D115" s="34">
        <v>56050593</v>
      </c>
      <c r="E115" s="34">
        <v>24570000</v>
      </c>
      <c r="F115" s="34">
        <v>8174790</v>
      </c>
      <c r="G115" s="34">
        <v>88795383</v>
      </c>
      <c r="H115" s="2">
        <v>2175486.8835</v>
      </c>
      <c r="I115" s="19">
        <v>2176044.8835</v>
      </c>
      <c r="J115" s="35">
        <v>0</v>
      </c>
      <c r="K115" s="35">
        <v>558</v>
      </c>
      <c r="L115" s="12">
        <v>848.32</v>
      </c>
      <c r="M115" s="36">
        <v>840.85</v>
      </c>
      <c r="N115" s="36">
        <v>836.07</v>
      </c>
      <c r="O115" s="36">
        <v>819.42</v>
      </c>
      <c r="P115" s="36">
        <v>812.3</v>
      </c>
      <c r="Q115" s="36">
        <v>0</v>
      </c>
      <c r="R115" s="36">
        <v>0</v>
      </c>
      <c r="S115" s="36">
        <v>2587.2472896473805</v>
      </c>
      <c r="T115" s="2">
        <v>2587.9109038472975</v>
      </c>
      <c r="U115" s="66">
        <v>4430.089096152702</v>
      </c>
      <c r="V115" s="37">
        <v>0</v>
      </c>
      <c r="W115" s="38">
        <v>6</v>
      </c>
      <c r="X115" s="39">
        <v>483</v>
      </c>
      <c r="Y115" s="2">
        <v>0</v>
      </c>
      <c r="Z115" s="4">
        <v>0.41607048310275119</v>
      </c>
      <c r="AA115" s="11">
        <v>0</v>
      </c>
      <c r="AB115" s="40">
        <v>225</v>
      </c>
      <c r="AC115" s="36">
        <v>257.55067215600002</v>
      </c>
      <c r="AD115" s="41">
        <v>38.22</v>
      </c>
      <c r="AE115" s="41">
        <v>38.22</v>
      </c>
      <c r="AF115" s="42">
        <v>3725040.4164999998</v>
      </c>
      <c r="AG115" s="43"/>
      <c r="AH115" s="44">
        <v>418579</v>
      </c>
      <c r="AI115" s="45">
        <v>0</v>
      </c>
      <c r="AJ115" s="46">
        <v>2070</v>
      </c>
      <c r="AK115" s="46">
        <v>526</v>
      </c>
      <c r="AL115" s="9">
        <v>254058</v>
      </c>
      <c r="AM115" s="9">
        <v>0</v>
      </c>
      <c r="AN115" s="9">
        <v>254058</v>
      </c>
      <c r="AO115" s="42"/>
      <c r="AP115" s="9">
        <v>0</v>
      </c>
      <c r="AQ115" s="47">
        <v>30271</v>
      </c>
      <c r="AR115" s="47">
        <v>0</v>
      </c>
      <c r="AS115" s="40">
        <v>0</v>
      </c>
      <c r="AT115" s="40">
        <v>0</v>
      </c>
      <c r="AU115" s="9">
        <v>0</v>
      </c>
      <c r="AV115" s="40">
        <v>0</v>
      </c>
      <c r="AW115" s="40">
        <v>26212</v>
      </c>
      <c r="AX115" s="40">
        <v>0</v>
      </c>
      <c r="AY115" s="45">
        <v>71653</v>
      </c>
    </row>
    <row r="116" spans="1:51" x14ac:dyDescent="0.25">
      <c r="A116" s="5" t="s">
        <v>492</v>
      </c>
      <c r="B116" s="5"/>
      <c r="C116" s="5" t="s">
        <v>216</v>
      </c>
      <c r="D116" s="34">
        <v>42990805</v>
      </c>
      <c r="E116" s="34">
        <v>9264885</v>
      </c>
      <c r="F116" s="34">
        <v>4118725</v>
      </c>
      <c r="G116" s="34">
        <v>56374415</v>
      </c>
      <c r="H116" s="2">
        <v>1381173.1675</v>
      </c>
      <c r="I116" s="19">
        <v>1381524.1675</v>
      </c>
      <c r="J116" s="35">
        <v>0</v>
      </c>
      <c r="K116" s="35">
        <v>351</v>
      </c>
      <c r="L116" s="12">
        <v>504.36</v>
      </c>
      <c r="M116" s="36">
        <v>528.52</v>
      </c>
      <c r="N116" s="36">
        <v>531.98</v>
      </c>
      <c r="O116" s="36">
        <v>556.70000000000005</v>
      </c>
      <c r="P116" s="36">
        <v>569.48</v>
      </c>
      <c r="Q116" s="36">
        <v>0</v>
      </c>
      <c r="R116" s="36">
        <v>0</v>
      </c>
      <c r="S116" s="36">
        <v>2613.2845824188298</v>
      </c>
      <c r="T116" s="2">
        <v>2613.948701089836</v>
      </c>
      <c r="U116" s="66">
        <v>4404.0512989101644</v>
      </c>
      <c r="V116" s="37">
        <v>17.192401</v>
      </c>
      <c r="W116" s="38">
        <v>7</v>
      </c>
      <c r="X116" s="39">
        <v>393</v>
      </c>
      <c r="Y116" s="2">
        <v>164229.75</v>
      </c>
      <c r="Z116" s="4">
        <v>0.40670750896004459</v>
      </c>
      <c r="AA116" s="11">
        <v>0</v>
      </c>
      <c r="AB116" s="40" t="s">
        <v>106</v>
      </c>
      <c r="AC116" s="36">
        <v>180.172098635</v>
      </c>
      <c r="AD116" s="41">
        <v>36</v>
      </c>
      <c r="AE116" s="41">
        <v>36</v>
      </c>
      <c r="AF116" s="42">
        <v>2327629.1924999999</v>
      </c>
      <c r="AG116" s="43"/>
      <c r="AH116" s="44">
        <v>263100</v>
      </c>
      <c r="AI116" s="45">
        <v>80804</v>
      </c>
      <c r="AJ116" s="46">
        <v>2415</v>
      </c>
      <c r="AK116" s="46">
        <v>1051</v>
      </c>
      <c r="AL116" s="9">
        <v>413043</v>
      </c>
      <c r="AM116" s="9">
        <v>0</v>
      </c>
      <c r="AN116" s="9">
        <v>413043</v>
      </c>
      <c r="AO116" s="42"/>
      <c r="AP116" s="9">
        <v>0</v>
      </c>
      <c r="AQ116" s="47">
        <v>19027</v>
      </c>
      <c r="AR116" s="47">
        <v>11290</v>
      </c>
      <c r="AS116" s="40">
        <v>0</v>
      </c>
      <c r="AT116" s="40">
        <v>0</v>
      </c>
      <c r="AU116" s="9">
        <v>0</v>
      </c>
      <c r="AV116" s="40">
        <v>0</v>
      </c>
      <c r="AW116" s="40">
        <v>0</v>
      </c>
      <c r="AX116" s="40">
        <v>169765</v>
      </c>
      <c r="AY116" s="45">
        <v>146754</v>
      </c>
    </row>
    <row r="117" spans="1:51" x14ac:dyDescent="0.25">
      <c r="A117" s="5" t="s">
        <v>493</v>
      </c>
      <c r="B117" s="5"/>
      <c r="C117" s="5" t="s">
        <v>217</v>
      </c>
      <c r="D117" s="34">
        <v>87272179</v>
      </c>
      <c r="E117" s="34">
        <v>51745460</v>
      </c>
      <c r="F117" s="34">
        <v>24261250</v>
      </c>
      <c r="G117" s="34">
        <v>163278889</v>
      </c>
      <c r="H117" s="2">
        <v>4000332.7805000003</v>
      </c>
      <c r="I117" s="19">
        <v>4014065.7805000003</v>
      </c>
      <c r="J117" s="35">
        <v>16019</v>
      </c>
      <c r="K117" s="35">
        <v>13733</v>
      </c>
      <c r="L117" s="12">
        <v>1119.75</v>
      </c>
      <c r="M117" s="36">
        <v>1125.95</v>
      </c>
      <c r="N117" s="36">
        <v>1124.46</v>
      </c>
      <c r="O117" s="36">
        <v>1073.06</v>
      </c>
      <c r="P117" s="36">
        <v>1064.75</v>
      </c>
      <c r="Q117" s="36">
        <v>0</v>
      </c>
      <c r="R117" s="36">
        <v>0</v>
      </c>
      <c r="S117" s="36">
        <v>3567.0782721257606</v>
      </c>
      <c r="T117" s="2">
        <v>3565.0479865891025</v>
      </c>
      <c r="U117" s="66">
        <v>3452.9520134108975</v>
      </c>
      <c r="V117" s="37">
        <v>3.7244030000000001</v>
      </c>
      <c r="W117" s="38">
        <v>20</v>
      </c>
      <c r="X117" s="39">
        <v>899</v>
      </c>
      <c r="Y117" s="2">
        <v>0</v>
      </c>
      <c r="Z117" s="4">
        <v>0</v>
      </c>
      <c r="AA117" s="11">
        <v>0</v>
      </c>
      <c r="AB117" s="40" t="s">
        <v>106</v>
      </c>
      <c r="AC117" s="36">
        <v>339.15451200199999</v>
      </c>
      <c r="AD117" s="41">
        <v>37</v>
      </c>
      <c r="AE117" s="41">
        <v>37</v>
      </c>
      <c r="AF117" s="42">
        <v>3887851.3195000002</v>
      </c>
      <c r="AG117" s="43"/>
      <c r="AH117" s="44">
        <v>560504</v>
      </c>
      <c r="AI117" s="45">
        <v>17505</v>
      </c>
      <c r="AJ117" s="46">
        <v>6900</v>
      </c>
      <c r="AK117" s="46">
        <v>1051</v>
      </c>
      <c r="AL117" s="9">
        <v>944849</v>
      </c>
      <c r="AM117" s="9">
        <v>0</v>
      </c>
      <c r="AN117" s="9">
        <v>944849</v>
      </c>
      <c r="AO117" s="42"/>
      <c r="AP117" s="9">
        <v>0</v>
      </c>
      <c r="AQ117" s="47">
        <v>40534</v>
      </c>
      <c r="AR117" s="47">
        <v>0</v>
      </c>
      <c r="AS117" s="40">
        <v>0</v>
      </c>
      <c r="AT117" s="40">
        <v>0</v>
      </c>
      <c r="AU117" s="9">
        <v>0</v>
      </c>
      <c r="AV117" s="40">
        <v>0</v>
      </c>
      <c r="AW117" s="40">
        <v>0</v>
      </c>
      <c r="AX117" s="40">
        <v>8264</v>
      </c>
      <c r="AY117" s="45">
        <v>0</v>
      </c>
    </row>
    <row r="118" spans="1:51" x14ac:dyDescent="0.25">
      <c r="A118" s="5" t="s">
        <v>494</v>
      </c>
      <c r="B118" s="5"/>
      <c r="C118" s="5" t="s">
        <v>218</v>
      </c>
      <c r="D118" s="34">
        <v>42631134</v>
      </c>
      <c r="E118" s="34">
        <v>12970095</v>
      </c>
      <c r="F118" s="34">
        <v>16831025</v>
      </c>
      <c r="G118" s="34">
        <v>72432254</v>
      </c>
      <c r="H118" s="2">
        <v>1774590.2230000002</v>
      </c>
      <c r="I118" s="19">
        <v>1774590.2230000002</v>
      </c>
      <c r="J118" s="35">
        <v>0</v>
      </c>
      <c r="K118" s="35">
        <v>0</v>
      </c>
      <c r="L118" s="12">
        <v>872.89</v>
      </c>
      <c r="M118" s="36">
        <v>852.84</v>
      </c>
      <c r="N118" s="36">
        <v>848.39</v>
      </c>
      <c r="O118" s="36">
        <v>843.55</v>
      </c>
      <c r="P118" s="36">
        <v>833.97</v>
      </c>
      <c r="Q118" s="36">
        <v>0</v>
      </c>
      <c r="R118" s="36">
        <v>0</v>
      </c>
      <c r="S118" s="36">
        <v>2080.8008805872146</v>
      </c>
      <c r="T118" s="2">
        <v>2080.8008805872146</v>
      </c>
      <c r="U118" s="66">
        <v>4937.1991194127859</v>
      </c>
      <c r="V118" s="37">
        <v>3.850104</v>
      </c>
      <c r="W118" s="38">
        <v>2</v>
      </c>
      <c r="X118" s="39">
        <v>579</v>
      </c>
      <c r="Y118" s="2">
        <v>300416.88</v>
      </c>
      <c r="Z118" s="4">
        <v>0.57854629107308553</v>
      </c>
      <c r="AA118" s="11">
        <v>198.84</v>
      </c>
      <c r="AB118" s="40">
        <v>458</v>
      </c>
      <c r="AC118" s="36">
        <v>254.65860481999999</v>
      </c>
      <c r="AD118" s="41">
        <v>36</v>
      </c>
      <c r="AE118" s="41">
        <v>36</v>
      </c>
      <c r="AF118" s="42">
        <v>4210640.8970000008</v>
      </c>
      <c r="AG118" s="43"/>
      <c r="AH118" s="44">
        <v>424548</v>
      </c>
      <c r="AI118" s="45">
        <v>18095</v>
      </c>
      <c r="AJ118" s="46">
        <v>690</v>
      </c>
      <c r="AK118" s="46">
        <v>526</v>
      </c>
      <c r="AL118" s="9">
        <v>304554</v>
      </c>
      <c r="AM118" s="9">
        <v>0</v>
      </c>
      <c r="AN118" s="9">
        <v>304554</v>
      </c>
      <c r="AO118" s="42"/>
      <c r="AP118" s="9">
        <v>0</v>
      </c>
      <c r="AQ118" s="47">
        <v>30702</v>
      </c>
      <c r="AR118" s="47">
        <v>36897</v>
      </c>
      <c r="AS118" s="40">
        <v>91069</v>
      </c>
      <c r="AT118" s="40">
        <v>0</v>
      </c>
      <c r="AU118" s="9">
        <v>0</v>
      </c>
      <c r="AV118" s="40">
        <v>0</v>
      </c>
      <c r="AW118" s="40">
        <v>70355</v>
      </c>
      <c r="AX118" s="40">
        <v>0</v>
      </c>
      <c r="AY118" s="45">
        <v>1805</v>
      </c>
    </row>
    <row r="119" spans="1:51" x14ac:dyDescent="0.25">
      <c r="A119" s="5" t="s">
        <v>495</v>
      </c>
      <c r="B119" s="5"/>
      <c r="C119" s="5" t="s">
        <v>219</v>
      </c>
      <c r="D119" s="34">
        <v>68582130</v>
      </c>
      <c r="E119" s="34">
        <v>40564630</v>
      </c>
      <c r="F119" s="34">
        <v>17702740</v>
      </c>
      <c r="G119" s="34">
        <v>126849500</v>
      </c>
      <c r="H119" s="2">
        <v>3107812.75</v>
      </c>
      <c r="I119" s="19">
        <v>3115887.75</v>
      </c>
      <c r="J119" s="35">
        <v>2982</v>
      </c>
      <c r="K119" s="35">
        <v>8075</v>
      </c>
      <c r="L119" s="12">
        <v>936.36</v>
      </c>
      <c r="M119" s="36">
        <v>927.2</v>
      </c>
      <c r="N119" s="36">
        <v>924.89</v>
      </c>
      <c r="O119" s="36">
        <v>918.35</v>
      </c>
      <c r="P119" s="36">
        <v>902.91</v>
      </c>
      <c r="Q119" s="36">
        <v>0</v>
      </c>
      <c r="R119" s="36">
        <v>0</v>
      </c>
      <c r="S119" s="36">
        <v>3355.0417924935286</v>
      </c>
      <c r="T119" s="2">
        <v>3360.5346742881793</v>
      </c>
      <c r="U119" s="66">
        <v>3657.4653257118207</v>
      </c>
      <c r="V119" s="37">
        <v>9.5313619999999997</v>
      </c>
      <c r="W119" s="38">
        <v>15</v>
      </c>
      <c r="X119" s="39">
        <v>878</v>
      </c>
      <c r="Y119" s="2">
        <v>676797.75</v>
      </c>
      <c r="Z119" s="4">
        <v>8.4062224456160073E-2</v>
      </c>
      <c r="AA119" s="11">
        <v>0</v>
      </c>
      <c r="AB119" s="40" t="s">
        <v>106</v>
      </c>
      <c r="AC119" s="36">
        <v>412.41943462699999</v>
      </c>
      <c r="AD119" s="41">
        <v>40.799999999999997</v>
      </c>
      <c r="AE119" s="41">
        <v>40.799999999999997</v>
      </c>
      <c r="AF119" s="42">
        <v>3391201.85</v>
      </c>
      <c r="AG119" s="43"/>
      <c r="AH119" s="44">
        <v>461565</v>
      </c>
      <c r="AI119" s="45">
        <v>44797</v>
      </c>
      <c r="AJ119" s="46">
        <v>5175</v>
      </c>
      <c r="AK119" s="46">
        <v>1576</v>
      </c>
      <c r="AL119" s="9">
        <v>1383728</v>
      </c>
      <c r="AM119" s="9">
        <v>0</v>
      </c>
      <c r="AN119" s="9">
        <v>1383728</v>
      </c>
      <c r="AO119" s="42"/>
      <c r="AP119" s="9">
        <v>0</v>
      </c>
      <c r="AQ119" s="47">
        <v>33379</v>
      </c>
      <c r="AR119" s="47">
        <v>7498</v>
      </c>
      <c r="AS119" s="40">
        <v>0</v>
      </c>
      <c r="AT119" s="40">
        <v>0</v>
      </c>
      <c r="AU119" s="9">
        <v>0</v>
      </c>
      <c r="AV119" s="40">
        <v>0</v>
      </c>
      <c r="AW119" s="40">
        <v>32142</v>
      </c>
      <c r="AX119" s="40">
        <v>0</v>
      </c>
      <c r="AY119" s="45">
        <v>83150</v>
      </c>
    </row>
    <row r="120" spans="1:51" x14ac:dyDescent="0.25">
      <c r="A120" s="5" t="s">
        <v>496</v>
      </c>
      <c r="B120" s="5"/>
      <c r="C120" s="5" t="s">
        <v>220</v>
      </c>
      <c r="D120" s="34">
        <v>210135795</v>
      </c>
      <c r="E120" s="34">
        <v>122185290</v>
      </c>
      <c r="F120" s="34">
        <v>41335600</v>
      </c>
      <c r="G120" s="34">
        <v>373656685</v>
      </c>
      <c r="H120" s="2">
        <v>9154588.7825000007</v>
      </c>
      <c r="I120" s="19">
        <v>9165191.7825000007</v>
      </c>
      <c r="J120" s="35">
        <v>9887</v>
      </c>
      <c r="K120" s="35">
        <v>10603</v>
      </c>
      <c r="L120" s="12">
        <v>3150.87</v>
      </c>
      <c r="M120" s="36">
        <v>2896.66</v>
      </c>
      <c r="N120" s="36">
        <v>2871.25</v>
      </c>
      <c r="O120" s="36">
        <v>2774.34</v>
      </c>
      <c r="P120" s="36">
        <v>2771.63</v>
      </c>
      <c r="Q120" s="36">
        <v>0</v>
      </c>
      <c r="R120" s="36">
        <v>0</v>
      </c>
      <c r="S120" s="36">
        <v>3163.8078968536179</v>
      </c>
      <c r="T120" s="2">
        <v>3164.0550780899384</v>
      </c>
      <c r="U120" s="66">
        <v>3853.9449219100616</v>
      </c>
      <c r="V120" s="37">
        <v>33.484870999999998</v>
      </c>
      <c r="W120" s="38">
        <v>26</v>
      </c>
      <c r="X120" s="39">
        <v>2483</v>
      </c>
      <c r="Y120" s="2">
        <v>0</v>
      </c>
      <c r="Z120" s="4">
        <v>0.17912553080298377</v>
      </c>
      <c r="AA120" s="11">
        <v>0</v>
      </c>
      <c r="AB120" s="40" t="s">
        <v>106</v>
      </c>
      <c r="AC120" s="36">
        <v>183.30788457</v>
      </c>
      <c r="AD120" s="41">
        <v>41.7</v>
      </c>
      <c r="AE120" s="41">
        <v>41.7</v>
      </c>
      <c r="AF120" s="42">
        <v>11163568.097499998</v>
      </c>
      <c r="AG120" s="43"/>
      <c r="AH120" s="44">
        <v>1441972</v>
      </c>
      <c r="AI120" s="45">
        <v>157379</v>
      </c>
      <c r="AJ120" s="46">
        <v>8970</v>
      </c>
      <c r="AK120" s="46">
        <v>1051</v>
      </c>
      <c r="AL120" s="9">
        <v>2609633</v>
      </c>
      <c r="AM120" s="9">
        <v>0</v>
      </c>
      <c r="AN120" s="9">
        <v>2609633</v>
      </c>
      <c r="AO120" s="42"/>
      <c r="AP120" s="9">
        <v>0</v>
      </c>
      <c r="AQ120" s="47">
        <v>104280</v>
      </c>
      <c r="AR120" s="47">
        <v>0</v>
      </c>
      <c r="AS120" s="40">
        <v>0</v>
      </c>
      <c r="AT120" s="40">
        <v>0</v>
      </c>
      <c r="AU120" s="9">
        <v>0</v>
      </c>
      <c r="AV120" s="40">
        <v>0</v>
      </c>
      <c r="AW120" s="40">
        <v>892023</v>
      </c>
      <c r="AX120" s="40">
        <v>0</v>
      </c>
      <c r="AY120" s="45">
        <v>3969</v>
      </c>
    </row>
    <row r="121" spans="1:51" x14ac:dyDescent="0.25">
      <c r="A121" s="5" t="s">
        <v>497</v>
      </c>
      <c r="B121" s="5"/>
      <c r="C121" s="5" t="s">
        <v>221</v>
      </c>
      <c r="D121" s="34">
        <v>81679201</v>
      </c>
      <c r="E121" s="34">
        <v>27604650</v>
      </c>
      <c r="F121" s="34">
        <v>10290320</v>
      </c>
      <c r="G121" s="34">
        <v>119574171</v>
      </c>
      <c r="H121" s="2">
        <v>2929567.1895000003</v>
      </c>
      <c r="I121" s="19">
        <v>2932555.1895000003</v>
      </c>
      <c r="J121" s="35">
        <v>2231</v>
      </c>
      <c r="K121" s="35">
        <v>2988</v>
      </c>
      <c r="L121" s="12">
        <v>2446.42</v>
      </c>
      <c r="M121" s="36">
        <v>2213.88</v>
      </c>
      <c r="N121" s="36">
        <v>2213.23</v>
      </c>
      <c r="O121" s="36">
        <v>2143.19</v>
      </c>
      <c r="P121" s="36">
        <v>2144.2199999999998</v>
      </c>
      <c r="Q121" s="36">
        <v>0</v>
      </c>
      <c r="R121" s="36">
        <v>0</v>
      </c>
      <c r="S121" s="36">
        <v>1324.2805344011419</v>
      </c>
      <c r="T121" s="2">
        <v>1324.6224680199471</v>
      </c>
      <c r="U121" s="66">
        <v>5693.3775319800534</v>
      </c>
      <c r="V121" s="37">
        <v>24.805254000000001</v>
      </c>
      <c r="W121" s="38">
        <v>28</v>
      </c>
      <c r="X121" s="39">
        <v>1751</v>
      </c>
      <c r="Y121" s="2">
        <v>0</v>
      </c>
      <c r="Z121" s="4">
        <v>0.76741380701975703</v>
      </c>
      <c r="AA121" s="11">
        <v>0</v>
      </c>
      <c r="AB121" s="40" t="s">
        <v>106</v>
      </c>
      <c r="AC121" s="36">
        <v>116.637608464</v>
      </c>
      <c r="AD121" s="41">
        <v>34.1</v>
      </c>
      <c r="AE121" s="41">
        <v>34.1</v>
      </c>
      <c r="AF121" s="42">
        <v>12604454.650500001</v>
      </c>
      <c r="AG121" s="43"/>
      <c r="AH121" s="44">
        <v>1102081</v>
      </c>
      <c r="AI121" s="45">
        <v>116585</v>
      </c>
      <c r="AJ121" s="46">
        <v>9660</v>
      </c>
      <c r="AK121" s="46">
        <v>1051</v>
      </c>
      <c r="AL121" s="9">
        <v>1840301</v>
      </c>
      <c r="AM121" s="9">
        <v>0</v>
      </c>
      <c r="AN121" s="9">
        <v>1840301</v>
      </c>
      <c r="AO121" s="42"/>
      <c r="AP121" s="9">
        <v>0</v>
      </c>
      <c r="AQ121" s="47">
        <v>79700</v>
      </c>
      <c r="AR121" s="47">
        <v>0</v>
      </c>
      <c r="AS121" s="40">
        <v>0</v>
      </c>
      <c r="AT121" s="40">
        <v>0</v>
      </c>
      <c r="AU121" s="9">
        <v>0</v>
      </c>
      <c r="AV121" s="40">
        <v>0</v>
      </c>
      <c r="AW121" s="40">
        <v>815983</v>
      </c>
      <c r="AX121" s="40">
        <v>0</v>
      </c>
      <c r="AY121" s="45">
        <v>47591</v>
      </c>
    </row>
    <row r="122" spans="1:51" x14ac:dyDescent="0.25">
      <c r="A122" s="5" t="s">
        <v>498</v>
      </c>
      <c r="B122" s="5"/>
      <c r="C122" s="5" t="s">
        <v>222</v>
      </c>
      <c r="D122" s="34">
        <v>147224641</v>
      </c>
      <c r="E122" s="34">
        <v>60543210</v>
      </c>
      <c r="F122" s="34">
        <v>104920290</v>
      </c>
      <c r="G122" s="34">
        <v>312688141</v>
      </c>
      <c r="H122" s="2">
        <v>7660859.4545000009</v>
      </c>
      <c r="I122" s="19">
        <v>7661058.4545000009</v>
      </c>
      <c r="J122" s="35">
        <v>214</v>
      </c>
      <c r="K122" s="35">
        <v>199</v>
      </c>
      <c r="L122" s="12">
        <v>2949.99</v>
      </c>
      <c r="M122" s="36">
        <v>2976.19</v>
      </c>
      <c r="N122" s="36">
        <v>2967.59</v>
      </c>
      <c r="O122" s="36">
        <v>2905.85</v>
      </c>
      <c r="P122" s="36">
        <v>2884.1</v>
      </c>
      <c r="Q122" s="36">
        <v>0</v>
      </c>
      <c r="R122" s="36">
        <v>0</v>
      </c>
      <c r="S122" s="36">
        <v>2574.1210925713749</v>
      </c>
      <c r="T122" s="2">
        <v>2574.1160525705686</v>
      </c>
      <c r="U122" s="66">
        <v>4443.8839474294309</v>
      </c>
      <c r="V122" s="37">
        <v>5.3659400000000002</v>
      </c>
      <c r="W122" s="38">
        <v>80</v>
      </c>
      <c r="X122" s="39">
        <v>1468</v>
      </c>
      <c r="Y122" s="2">
        <v>1329071.6340000001</v>
      </c>
      <c r="Z122" s="4">
        <v>0.42074904690397019</v>
      </c>
      <c r="AA122" s="11">
        <v>0</v>
      </c>
      <c r="AB122" s="40" t="s">
        <v>106</v>
      </c>
      <c r="AC122" s="36">
        <v>107.026258255</v>
      </c>
      <c r="AD122" s="41">
        <v>39.200000000000003</v>
      </c>
      <c r="AE122" s="41">
        <v>39.200000000000003</v>
      </c>
      <c r="AF122" s="42">
        <v>13225842.965499999</v>
      </c>
      <c r="AG122" s="43"/>
      <c r="AH122" s="44">
        <v>1481562</v>
      </c>
      <c r="AI122" s="45">
        <v>25220</v>
      </c>
      <c r="AJ122" s="46">
        <v>27600</v>
      </c>
      <c r="AK122" s="46">
        <v>526</v>
      </c>
      <c r="AL122" s="9">
        <v>772168</v>
      </c>
      <c r="AM122" s="9">
        <v>0</v>
      </c>
      <c r="AN122" s="9">
        <v>772168</v>
      </c>
      <c r="AO122" s="42"/>
      <c r="AP122" s="9">
        <v>0</v>
      </c>
      <c r="AQ122" s="47">
        <v>107143</v>
      </c>
      <c r="AR122" s="47">
        <v>95966</v>
      </c>
      <c r="AS122" s="40">
        <v>0</v>
      </c>
      <c r="AT122" s="40">
        <v>0</v>
      </c>
      <c r="AU122" s="9">
        <v>0</v>
      </c>
      <c r="AV122" s="40">
        <v>0</v>
      </c>
      <c r="AW122" s="40">
        <v>0</v>
      </c>
      <c r="AX122" s="40">
        <v>30879</v>
      </c>
      <c r="AY122" s="45">
        <v>0</v>
      </c>
    </row>
    <row r="123" spans="1:51" x14ac:dyDescent="0.25">
      <c r="A123" s="5" t="s">
        <v>499</v>
      </c>
      <c r="B123" s="5"/>
      <c r="C123" s="5" t="s">
        <v>223</v>
      </c>
      <c r="D123" s="34">
        <v>126564167</v>
      </c>
      <c r="E123" s="34">
        <v>56587240</v>
      </c>
      <c r="F123" s="34">
        <v>13912089</v>
      </c>
      <c r="G123" s="34">
        <v>197063496</v>
      </c>
      <c r="H123" s="2">
        <v>4828055.6519999998</v>
      </c>
      <c r="I123" s="19">
        <v>4845557.6519999998</v>
      </c>
      <c r="J123" s="35">
        <v>17806</v>
      </c>
      <c r="K123" s="35">
        <v>17502</v>
      </c>
      <c r="L123" s="12">
        <v>2539.02</v>
      </c>
      <c r="M123" s="36">
        <v>2537.2600000000002</v>
      </c>
      <c r="N123" s="36">
        <v>2514.6</v>
      </c>
      <c r="O123" s="36">
        <v>2430.33</v>
      </c>
      <c r="P123" s="36">
        <v>2443.59</v>
      </c>
      <c r="Q123" s="36">
        <v>0</v>
      </c>
      <c r="R123" s="36">
        <v>0</v>
      </c>
      <c r="S123" s="36">
        <v>1909.8798120807483</v>
      </c>
      <c r="T123" s="2">
        <v>1909.7599977928944</v>
      </c>
      <c r="U123" s="66">
        <v>5108.2400022071051</v>
      </c>
      <c r="V123" s="37">
        <v>46.667001999999997</v>
      </c>
      <c r="W123" s="38">
        <v>639</v>
      </c>
      <c r="X123" s="39">
        <v>1841</v>
      </c>
      <c r="Y123" s="2">
        <v>880825.5</v>
      </c>
      <c r="Z123" s="4">
        <v>0.6261090691253447</v>
      </c>
      <c r="AA123" s="11">
        <v>0</v>
      </c>
      <c r="AB123" s="40" t="s">
        <v>106</v>
      </c>
      <c r="AC123" s="36">
        <v>116.10853009</v>
      </c>
      <c r="AD123" s="41">
        <v>39.299999999999997</v>
      </c>
      <c r="AE123" s="41">
        <v>39.299999999999997</v>
      </c>
      <c r="AF123" s="42">
        <v>12960933.028000001</v>
      </c>
      <c r="AG123" s="43"/>
      <c r="AH123" s="44">
        <v>1263061</v>
      </c>
      <c r="AI123" s="45">
        <v>219335</v>
      </c>
      <c r="AJ123" s="46">
        <v>220455</v>
      </c>
      <c r="AK123" s="46">
        <v>1051</v>
      </c>
      <c r="AL123" s="9">
        <v>1934891</v>
      </c>
      <c r="AM123" s="9">
        <v>0</v>
      </c>
      <c r="AN123" s="9">
        <v>1934891</v>
      </c>
      <c r="AO123" s="42"/>
      <c r="AP123" s="9">
        <v>0</v>
      </c>
      <c r="AQ123" s="47">
        <v>91341</v>
      </c>
      <c r="AR123" s="47">
        <v>128025</v>
      </c>
      <c r="AS123" s="40">
        <v>0</v>
      </c>
      <c r="AT123" s="40">
        <v>0</v>
      </c>
      <c r="AU123" s="9">
        <v>0</v>
      </c>
      <c r="AV123" s="40">
        <v>0</v>
      </c>
      <c r="AW123" s="40">
        <v>6176</v>
      </c>
      <c r="AX123" s="40">
        <v>0</v>
      </c>
      <c r="AY123" s="45">
        <v>0</v>
      </c>
    </row>
    <row r="124" spans="1:51" x14ac:dyDescent="0.25">
      <c r="A124" s="5" t="s">
        <v>500</v>
      </c>
      <c r="B124" s="5"/>
      <c r="C124" s="5" t="s">
        <v>224</v>
      </c>
      <c r="D124" s="34">
        <v>56874536</v>
      </c>
      <c r="E124" s="34">
        <v>17808885</v>
      </c>
      <c r="F124" s="34">
        <v>12654198</v>
      </c>
      <c r="G124" s="34">
        <v>87337619</v>
      </c>
      <c r="H124" s="2">
        <v>2139771.6655000001</v>
      </c>
      <c r="I124" s="19">
        <v>2232188.6655000001</v>
      </c>
      <c r="J124" s="35">
        <v>99556</v>
      </c>
      <c r="K124" s="35">
        <v>92417</v>
      </c>
      <c r="L124" s="12">
        <v>1338.5</v>
      </c>
      <c r="M124" s="36">
        <v>1336.3</v>
      </c>
      <c r="N124" s="36">
        <v>1337.78</v>
      </c>
      <c r="O124" s="36">
        <v>1302.18</v>
      </c>
      <c r="P124" s="36">
        <v>1304.74</v>
      </c>
      <c r="Q124" s="36">
        <v>0</v>
      </c>
      <c r="R124" s="36">
        <v>0</v>
      </c>
      <c r="S124" s="36">
        <v>1675.767167178029</v>
      </c>
      <c r="T124" s="2">
        <v>1670.4248039362419</v>
      </c>
      <c r="U124" s="66">
        <v>5347.5751960637581</v>
      </c>
      <c r="V124" s="37">
        <v>11.082954000000001</v>
      </c>
      <c r="W124" s="38">
        <v>30</v>
      </c>
      <c r="X124" s="39">
        <v>939</v>
      </c>
      <c r="Y124" s="2">
        <v>314930.25</v>
      </c>
      <c r="Z124" s="4">
        <v>0.68631708508054201</v>
      </c>
      <c r="AA124" s="11">
        <v>0</v>
      </c>
      <c r="AB124" s="40" t="s">
        <v>106</v>
      </c>
      <c r="AC124" s="36">
        <v>309.232271653</v>
      </c>
      <c r="AD124" s="41">
        <v>39.980000000000004</v>
      </c>
      <c r="AE124" s="41">
        <v>39.980000000000004</v>
      </c>
      <c r="AF124" s="42">
        <v>7145964.7344999993</v>
      </c>
      <c r="AG124" s="43"/>
      <c r="AH124" s="44">
        <v>665217</v>
      </c>
      <c r="AI124" s="45">
        <v>52090</v>
      </c>
      <c r="AJ124" s="46">
        <v>10350</v>
      </c>
      <c r="AK124" s="46">
        <v>701</v>
      </c>
      <c r="AL124" s="9">
        <v>986889</v>
      </c>
      <c r="AM124" s="9">
        <v>-328650</v>
      </c>
      <c r="AN124" s="9">
        <v>658239</v>
      </c>
      <c r="AO124" s="42"/>
      <c r="AP124" s="9">
        <v>0</v>
      </c>
      <c r="AQ124" s="47">
        <v>48107</v>
      </c>
      <c r="AR124" s="47">
        <v>59626</v>
      </c>
      <c r="AS124" s="40">
        <v>0</v>
      </c>
      <c r="AT124" s="40">
        <v>0</v>
      </c>
      <c r="AU124" s="9">
        <v>0</v>
      </c>
      <c r="AV124" s="40">
        <v>0</v>
      </c>
      <c r="AW124" s="40">
        <v>7720</v>
      </c>
      <c r="AX124" s="40">
        <v>0</v>
      </c>
      <c r="AY124" s="45">
        <v>0</v>
      </c>
    </row>
    <row r="125" spans="1:51" x14ac:dyDescent="0.25">
      <c r="A125" s="5" t="s">
        <v>501</v>
      </c>
      <c r="B125" s="5"/>
      <c r="C125" s="5" t="s">
        <v>225</v>
      </c>
      <c r="D125" s="34">
        <v>23954693</v>
      </c>
      <c r="E125" s="34">
        <v>7322120</v>
      </c>
      <c r="F125" s="34">
        <v>10947530</v>
      </c>
      <c r="G125" s="34">
        <v>42224343</v>
      </c>
      <c r="H125" s="2">
        <v>1034496.4035</v>
      </c>
      <c r="I125" s="19">
        <v>1040338.4035</v>
      </c>
      <c r="J125" s="35">
        <v>6496</v>
      </c>
      <c r="K125" s="35">
        <v>5842</v>
      </c>
      <c r="L125" s="12">
        <v>635.47</v>
      </c>
      <c r="M125" s="36">
        <v>612.73</v>
      </c>
      <c r="N125" s="36">
        <v>599</v>
      </c>
      <c r="O125" s="36">
        <v>587.95000000000005</v>
      </c>
      <c r="P125" s="36">
        <v>586</v>
      </c>
      <c r="Q125" s="36">
        <v>0</v>
      </c>
      <c r="R125" s="36">
        <v>0</v>
      </c>
      <c r="S125" s="36">
        <v>1698.9414644296835</v>
      </c>
      <c r="T125" s="2">
        <v>1697.8741101300736</v>
      </c>
      <c r="U125" s="66">
        <v>5320.1258898699261</v>
      </c>
      <c r="V125" s="37">
        <v>15.124420000000001</v>
      </c>
      <c r="W125" s="38">
        <v>13</v>
      </c>
      <c r="X125" s="39">
        <v>466</v>
      </c>
      <c r="Y125" s="2">
        <v>199915</v>
      </c>
      <c r="Z125" s="4">
        <v>0.68059357627514427</v>
      </c>
      <c r="AA125" s="11">
        <v>0</v>
      </c>
      <c r="AB125" s="40" t="s">
        <v>106</v>
      </c>
      <c r="AC125" s="36">
        <v>88.246280092700005</v>
      </c>
      <c r="AD125" s="41">
        <v>37</v>
      </c>
      <c r="AE125" s="41">
        <v>37</v>
      </c>
      <c r="AF125" s="42">
        <v>3259800.7365000001</v>
      </c>
      <c r="AG125" s="43"/>
      <c r="AH125" s="44">
        <v>305020</v>
      </c>
      <c r="AI125" s="45">
        <v>71085</v>
      </c>
      <c r="AJ125" s="46">
        <v>4485</v>
      </c>
      <c r="AK125" s="46">
        <v>1051</v>
      </c>
      <c r="AL125" s="9">
        <v>489766</v>
      </c>
      <c r="AM125" s="9">
        <v>0</v>
      </c>
      <c r="AN125" s="9">
        <v>489766</v>
      </c>
      <c r="AO125" s="42"/>
      <c r="AP125" s="9">
        <v>0</v>
      </c>
      <c r="AQ125" s="47">
        <v>22058</v>
      </c>
      <c r="AR125" s="47">
        <v>35599</v>
      </c>
      <c r="AS125" s="40">
        <v>0</v>
      </c>
      <c r="AT125" s="40">
        <v>0</v>
      </c>
      <c r="AU125" s="9">
        <v>0</v>
      </c>
      <c r="AV125" s="40">
        <v>0</v>
      </c>
      <c r="AW125" s="40">
        <v>79795</v>
      </c>
      <c r="AX125" s="40">
        <v>0</v>
      </c>
      <c r="AY125" s="45">
        <v>18693</v>
      </c>
    </row>
    <row r="126" spans="1:51" x14ac:dyDescent="0.25">
      <c r="A126" s="5" t="s">
        <v>502</v>
      </c>
      <c r="B126" s="5"/>
      <c r="C126" s="5" t="s">
        <v>226</v>
      </c>
      <c r="D126" s="34">
        <v>41666434</v>
      </c>
      <c r="E126" s="34">
        <v>15546585</v>
      </c>
      <c r="F126" s="34">
        <v>14385788</v>
      </c>
      <c r="G126" s="34">
        <v>71598807</v>
      </c>
      <c r="H126" s="2">
        <v>1754170.7715</v>
      </c>
      <c r="I126" s="19">
        <v>1803654.7715</v>
      </c>
      <c r="J126" s="35">
        <v>86844</v>
      </c>
      <c r="K126" s="35">
        <v>49484</v>
      </c>
      <c r="L126" s="12">
        <v>540.54999999999995</v>
      </c>
      <c r="M126" s="36">
        <v>515.75</v>
      </c>
      <c r="N126" s="36">
        <v>511.98</v>
      </c>
      <c r="O126" s="36">
        <v>508.28</v>
      </c>
      <c r="P126" s="36">
        <v>507.58</v>
      </c>
      <c r="Q126" s="36">
        <v>0</v>
      </c>
      <c r="R126" s="36">
        <v>0</v>
      </c>
      <c r="S126" s="36">
        <v>3569.5875356277265</v>
      </c>
      <c r="T126" s="2">
        <v>3497.149338826951</v>
      </c>
      <c r="U126" s="66">
        <v>3520.850661173049</v>
      </c>
      <c r="V126" s="37">
        <v>7.7067019999999999</v>
      </c>
      <c r="W126" s="38">
        <v>1</v>
      </c>
      <c r="X126" s="39">
        <v>452</v>
      </c>
      <c r="Y126" s="2">
        <v>0</v>
      </c>
      <c r="Z126" s="4">
        <v>0</v>
      </c>
      <c r="AA126" s="11">
        <v>0</v>
      </c>
      <c r="AB126" s="40" t="s">
        <v>106</v>
      </c>
      <c r="AC126" s="36">
        <v>388.653985944</v>
      </c>
      <c r="AD126" s="41">
        <v>32.799999999999997</v>
      </c>
      <c r="AE126" s="41">
        <v>32.799999999999997</v>
      </c>
      <c r="AF126" s="42">
        <v>1815878.7285</v>
      </c>
      <c r="AG126" s="43"/>
      <c r="AH126" s="44">
        <v>256743</v>
      </c>
      <c r="AI126" s="45">
        <v>36221</v>
      </c>
      <c r="AJ126" s="46">
        <v>345</v>
      </c>
      <c r="AK126" s="46">
        <v>1051</v>
      </c>
      <c r="AL126" s="9">
        <v>475052</v>
      </c>
      <c r="AM126" s="9">
        <v>0</v>
      </c>
      <c r="AN126" s="9">
        <v>475052</v>
      </c>
      <c r="AO126" s="42"/>
      <c r="AP126" s="9">
        <v>0</v>
      </c>
      <c r="AQ126" s="47">
        <v>18567</v>
      </c>
      <c r="AR126" s="47">
        <v>0</v>
      </c>
      <c r="AS126" s="40">
        <v>0</v>
      </c>
      <c r="AT126" s="40">
        <v>0</v>
      </c>
      <c r="AU126" s="9">
        <v>0</v>
      </c>
      <c r="AV126" s="40">
        <v>0</v>
      </c>
      <c r="AW126" s="40">
        <v>87023</v>
      </c>
      <c r="AX126" s="40">
        <v>0</v>
      </c>
      <c r="AY126" s="45">
        <v>137432</v>
      </c>
    </row>
    <row r="127" spans="1:51" x14ac:dyDescent="0.25">
      <c r="A127" s="5" t="s">
        <v>503</v>
      </c>
      <c r="B127" s="5"/>
      <c r="C127" s="5" t="s">
        <v>227</v>
      </c>
      <c r="D127" s="34">
        <v>30334194</v>
      </c>
      <c r="E127" s="34">
        <v>10996335</v>
      </c>
      <c r="F127" s="34">
        <v>13678005</v>
      </c>
      <c r="G127" s="34">
        <v>55008534</v>
      </c>
      <c r="H127" s="2">
        <v>1347709.0830000001</v>
      </c>
      <c r="I127" s="19">
        <v>1349868.0830000001</v>
      </c>
      <c r="J127" s="35">
        <v>2191</v>
      </c>
      <c r="K127" s="35">
        <v>2159</v>
      </c>
      <c r="L127" s="12">
        <v>819.07</v>
      </c>
      <c r="M127" s="36">
        <v>802.33</v>
      </c>
      <c r="N127" s="36">
        <v>811.35</v>
      </c>
      <c r="O127" s="36">
        <v>823.98</v>
      </c>
      <c r="P127" s="36">
        <v>800.72</v>
      </c>
      <c r="Q127" s="36">
        <v>0</v>
      </c>
      <c r="R127" s="36">
        <v>0</v>
      </c>
      <c r="S127" s="36">
        <v>1682.474895616517</v>
      </c>
      <c r="T127" s="2">
        <v>1682.435011778196</v>
      </c>
      <c r="U127" s="66">
        <v>5335.564988221804</v>
      </c>
      <c r="V127" s="37">
        <v>9.2843119999999999</v>
      </c>
      <c r="W127" s="38">
        <v>0</v>
      </c>
      <c r="X127" s="39">
        <v>598</v>
      </c>
      <c r="Y127" s="2">
        <v>103934.25</v>
      </c>
      <c r="Z127" s="4">
        <v>0.68466554599579088</v>
      </c>
      <c r="AA127" s="11">
        <v>0</v>
      </c>
      <c r="AB127" s="40" t="s">
        <v>106</v>
      </c>
      <c r="AC127" s="36">
        <v>125.196088914</v>
      </c>
      <c r="AD127" s="41">
        <v>34</v>
      </c>
      <c r="AE127" s="41">
        <v>34</v>
      </c>
      <c r="AF127" s="42">
        <v>4280883.8569999998</v>
      </c>
      <c r="AG127" s="43"/>
      <c r="AH127" s="44">
        <v>399404</v>
      </c>
      <c r="AI127" s="45">
        <v>43636</v>
      </c>
      <c r="AJ127" s="46">
        <v>0</v>
      </c>
      <c r="AK127" s="46">
        <v>1051</v>
      </c>
      <c r="AL127" s="9">
        <v>628498</v>
      </c>
      <c r="AM127" s="9">
        <v>0</v>
      </c>
      <c r="AN127" s="9">
        <v>628498</v>
      </c>
      <c r="AO127" s="42"/>
      <c r="AP127" s="9">
        <v>0</v>
      </c>
      <c r="AQ127" s="47">
        <v>28884</v>
      </c>
      <c r="AR127" s="47">
        <v>18714</v>
      </c>
      <c r="AS127" s="40">
        <v>0</v>
      </c>
      <c r="AT127" s="40">
        <v>0</v>
      </c>
      <c r="AU127" s="9">
        <v>0</v>
      </c>
      <c r="AV127" s="40">
        <v>0</v>
      </c>
      <c r="AW127" s="40">
        <v>58741</v>
      </c>
      <c r="AX127" s="40">
        <v>0</v>
      </c>
      <c r="AY127" s="45">
        <v>0</v>
      </c>
    </row>
    <row r="128" spans="1:51" x14ac:dyDescent="0.25">
      <c r="A128" s="5" t="s">
        <v>504</v>
      </c>
      <c r="B128" s="5"/>
      <c r="C128" s="5" t="s">
        <v>228</v>
      </c>
      <c r="D128" s="34">
        <v>30532506</v>
      </c>
      <c r="E128" s="34">
        <v>9734611</v>
      </c>
      <c r="F128" s="34">
        <v>8086700</v>
      </c>
      <c r="G128" s="34">
        <v>48353817</v>
      </c>
      <c r="H128" s="2">
        <v>1184668.5164999999</v>
      </c>
      <c r="I128" s="19">
        <v>1190809.5164999999</v>
      </c>
      <c r="J128" s="35">
        <v>6178</v>
      </c>
      <c r="K128" s="35">
        <v>6141</v>
      </c>
      <c r="L128" s="12">
        <v>709.35</v>
      </c>
      <c r="M128" s="36">
        <v>686.71</v>
      </c>
      <c r="N128" s="36">
        <v>685.16</v>
      </c>
      <c r="O128" s="36">
        <v>697.16</v>
      </c>
      <c r="P128" s="36">
        <v>700.53</v>
      </c>
      <c r="Q128" s="36">
        <v>0</v>
      </c>
      <c r="R128" s="36">
        <v>0</v>
      </c>
      <c r="S128" s="36">
        <v>1734.1330641755615</v>
      </c>
      <c r="T128" s="2">
        <v>1734.079184080616</v>
      </c>
      <c r="U128" s="66">
        <v>5283.920815919384</v>
      </c>
      <c r="V128" s="37">
        <v>3.7731690000000002</v>
      </c>
      <c r="W128" s="38">
        <v>3</v>
      </c>
      <c r="X128" s="39">
        <v>493</v>
      </c>
      <c r="Y128" s="2">
        <v>135060.75</v>
      </c>
      <c r="Z128" s="4">
        <v>0.67180606831368173</v>
      </c>
      <c r="AA128" s="11">
        <v>0</v>
      </c>
      <c r="AB128" s="40" t="s">
        <v>106</v>
      </c>
      <c r="AC128" s="36">
        <v>205.73607003399999</v>
      </c>
      <c r="AD128" s="41">
        <v>36.93</v>
      </c>
      <c r="AE128" s="41">
        <v>36.93</v>
      </c>
      <c r="AF128" s="42">
        <v>3628521.2635000004</v>
      </c>
      <c r="AG128" s="43"/>
      <c r="AH128" s="44">
        <v>341848</v>
      </c>
      <c r="AI128" s="45">
        <v>17734</v>
      </c>
      <c r="AJ128" s="46">
        <v>1035</v>
      </c>
      <c r="AK128" s="46">
        <v>1051</v>
      </c>
      <c r="AL128" s="9">
        <v>518143</v>
      </c>
      <c r="AM128" s="9">
        <v>0</v>
      </c>
      <c r="AN128" s="9">
        <v>518143</v>
      </c>
      <c r="AO128" s="42"/>
      <c r="AP128" s="9">
        <v>0</v>
      </c>
      <c r="AQ128" s="47">
        <v>24722</v>
      </c>
      <c r="AR128" s="47">
        <v>23233</v>
      </c>
      <c r="AS128" s="40">
        <v>0</v>
      </c>
      <c r="AT128" s="40">
        <v>0</v>
      </c>
      <c r="AU128" s="9">
        <v>0</v>
      </c>
      <c r="AV128" s="40">
        <v>0</v>
      </c>
      <c r="AW128" s="40">
        <v>79444</v>
      </c>
      <c r="AX128" s="40">
        <v>0</v>
      </c>
      <c r="AY128" s="45">
        <v>0</v>
      </c>
    </row>
    <row r="129" spans="1:51" x14ac:dyDescent="0.25">
      <c r="A129" s="5" t="s">
        <v>505</v>
      </c>
      <c r="B129" s="5"/>
      <c r="C129" s="5" t="s">
        <v>229</v>
      </c>
      <c r="D129" s="34">
        <v>32124655</v>
      </c>
      <c r="E129" s="34">
        <v>10187515</v>
      </c>
      <c r="F129" s="34">
        <v>4245817</v>
      </c>
      <c r="G129" s="34">
        <v>46557987</v>
      </c>
      <c r="H129" s="2">
        <v>1140670.6814999999</v>
      </c>
      <c r="I129" s="19">
        <v>1141720.6814999999</v>
      </c>
      <c r="J129" s="35">
        <v>1057</v>
      </c>
      <c r="K129" s="35">
        <v>1050</v>
      </c>
      <c r="L129" s="12">
        <v>412.94</v>
      </c>
      <c r="M129" s="36">
        <v>421.65</v>
      </c>
      <c r="N129" s="36">
        <v>416.66</v>
      </c>
      <c r="O129" s="36">
        <v>410.68</v>
      </c>
      <c r="P129" s="36">
        <v>411.23</v>
      </c>
      <c r="Q129" s="36">
        <v>0</v>
      </c>
      <c r="R129" s="36">
        <v>0</v>
      </c>
      <c r="S129" s="36">
        <v>2707.7616067828767</v>
      </c>
      <c r="T129" s="2">
        <v>2707.7450053361795</v>
      </c>
      <c r="U129" s="66">
        <v>4310.254994663821</v>
      </c>
      <c r="V129" s="37">
        <v>0</v>
      </c>
      <c r="W129" s="38">
        <v>0</v>
      </c>
      <c r="X129" s="39">
        <v>310</v>
      </c>
      <c r="Y129" s="2">
        <v>185719.5</v>
      </c>
      <c r="Z129" s="4">
        <v>0.37178379482582913</v>
      </c>
      <c r="AA129" s="11">
        <v>224.35</v>
      </c>
      <c r="AB129" s="40" t="s">
        <v>230</v>
      </c>
      <c r="AC129" s="36">
        <v>295.92416692699999</v>
      </c>
      <c r="AD129" s="41">
        <v>35.9</v>
      </c>
      <c r="AE129" s="41">
        <v>35.9</v>
      </c>
      <c r="AF129" s="42">
        <v>1817419.0185</v>
      </c>
      <c r="AG129" s="43"/>
      <c r="AH129" s="44">
        <v>209900</v>
      </c>
      <c r="AI129" s="45">
        <v>0</v>
      </c>
      <c r="AJ129" s="46">
        <v>0</v>
      </c>
      <c r="AK129" s="46">
        <v>1051</v>
      </c>
      <c r="AL129" s="9">
        <v>325810</v>
      </c>
      <c r="AM129" s="9">
        <v>0</v>
      </c>
      <c r="AN129" s="9">
        <v>325810</v>
      </c>
      <c r="AO129" s="42"/>
      <c r="AP129" s="9">
        <v>0</v>
      </c>
      <c r="AQ129" s="47">
        <v>15179</v>
      </c>
      <c r="AR129" s="47">
        <v>11275</v>
      </c>
      <c r="AS129" s="40">
        <v>196356</v>
      </c>
      <c r="AT129" s="40">
        <v>591828</v>
      </c>
      <c r="AU129" s="9">
        <v>0</v>
      </c>
      <c r="AV129" s="40">
        <v>272451</v>
      </c>
      <c r="AW129" s="40">
        <v>0</v>
      </c>
      <c r="AX129" s="40">
        <v>6527</v>
      </c>
      <c r="AY129" s="45">
        <v>0</v>
      </c>
    </row>
    <row r="130" spans="1:51" x14ac:dyDescent="0.25">
      <c r="A130" s="5" t="s">
        <v>506</v>
      </c>
      <c r="B130" s="5"/>
      <c r="C130" s="5" t="s">
        <v>231</v>
      </c>
      <c r="D130" s="34">
        <v>65364524</v>
      </c>
      <c r="E130" s="34">
        <v>23483715</v>
      </c>
      <c r="F130" s="34">
        <v>17635005</v>
      </c>
      <c r="G130" s="34">
        <v>106483244</v>
      </c>
      <c r="H130" s="2">
        <v>2608839.4780000001</v>
      </c>
      <c r="I130" s="19">
        <v>2611187.4780000001</v>
      </c>
      <c r="J130" s="35">
        <v>2327</v>
      </c>
      <c r="K130" s="35">
        <v>2348</v>
      </c>
      <c r="L130" s="12">
        <v>887.35</v>
      </c>
      <c r="M130" s="36">
        <v>940.95</v>
      </c>
      <c r="N130" s="36">
        <v>935.89</v>
      </c>
      <c r="O130" s="36">
        <v>916.28</v>
      </c>
      <c r="P130" s="36">
        <v>926.15</v>
      </c>
      <c r="Q130" s="36">
        <v>0</v>
      </c>
      <c r="R130" s="36">
        <v>0</v>
      </c>
      <c r="S130" s="36">
        <v>2775.0321249800731</v>
      </c>
      <c r="T130" s="2">
        <v>2775.0544428503108</v>
      </c>
      <c r="U130" s="66">
        <v>4242.9455571496892</v>
      </c>
      <c r="V130" s="37">
        <v>2.860252</v>
      </c>
      <c r="W130" s="38">
        <v>28</v>
      </c>
      <c r="X130" s="39">
        <v>552</v>
      </c>
      <c r="Y130" s="2">
        <v>0</v>
      </c>
      <c r="Z130" s="4">
        <v>0.345969093634243</v>
      </c>
      <c r="AA130" s="11">
        <v>0</v>
      </c>
      <c r="AB130" s="40" t="s">
        <v>106</v>
      </c>
      <c r="AC130" s="36">
        <v>190.75707355899999</v>
      </c>
      <c r="AD130" s="41">
        <v>35.299999999999997</v>
      </c>
      <c r="AE130" s="41">
        <v>35.299999999999997</v>
      </c>
      <c r="AF130" s="42">
        <v>3992399.6220000004</v>
      </c>
      <c r="AG130" s="43"/>
      <c r="AH130" s="44">
        <v>468410</v>
      </c>
      <c r="AI130" s="45">
        <v>13443</v>
      </c>
      <c r="AJ130" s="46">
        <v>9660</v>
      </c>
      <c r="AK130" s="46">
        <v>526</v>
      </c>
      <c r="AL130" s="9">
        <v>290352</v>
      </c>
      <c r="AM130" s="9">
        <v>0</v>
      </c>
      <c r="AN130" s="9">
        <v>290352</v>
      </c>
      <c r="AO130" s="42"/>
      <c r="AP130" s="9">
        <v>0</v>
      </c>
      <c r="AQ130" s="47">
        <v>33874</v>
      </c>
      <c r="AR130" s="47">
        <v>0</v>
      </c>
      <c r="AS130" s="40">
        <v>0</v>
      </c>
      <c r="AT130" s="40">
        <v>0</v>
      </c>
      <c r="AU130" s="9">
        <v>0</v>
      </c>
      <c r="AV130" s="40">
        <v>0</v>
      </c>
      <c r="AW130" s="40">
        <v>0</v>
      </c>
      <c r="AX130" s="40">
        <v>85163</v>
      </c>
      <c r="AY130" s="45">
        <v>0</v>
      </c>
    </row>
    <row r="131" spans="1:51" x14ac:dyDescent="0.25">
      <c r="A131" s="5" t="s">
        <v>507</v>
      </c>
      <c r="B131" s="5"/>
      <c r="C131" s="5" t="s">
        <v>232</v>
      </c>
      <c r="D131" s="34">
        <v>79875573</v>
      </c>
      <c r="E131" s="34">
        <v>24512180</v>
      </c>
      <c r="F131" s="34">
        <v>37874600</v>
      </c>
      <c r="G131" s="34">
        <v>142262353</v>
      </c>
      <c r="H131" s="2">
        <v>3485427.6485000001</v>
      </c>
      <c r="I131" s="19">
        <v>3575956.6485000001</v>
      </c>
      <c r="J131" s="35">
        <v>60563</v>
      </c>
      <c r="K131" s="35">
        <v>90529</v>
      </c>
      <c r="L131" s="12">
        <v>655.8</v>
      </c>
      <c r="M131" s="36">
        <v>619.65</v>
      </c>
      <c r="N131" s="36">
        <v>627.53</v>
      </c>
      <c r="O131" s="36">
        <v>606.61</v>
      </c>
      <c r="P131" s="36">
        <v>617.22</v>
      </c>
      <c r="Q131" s="36">
        <v>0</v>
      </c>
      <c r="R131" s="36">
        <v>0</v>
      </c>
      <c r="S131" s="36">
        <v>5722.5702388445097</v>
      </c>
      <c r="T131" s="2">
        <v>5770.9297966594049</v>
      </c>
      <c r="U131" s="66">
        <v>1247.0702033405951</v>
      </c>
      <c r="V131" s="37">
        <v>9.6917329999999993</v>
      </c>
      <c r="W131" s="38">
        <v>14</v>
      </c>
      <c r="X131" s="39">
        <v>561</v>
      </c>
      <c r="Y131" s="2">
        <v>0</v>
      </c>
      <c r="Z131" s="4">
        <v>0</v>
      </c>
      <c r="AA131" s="11">
        <v>0</v>
      </c>
      <c r="AB131" s="40" t="s">
        <v>106</v>
      </c>
      <c r="AC131" s="36">
        <v>623.93095565800002</v>
      </c>
      <c r="AD131" s="41">
        <v>28.3</v>
      </c>
      <c r="AE131" s="41">
        <v>28.3</v>
      </c>
      <c r="AF131" s="42">
        <v>772747.05149999971</v>
      </c>
      <c r="AG131" s="43"/>
      <c r="AH131" s="44">
        <v>308465</v>
      </c>
      <c r="AI131" s="45">
        <v>45551</v>
      </c>
      <c r="AJ131" s="46">
        <v>4830</v>
      </c>
      <c r="AK131" s="46">
        <v>1576</v>
      </c>
      <c r="AL131" s="9">
        <v>884136</v>
      </c>
      <c r="AM131" s="9">
        <v>0</v>
      </c>
      <c r="AN131" s="9">
        <v>884136</v>
      </c>
      <c r="AO131" s="42"/>
      <c r="AP131" s="9">
        <v>0</v>
      </c>
      <c r="AQ131" s="47">
        <v>22307</v>
      </c>
      <c r="AR131" s="47">
        <v>0</v>
      </c>
      <c r="AS131" s="40">
        <v>0</v>
      </c>
      <c r="AT131" s="40">
        <v>0</v>
      </c>
      <c r="AU131" s="9">
        <v>0</v>
      </c>
      <c r="AV131" s="40">
        <v>0</v>
      </c>
      <c r="AW131" s="40">
        <v>126850</v>
      </c>
      <c r="AX131" s="40">
        <v>0</v>
      </c>
      <c r="AY131" s="45">
        <v>59384</v>
      </c>
    </row>
    <row r="132" spans="1:51" x14ac:dyDescent="0.25">
      <c r="A132" s="5" t="s">
        <v>508</v>
      </c>
      <c r="B132" s="5"/>
      <c r="C132" s="5" t="s">
        <v>233</v>
      </c>
      <c r="D132" s="34">
        <v>66237570</v>
      </c>
      <c r="E132" s="34">
        <v>27097061</v>
      </c>
      <c r="F132" s="34">
        <v>11369006</v>
      </c>
      <c r="G132" s="34">
        <v>104703637</v>
      </c>
      <c r="H132" s="2">
        <v>2565239.1065000002</v>
      </c>
      <c r="I132" s="19">
        <v>2571350.1065000002</v>
      </c>
      <c r="J132" s="35">
        <v>15342</v>
      </c>
      <c r="K132" s="35">
        <v>6111</v>
      </c>
      <c r="L132" s="12">
        <v>1481.03</v>
      </c>
      <c r="M132" s="36">
        <v>1451.67</v>
      </c>
      <c r="N132" s="36">
        <v>1450.79</v>
      </c>
      <c r="O132" s="36">
        <v>1377.83</v>
      </c>
      <c r="P132" s="36">
        <v>1386.8</v>
      </c>
      <c r="Q132" s="36">
        <v>0</v>
      </c>
      <c r="R132" s="36">
        <v>0</v>
      </c>
      <c r="S132" s="36">
        <v>1777.6637297044094</v>
      </c>
      <c r="T132" s="2">
        <v>1771.3048464871495</v>
      </c>
      <c r="U132" s="66">
        <v>5246.6951535128501</v>
      </c>
      <c r="V132" s="37">
        <v>4.5202270000000002</v>
      </c>
      <c r="W132" s="38">
        <v>64</v>
      </c>
      <c r="X132" s="39">
        <v>942</v>
      </c>
      <c r="Y132" s="2">
        <v>639502.43400000001</v>
      </c>
      <c r="Z132" s="4">
        <v>0.66077296608216773</v>
      </c>
      <c r="AA132" s="11">
        <v>0</v>
      </c>
      <c r="AB132" s="40">
        <v>560</v>
      </c>
      <c r="AC132" s="36">
        <v>407.179447606</v>
      </c>
      <c r="AD132" s="41">
        <v>37</v>
      </c>
      <c r="AE132" s="41">
        <v>37</v>
      </c>
      <c r="AF132" s="42">
        <v>7616469.9534999998</v>
      </c>
      <c r="AG132" s="43"/>
      <c r="AH132" s="44">
        <v>722649</v>
      </c>
      <c r="AI132" s="45">
        <v>21245</v>
      </c>
      <c r="AJ132" s="46">
        <v>22080</v>
      </c>
      <c r="AK132" s="46">
        <v>526</v>
      </c>
      <c r="AL132" s="9">
        <v>495492</v>
      </c>
      <c r="AM132" s="9">
        <v>0</v>
      </c>
      <c r="AN132" s="9">
        <v>495492</v>
      </c>
      <c r="AO132" s="42"/>
      <c r="AP132" s="9">
        <v>0</v>
      </c>
      <c r="AQ132" s="47">
        <v>52260</v>
      </c>
      <c r="AR132" s="47">
        <v>105632</v>
      </c>
      <c r="AS132" s="40">
        <v>0</v>
      </c>
      <c r="AT132" s="40">
        <v>0</v>
      </c>
      <c r="AU132" s="9">
        <v>0</v>
      </c>
      <c r="AV132" s="40">
        <v>0</v>
      </c>
      <c r="AW132" s="40">
        <v>103024</v>
      </c>
      <c r="AX132" s="40">
        <v>0</v>
      </c>
      <c r="AY132" s="45">
        <v>67480</v>
      </c>
    </row>
    <row r="133" spans="1:51" x14ac:dyDescent="0.25">
      <c r="A133" s="5" t="s">
        <v>509</v>
      </c>
      <c r="B133" s="5"/>
      <c r="C133" s="5" t="s">
        <v>234</v>
      </c>
      <c r="D133" s="34">
        <v>74713314</v>
      </c>
      <c r="E133" s="34">
        <v>142163695</v>
      </c>
      <c r="F133" s="34">
        <v>22078100</v>
      </c>
      <c r="G133" s="34">
        <v>238955109</v>
      </c>
      <c r="H133" s="2">
        <v>5854400.1705</v>
      </c>
      <c r="I133" s="19">
        <v>5862463.1705</v>
      </c>
      <c r="J133" s="35">
        <v>0</v>
      </c>
      <c r="K133" s="35">
        <v>8063</v>
      </c>
      <c r="L133" s="12">
        <v>1397.2</v>
      </c>
      <c r="M133" s="36">
        <v>1395.11</v>
      </c>
      <c r="N133" s="36">
        <v>1376.64</v>
      </c>
      <c r="O133" s="36">
        <v>1343.1</v>
      </c>
      <c r="P133" s="36">
        <v>1334.75</v>
      </c>
      <c r="Q133" s="36">
        <v>0</v>
      </c>
      <c r="R133" s="36">
        <v>0</v>
      </c>
      <c r="S133" s="36">
        <v>4196.3717344868865</v>
      </c>
      <c r="T133" s="2">
        <v>4202.1512070732779</v>
      </c>
      <c r="U133" s="66">
        <v>2815.8487929267221</v>
      </c>
      <c r="V133" s="37">
        <v>13.631619000000001</v>
      </c>
      <c r="W133" s="38">
        <v>13</v>
      </c>
      <c r="X133" s="39">
        <v>927</v>
      </c>
      <c r="Y133" s="2">
        <v>618068.25</v>
      </c>
      <c r="Z133" s="4">
        <v>0</v>
      </c>
      <c r="AA133" s="11">
        <v>0</v>
      </c>
      <c r="AB133" s="40" t="s">
        <v>106</v>
      </c>
      <c r="AC133" s="36">
        <v>344.89151555799998</v>
      </c>
      <c r="AD133" s="41">
        <v>35.700000000000003</v>
      </c>
      <c r="AE133" s="41">
        <v>35.700000000000003</v>
      </c>
      <c r="AF133" s="42">
        <v>3928418.809499999</v>
      </c>
      <c r="AG133" s="43"/>
      <c r="AH133" s="44">
        <v>694493</v>
      </c>
      <c r="AI133" s="45">
        <v>64069</v>
      </c>
      <c r="AJ133" s="46">
        <v>4485</v>
      </c>
      <c r="AK133" s="46">
        <v>526</v>
      </c>
      <c r="AL133" s="9">
        <v>487602</v>
      </c>
      <c r="AM133" s="9">
        <v>0</v>
      </c>
      <c r="AN133" s="9">
        <v>487602</v>
      </c>
      <c r="AO133" s="42"/>
      <c r="AP133" s="9">
        <v>0</v>
      </c>
      <c r="AQ133" s="47">
        <v>50224</v>
      </c>
      <c r="AR133" s="47">
        <v>0</v>
      </c>
      <c r="AS133" s="40">
        <v>0</v>
      </c>
      <c r="AT133" s="40">
        <v>0</v>
      </c>
      <c r="AU133" s="9">
        <v>0</v>
      </c>
      <c r="AV133" s="40">
        <v>0</v>
      </c>
      <c r="AW133" s="40">
        <v>7334</v>
      </c>
      <c r="AX133" s="40">
        <v>0</v>
      </c>
      <c r="AY133" s="45">
        <v>68722</v>
      </c>
    </row>
    <row r="134" spans="1:51" x14ac:dyDescent="0.25">
      <c r="A134" s="5" t="s">
        <v>510</v>
      </c>
      <c r="B134" s="5"/>
      <c r="C134" s="5" t="s">
        <v>235</v>
      </c>
      <c r="D134" s="34">
        <v>24262162</v>
      </c>
      <c r="E134" s="34">
        <v>18684965</v>
      </c>
      <c r="F134" s="34">
        <v>4323380</v>
      </c>
      <c r="G134" s="34">
        <v>47270507</v>
      </c>
      <c r="H134" s="2">
        <v>1158127.4214999999</v>
      </c>
      <c r="I134" s="19">
        <v>1175859.4214999999</v>
      </c>
      <c r="J134" s="35">
        <v>60192</v>
      </c>
      <c r="K134" s="35">
        <v>17732</v>
      </c>
      <c r="L134" s="12">
        <v>517.94000000000005</v>
      </c>
      <c r="M134" s="36">
        <v>506.89</v>
      </c>
      <c r="N134" s="36">
        <v>522.24</v>
      </c>
      <c r="O134" s="36">
        <v>531.17999999999995</v>
      </c>
      <c r="P134" s="36">
        <v>534.1</v>
      </c>
      <c r="Q134" s="36">
        <v>0</v>
      </c>
      <c r="R134" s="36">
        <v>0</v>
      </c>
      <c r="S134" s="36">
        <v>2403.518359999211</v>
      </c>
      <c r="T134" s="2">
        <v>2319.7526514628421</v>
      </c>
      <c r="U134" s="66">
        <v>4698.2473485371574</v>
      </c>
      <c r="V134" s="37">
        <v>0</v>
      </c>
      <c r="W134" s="38">
        <v>14</v>
      </c>
      <c r="X134" s="39">
        <v>352</v>
      </c>
      <c r="Y134" s="2">
        <v>163680</v>
      </c>
      <c r="Z134" s="4">
        <v>0.4791357843610794</v>
      </c>
      <c r="AA134" s="11">
        <v>0</v>
      </c>
      <c r="AB134" s="40" t="s">
        <v>106</v>
      </c>
      <c r="AC134" s="36">
        <v>167.762437715</v>
      </c>
      <c r="AD134" s="41">
        <v>35.5</v>
      </c>
      <c r="AE134" s="41">
        <v>44</v>
      </c>
      <c r="AF134" s="42">
        <v>2381494.5984999998</v>
      </c>
      <c r="AG134" s="43"/>
      <c r="AH134" s="44">
        <v>252332</v>
      </c>
      <c r="AI134" s="45">
        <v>0</v>
      </c>
      <c r="AJ134" s="46">
        <v>4830</v>
      </c>
      <c r="AK134" s="46">
        <v>701</v>
      </c>
      <c r="AL134" s="9">
        <v>369952</v>
      </c>
      <c r="AM134" s="9">
        <v>-123200</v>
      </c>
      <c r="AN134" s="9">
        <v>246752</v>
      </c>
      <c r="AO134" s="42"/>
      <c r="AP134" s="9">
        <v>0</v>
      </c>
      <c r="AQ134" s="47">
        <v>18248</v>
      </c>
      <c r="AR134" s="47">
        <v>15163</v>
      </c>
      <c r="AS134" s="40">
        <v>0</v>
      </c>
      <c r="AT134" s="40">
        <v>0</v>
      </c>
      <c r="AU134" s="9">
        <v>0</v>
      </c>
      <c r="AV134" s="40">
        <v>0</v>
      </c>
      <c r="AW134" s="40">
        <v>0</v>
      </c>
      <c r="AX134" s="40">
        <v>97901</v>
      </c>
      <c r="AY134" s="45">
        <v>0</v>
      </c>
    </row>
    <row r="135" spans="1:51" x14ac:dyDescent="0.25">
      <c r="A135" s="5" t="s">
        <v>511</v>
      </c>
      <c r="B135" s="5"/>
      <c r="C135" s="5" t="s">
        <v>236</v>
      </c>
      <c r="D135" s="34">
        <v>59462147</v>
      </c>
      <c r="E135" s="34">
        <v>22239165</v>
      </c>
      <c r="F135" s="34">
        <v>11954640</v>
      </c>
      <c r="G135" s="34">
        <v>93655952</v>
      </c>
      <c r="H135" s="2">
        <v>2294570.824</v>
      </c>
      <c r="I135" s="19">
        <v>2327614.824</v>
      </c>
      <c r="J135" s="35">
        <v>23269</v>
      </c>
      <c r="K135" s="35">
        <v>33044</v>
      </c>
      <c r="L135" s="12">
        <v>1185.1400000000001</v>
      </c>
      <c r="M135" s="36">
        <v>1165.6199999999999</v>
      </c>
      <c r="N135" s="36">
        <v>1158.83</v>
      </c>
      <c r="O135" s="36">
        <v>1151.33</v>
      </c>
      <c r="P135" s="36">
        <v>1152.49</v>
      </c>
      <c r="Q135" s="36">
        <v>0</v>
      </c>
      <c r="R135" s="36">
        <v>0</v>
      </c>
      <c r="S135" s="36">
        <v>1988.5038211423964</v>
      </c>
      <c r="T135" s="2">
        <v>1996.889916096155</v>
      </c>
      <c r="U135" s="66">
        <v>5021.1100839038445</v>
      </c>
      <c r="V135" s="37">
        <v>25.465024</v>
      </c>
      <c r="W135" s="38">
        <v>6</v>
      </c>
      <c r="X135" s="39">
        <v>845</v>
      </c>
      <c r="Y135" s="2">
        <v>770078.58299999998</v>
      </c>
      <c r="Z135" s="4">
        <v>0.60463160713762321</v>
      </c>
      <c r="AA135" s="11">
        <v>0</v>
      </c>
      <c r="AB135" s="40" t="s">
        <v>106</v>
      </c>
      <c r="AC135" s="36">
        <v>205.28789008000001</v>
      </c>
      <c r="AD135" s="41">
        <v>40.200000000000003</v>
      </c>
      <c r="AE135" s="41">
        <v>40.200000000000003</v>
      </c>
      <c r="AF135" s="42">
        <v>5852706.3359999983</v>
      </c>
      <c r="AG135" s="43"/>
      <c r="AH135" s="44">
        <v>580252</v>
      </c>
      <c r="AI135" s="45">
        <v>119686</v>
      </c>
      <c r="AJ135" s="46">
        <v>2070</v>
      </c>
      <c r="AK135" s="46">
        <v>1051</v>
      </c>
      <c r="AL135" s="9">
        <v>888095</v>
      </c>
      <c r="AM135" s="9">
        <v>0</v>
      </c>
      <c r="AN135" s="9">
        <v>888095</v>
      </c>
      <c r="AO135" s="42"/>
      <c r="AP135" s="9">
        <v>0</v>
      </c>
      <c r="AQ135" s="47">
        <v>41962</v>
      </c>
      <c r="AR135" s="47">
        <v>104482</v>
      </c>
      <c r="AS135" s="40">
        <v>0</v>
      </c>
      <c r="AT135" s="40">
        <v>0</v>
      </c>
      <c r="AU135" s="9">
        <v>0</v>
      </c>
      <c r="AV135" s="40">
        <v>0</v>
      </c>
      <c r="AW135" s="40">
        <v>68496</v>
      </c>
      <c r="AX135" s="40">
        <v>0</v>
      </c>
      <c r="AY135" s="45">
        <v>23921</v>
      </c>
    </row>
    <row r="136" spans="1:51" x14ac:dyDescent="0.25">
      <c r="A136" s="5" t="s">
        <v>512</v>
      </c>
      <c r="B136" s="5"/>
      <c r="C136" s="5" t="s">
        <v>237</v>
      </c>
      <c r="D136" s="34">
        <v>17848802</v>
      </c>
      <c r="E136" s="34">
        <v>7134350</v>
      </c>
      <c r="F136" s="34">
        <v>7902735</v>
      </c>
      <c r="G136" s="34">
        <v>32885887</v>
      </c>
      <c r="H136" s="2">
        <v>805704.23149999999</v>
      </c>
      <c r="I136" s="19">
        <v>833923.23149999999</v>
      </c>
      <c r="J136" s="35">
        <v>23886</v>
      </c>
      <c r="K136" s="35">
        <v>28219</v>
      </c>
      <c r="L136" s="12">
        <v>513.24</v>
      </c>
      <c r="M136" s="36">
        <v>508.37</v>
      </c>
      <c r="N136" s="36">
        <v>511.4</v>
      </c>
      <c r="O136" s="36">
        <v>519.75</v>
      </c>
      <c r="P136" s="36">
        <v>515.16</v>
      </c>
      <c r="Q136" s="36">
        <v>0</v>
      </c>
      <c r="R136" s="36">
        <v>0</v>
      </c>
      <c r="S136" s="36">
        <v>1631.8630751224503</v>
      </c>
      <c r="T136" s="2">
        <v>1640.3863947518539</v>
      </c>
      <c r="U136" s="66">
        <v>5377.6136052481461</v>
      </c>
      <c r="V136" s="37">
        <v>15.36</v>
      </c>
      <c r="W136" s="38">
        <v>4</v>
      </c>
      <c r="X136" s="39">
        <v>399</v>
      </c>
      <c r="Y136" s="2">
        <v>115337.5</v>
      </c>
      <c r="Z136" s="4">
        <v>0.69702532670768491</v>
      </c>
      <c r="AA136" s="11">
        <v>0</v>
      </c>
      <c r="AB136" s="40" t="s">
        <v>106</v>
      </c>
      <c r="AC136" s="36">
        <v>120.81207039</v>
      </c>
      <c r="AD136" s="41">
        <v>39</v>
      </c>
      <c r="AE136" s="41">
        <v>39</v>
      </c>
      <c r="AF136" s="42">
        <v>2733817.4284999999</v>
      </c>
      <c r="AG136" s="43"/>
      <c r="AH136" s="44">
        <v>253069</v>
      </c>
      <c r="AI136" s="45">
        <v>72192</v>
      </c>
      <c r="AJ136" s="46">
        <v>1380</v>
      </c>
      <c r="AK136" s="46">
        <v>1051</v>
      </c>
      <c r="AL136" s="9">
        <v>419349</v>
      </c>
      <c r="AM136" s="9">
        <v>0</v>
      </c>
      <c r="AN136" s="9">
        <v>419349</v>
      </c>
      <c r="AO136" s="42"/>
      <c r="AP136" s="9">
        <v>0</v>
      </c>
      <c r="AQ136" s="47">
        <v>18301</v>
      </c>
      <c r="AR136" s="47">
        <v>22407</v>
      </c>
      <c r="AS136" s="40">
        <v>0</v>
      </c>
      <c r="AT136" s="40">
        <v>0</v>
      </c>
      <c r="AU136" s="9">
        <v>0</v>
      </c>
      <c r="AV136" s="40">
        <v>0</v>
      </c>
      <c r="AW136" s="40">
        <v>0</v>
      </c>
      <c r="AX136" s="40">
        <v>31879</v>
      </c>
      <c r="AY136" s="45">
        <v>22012</v>
      </c>
    </row>
    <row r="137" spans="1:51" x14ac:dyDescent="0.25">
      <c r="A137" s="5" t="s">
        <v>513</v>
      </c>
      <c r="B137" s="5"/>
      <c r="C137" s="5" t="s">
        <v>238</v>
      </c>
      <c r="D137" s="34">
        <v>61291441</v>
      </c>
      <c r="E137" s="34">
        <v>19737820</v>
      </c>
      <c r="F137" s="34">
        <v>9515965</v>
      </c>
      <c r="G137" s="34">
        <v>90545226</v>
      </c>
      <c r="H137" s="2">
        <v>2218358.037</v>
      </c>
      <c r="I137" s="19">
        <v>2274031.037</v>
      </c>
      <c r="J137" s="35">
        <v>54653</v>
      </c>
      <c r="K137" s="35">
        <v>55673</v>
      </c>
      <c r="L137" s="12">
        <v>1022.1</v>
      </c>
      <c r="M137" s="36">
        <v>1003.72</v>
      </c>
      <c r="N137" s="36">
        <v>1006.4</v>
      </c>
      <c r="O137" s="36">
        <v>993.64</v>
      </c>
      <c r="P137" s="36">
        <v>993.44</v>
      </c>
      <c r="Q137" s="36">
        <v>0</v>
      </c>
      <c r="R137" s="36">
        <v>0</v>
      </c>
      <c r="S137" s="36">
        <v>2264.5867741999759</v>
      </c>
      <c r="T137" s="2">
        <v>2265.6029938628303</v>
      </c>
      <c r="U137" s="66">
        <v>4752.3970061371692</v>
      </c>
      <c r="V137" s="37">
        <v>45.520772999999998</v>
      </c>
      <c r="W137" s="38">
        <v>20</v>
      </c>
      <c r="X137" s="39">
        <v>752</v>
      </c>
      <c r="Y137" s="2">
        <v>586306.79275000002</v>
      </c>
      <c r="Z137" s="4">
        <v>0.52358722740356023</v>
      </c>
      <c r="AA137" s="11">
        <v>0</v>
      </c>
      <c r="AB137" s="40" t="s">
        <v>106</v>
      </c>
      <c r="AC137" s="36">
        <v>228.28952372399999</v>
      </c>
      <c r="AD137" s="41">
        <v>38</v>
      </c>
      <c r="AE137" s="41">
        <v>38</v>
      </c>
      <c r="AF137" s="42">
        <v>4770075.9229999995</v>
      </c>
      <c r="AG137" s="43"/>
      <c r="AH137" s="44">
        <v>499657</v>
      </c>
      <c r="AI137" s="45">
        <v>213948</v>
      </c>
      <c r="AJ137" s="46">
        <v>6900</v>
      </c>
      <c r="AK137" s="46">
        <v>1051</v>
      </c>
      <c r="AL137" s="9">
        <v>790352</v>
      </c>
      <c r="AM137" s="9">
        <v>0</v>
      </c>
      <c r="AN137" s="9">
        <v>790352</v>
      </c>
      <c r="AO137" s="42"/>
      <c r="AP137" s="9">
        <v>0</v>
      </c>
      <c r="AQ137" s="47">
        <v>36134</v>
      </c>
      <c r="AR137" s="47">
        <v>61356</v>
      </c>
      <c r="AS137" s="40">
        <v>0</v>
      </c>
      <c r="AT137" s="40">
        <v>0</v>
      </c>
      <c r="AU137" s="9">
        <v>0</v>
      </c>
      <c r="AV137" s="40">
        <v>0</v>
      </c>
      <c r="AW137" s="40">
        <v>64495</v>
      </c>
      <c r="AX137" s="40">
        <v>0</v>
      </c>
      <c r="AY137" s="45">
        <v>17783</v>
      </c>
    </row>
    <row r="138" spans="1:51" x14ac:dyDescent="0.25">
      <c r="A138" s="5" t="s">
        <v>514</v>
      </c>
      <c r="B138" s="5"/>
      <c r="C138" s="5" t="s">
        <v>239</v>
      </c>
      <c r="D138" s="34">
        <v>22688098</v>
      </c>
      <c r="E138" s="34">
        <v>17707915</v>
      </c>
      <c r="F138" s="34">
        <v>3615275</v>
      </c>
      <c r="G138" s="34">
        <v>44011288</v>
      </c>
      <c r="H138" s="2">
        <v>1078276.5560000001</v>
      </c>
      <c r="I138" s="19">
        <v>1082481.5560000001</v>
      </c>
      <c r="J138" s="35">
        <v>2298</v>
      </c>
      <c r="K138" s="35">
        <v>4205</v>
      </c>
      <c r="L138" s="12">
        <v>426.36</v>
      </c>
      <c r="M138" s="36">
        <v>449.14</v>
      </c>
      <c r="N138" s="36">
        <v>442.03</v>
      </c>
      <c r="O138" s="36">
        <v>448.73</v>
      </c>
      <c r="P138" s="36">
        <v>448.64</v>
      </c>
      <c r="Q138" s="36">
        <v>0</v>
      </c>
      <c r="R138" s="36">
        <v>0</v>
      </c>
      <c r="S138" s="36">
        <v>2405.8746849534668</v>
      </c>
      <c r="T138" s="2">
        <v>2410.1205771029081</v>
      </c>
      <c r="U138" s="66">
        <v>4607.8794228970919</v>
      </c>
      <c r="V138" s="37">
        <v>10.712073999999999</v>
      </c>
      <c r="W138" s="38">
        <v>8</v>
      </c>
      <c r="X138" s="39">
        <v>274</v>
      </c>
      <c r="Y138" s="2">
        <v>84966.75</v>
      </c>
      <c r="Z138" s="4">
        <v>0.47835877808771254</v>
      </c>
      <c r="AA138" s="11">
        <v>0</v>
      </c>
      <c r="AB138" s="40" t="s">
        <v>106</v>
      </c>
      <c r="AC138" s="36">
        <v>78.774538892500004</v>
      </c>
      <c r="AD138" s="41">
        <v>38</v>
      </c>
      <c r="AE138" s="41">
        <v>38</v>
      </c>
      <c r="AF138" s="42">
        <v>2069582.9639999997</v>
      </c>
      <c r="AG138" s="43"/>
      <c r="AH138" s="44">
        <v>223584</v>
      </c>
      <c r="AI138" s="45">
        <v>50347</v>
      </c>
      <c r="AJ138" s="46">
        <v>2760</v>
      </c>
      <c r="AK138" s="46">
        <v>526</v>
      </c>
      <c r="AL138" s="9">
        <v>144124</v>
      </c>
      <c r="AM138" s="9">
        <v>0</v>
      </c>
      <c r="AN138" s="9">
        <v>144124</v>
      </c>
      <c r="AO138" s="42"/>
      <c r="AP138" s="9">
        <v>0</v>
      </c>
      <c r="AQ138" s="47">
        <v>16169</v>
      </c>
      <c r="AR138" s="47">
        <v>7479</v>
      </c>
      <c r="AS138" s="40">
        <v>0</v>
      </c>
      <c r="AT138" s="40">
        <v>0</v>
      </c>
      <c r="AU138" s="9">
        <v>0</v>
      </c>
      <c r="AV138" s="40">
        <v>0</v>
      </c>
      <c r="AW138" s="40">
        <v>0</v>
      </c>
      <c r="AX138" s="40">
        <v>27493</v>
      </c>
      <c r="AY138" s="45">
        <v>5180</v>
      </c>
    </row>
    <row r="139" spans="1:51" x14ac:dyDescent="0.25">
      <c r="A139" s="5" t="s">
        <v>515</v>
      </c>
      <c r="B139" s="5"/>
      <c r="C139" s="5" t="s">
        <v>240</v>
      </c>
      <c r="D139" s="34">
        <v>91001949</v>
      </c>
      <c r="E139" s="34">
        <v>37871900</v>
      </c>
      <c r="F139" s="34">
        <v>9293045</v>
      </c>
      <c r="G139" s="34">
        <v>138166894</v>
      </c>
      <c r="H139" s="2">
        <v>3385088.9030000004</v>
      </c>
      <c r="I139" s="19">
        <v>3385088.9030000004</v>
      </c>
      <c r="J139" s="35">
        <v>260</v>
      </c>
      <c r="K139" s="35">
        <v>0</v>
      </c>
      <c r="L139" s="12">
        <v>1720.59</v>
      </c>
      <c r="M139" s="36">
        <v>1652.6</v>
      </c>
      <c r="N139" s="36">
        <v>1627.91</v>
      </c>
      <c r="O139" s="36">
        <v>1581.35</v>
      </c>
      <c r="P139" s="36">
        <v>1572.07</v>
      </c>
      <c r="Q139" s="36">
        <v>0</v>
      </c>
      <c r="R139" s="36">
        <v>0</v>
      </c>
      <c r="S139" s="36">
        <v>2048.4986705796928</v>
      </c>
      <c r="T139" s="2">
        <v>2048.3413427326641</v>
      </c>
      <c r="U139" s="66">
        <v>4969.6586572673359</v>
      </c>
      <c r="V139" s="37">
        <v>17.530947000000001</v>
      </c>
      <c r="W139" s="38">
        <v>81</v>
      </c>
      <c r="X139" s="39">
        <v>1117</v>
      </c>
      <c r="Y139" s="2">
        <v>1022344.1325000001</v>
      </c>
      <c r="Z139" s="4">
        <v>0.58778586928788479</v>
      </c>
      <c r="AA139" s="11">
        <v>0</v>
      </c>
      <c r="AB139" s="40" t="s">
        <v>106</v>
      </c>
      <c r="AC139" s="36">
        <v>206.88372612699999</v>
      </c>
      <c r="AD139" s="41">
        <v>43.35</v>
      </c>
      <c r="AE139" s="41">
        <v>43.35</v>
      </c>
      <c r="AF139" s="42">
        <v>8212857.8969999989</v>
      </c>
      <c r="AG139" s="43"/>
      <c r="AH139" s="44">
        <v>822673</v>
      </c>
      <c r="AI139" s="45">
        <v>82395</v>
      </c>
      <c r="AJ139" s="46">
        <v>27945</v>
      </c>
      <c r="AK139" s="46">
        <v>526</v>
      </c>
      <c r="AL139" s="9">
        <v>587542</v>
      </c>
      <c r="AM139" s="9">
        <v>0</v>
      </c>
      <c r="AN139" s="9">
        <v>587542</v>
      </c>
      <c r="AO139" s="42"/>
      <c r="AP139" s="9">
        <v>0</v>
      </c>
      <c r="AQ139" s="47">
        <v>59494</v>
      </c>
      <c r="AR139" s="47">
        <v>129591</v>
      </c>
      <c r="AS139" s="40">
        <v>0</v>
      </c>
      <c r="AT139" s="40">
        <v>0</v>
      </c>
      <c r="AU139" s="9">
        <v>0</v>
      </c>
      <c r="AV139" s="40">
        <v>0</v>
      </c>
      <c r="AW139" s="40">
        <v>238577</v>
      </c>
      <c r="AX139" s="40">
        <v>0</v>
      </c>
      <c r="AY139" s="45">
        <v>0</v>
      </c>
    </row>
    <row r="140" spans="1:51" x14ac:dyDescent="0.25">
      <c r="A140" s="5" t="s">
        <v>516</v>
      </c>
      <c r="B140" s="5"/>
      <c r="C140" s="5" t="s">
        <v>241</v>
      </c>
      <c r="D140" s="34">
        <v>39402285</v>
      </c>
      <c r="E140" s="34">
        <v>12429080</v>
      </c>
      <c r="F140" s="34">
        <v>8179565</v>
      </c>
      <c r="G140" s="34">
        <v>60010930</v>
      </c>
      <c r="H140" s="2">
        <v>1470267.7850000001</v>
      </c>
      <c r="I140" s="19">
        <v>1474245.7850000001</v>
      </c>
      <c r="J140" s="35">
        <v>13181</v>
      </c>
      <c r="K140" s="35">
        <v>3978</v>
      </c>
      <c r="L140" s="12">
        <v>662.32</v>
      </c>
      <c r="M140" s="36">
        <v>622.12</v>
      </c>
      <c r="N140" s="36">
        <v>630</v>
      </c>
      <c r="O140" s="36">
        <v>615.5</v>
      </c>
      <c r="P140" s="36">
        <v>619.63</v>
      </c>
      <c r="Q140" s="36">
        <v>0</v>
      </c>
      <c r="R140" s="36">
        <v>0</v>
      </c>
      <c r="S140" s="36">
        <v>2384.5058589982641</v>
      </c>
      <c r="T140" s="2">
        <v>2369.7128930109948</v>
      </c>
      <c r="U140" s="66">
        <v>4648.2871069890052</v>
      </c>
      <c r="V140" s="37">
        <v>13.606109</v>
      </c>
      <c r="W140" s="38">
        <v>36</v>
      </c>
      <c r="X140" s="39">
        <v>477</v>
      </c>
      <c r="Y140" s="2">
        <v>0</v>
      </c>
      <c r="Z140" s="4">
        <v>0.48537630858366709</v>
      </c>
      <c r="AA140" s="11">
        <v>0</v>
      </c>
      <c r="AB140" s="40" t="s">
        <v>106</v>
      </c>
      <c r="AC140" s="36">
        <v>154.288744721</v>
      </c>
      <c r="AD140" s="41">
        <v>41</v>
      </c>
      <c r="AE140" s="41">
        <v>46</v>
      </c>
      <c r="AF140" s="42">
        <v>2891792.375</v>
      </c>
      <c r="AG140" s="43"/>
      <c r="AH140" s="44">
        <v>309694</v>
      </c>
      <c r="AI140" s="45">
        <v>63949</v>
      </c>
      <c r="AJ140" s="46">
        <v>12420</v>
      </c>
      <c r="AK140" s="46">
        <v>1051</v>
      </c>
      <c r="AL140" s="9">
        <v>501327</v>
      </c>
      <c r="AM140" s="9">
        <v>0</v>
      </c>
      <c r="AN140" s="9">
        <v>501327</v>
      </c>
      <c r="AO140" s="42"/>
      <c r="AP140" s="9">
        <v>0</v>
      </c>
      <c r="AQ140" s="47">
        <v>22396</v>
      </c>
      <c r="AR140" s="47">
        <v>0</v>
      </c>
      <c r="AS140" s="40">
        <v>0</v>
      </c>
      <c r="AT140" s="40">
        <v>0</v>
      </c>
      <c r="AU140" s="9">
        <v>0</v>
      </c>
      <c r="AV140" s="40">
        <v>0</v>
      </c>
      <c r="AW140" s="40">
        <v>141062</v>
      </c>
      <c r="AX140" s="40">
        <v>0</v>
      </c>
      <c r="AY140" s="45">
        <v>17152</v>
      </c>
    </row>
    <row r="141" spans="1:51" x14ac:dyDescent="0.25">
      <c r="A141" s="5" t="s">
        <v>517</v>
      </c>
      <c r="B141" s="5"/>
      <c r="C141" s="5" t="s">
        <v>242</v>
      </c>
      <c r="D141" s="34">
        <v>49873433</v>
      </c>
      <c r="E141" s="34">
        <v>16907935</v>
      </c>
      <c r="F141" s="34">
        <v>6699620</v>
      </c>
      <c r="G141" s="34">
        <v>73480988</v>
      </c>
      <c r="H141" s="2">
        <v>1800284.206</v>
      </c>
      <c r="I141" s="19">
        <v>1800284.206</v>
      </c>
      <c r="J141" s="35">
        <v>0</v>
      </c>
      <c r="K141" s="35">
        <v>0</v>
      </c>
      <c r="L141" s="12">
        <v>624.05999999999995</v>
      </c>
      <c r="M141" s="36">
        <v>625.54</v>
      </c>
      <c r="N141" s="36">
        <v>626.77</v>
      </c>
      <c r="O141" s="36">
        <v>616.52</v>
      </c>
      <c r="P141" s="36">
        <v>616.04999999999995</v>
      </c>
      <c r="Q141" s="36">
        <v>0</v>
      </c>
      <c r="R141" s="36">
        <v>0</v>
      </c>
      <c r="S141" s="36">
        <v>2877.9681651053493</v>
      </c>
      <c r="T141" s="2">
        <v>2877.9681651053493</v>
      </c>
      <c r="U141" s="66">
        <v>4140.0318348946512</v>
      </c>
      <c r="V141" s="37">
        <v>10.439602000000001</v>
      </c>
      <c r="W141" s="38">
        <v>23</v>
      </c>
      <c r="X141" s="39">
        <v>414</v>
      </c>
      <c r="Y141" s="2">
        <v>286310</v>
      </c>
      <c r="Z141" s="4">
        <v>0.30484395292612931</v>
      </c>
      <c r="AA141" s="11">
        <v>0</v>
      </c>
      <c r="AB141" s="40" t="s">
        <v>106</v>
      </c>
      <c r="AC141" s="36">
        <v>242.99356241999999</v>
      </c>
      <c r="AD141" s="41">
        <v>42</v>
      </c>
      <c r="AE141" s="41">
        <v>42</v>
      </c>
      <c r="AF141" s="42">
        <v>2589755.514</v>
      </c>
      <c r="AG141" s="43"/>
      <c r="AH141" s="44">
        <v>311397</v>
      </c>
      <c r="AI141" s="45">
        <v>49066</v>
      </c>
      <c r="AJ141" s="46">
        <v>7935</v>
      </c>
      <c r="AK141" s="46">
        <v>526</v>
      </c>
      <c r="AL141" s="9">
        <v>217764</v>
      </c>
      <c r="AM141" s="9">
        <v>0</v>
      </c>
      <c r="AN141" s="9">
        <v>217764</v>
      </c>
      <c r="AO141" s="42"/>
      <c r="AP141" s="9">
        <v>0</v>
      </c>
      <c r="AQ141" s="47">
        <v>22519</v>
      </c>
      <c r="AR141" s="47">
        <v>13396</v>
      </c>
      <c r="AS141" s="40">
        <v>0</v>
      </c>
      <c r="AT141" s="40">
        <v>0</v>
      </c>
      <c r="AU141" s="9">
        <v>0</v>
      </c>
      <c r="AV141" s="40">
        <v>0</v>
      </c>
      <c r="AW141" s="40">
        <v>0</v>
      </c>
      <c r="AX141" s="40">
        <v>4755</v>
      </c>
      <c r="AY141" s="45">
        <v>8993</v>
      </c>
    </row>
    <row r="142" spans="1:51" x14ac:dyDescent="0.25">
      <c r="A142" s="5" t="s">
        <v>518</v>
      </c>
      <c r="B142" s="5"/>
      <c r="C142" s="5" t="s">
        <v>243</v>
      </c>
      <c r="D142" s="34">
        <v>580499781</v>
      </c>
      <c r="E142" s="34">
        <v>125016105</v>
      </c>
      <c r="F142" s="34">
        <v>32367015</v>
      </c>
      <c r="G142" s="34">
        <v>737882901</v>
      </c>
      <c r="H142" s="2">
        <v>18078131.074500002</v>
      </c>
      <c r="I142" s="19">
        <v>18127202.074500002</v>
      </c>
      <c r="J142" s="35">
        <v>6690</v>
      </c>
      <c r="K142" s="35">
        <v>49071</v>
      </c>
      <c r="L142" s="12">
        <v>10277.77</v>
      </c>
      <c r="M142" s="36">
        <v>10332.92</v>
      </c>
      <c r="N142" s="36">
        <v>10254.07</v>
      </c>
      <c r="O142" s="36">
        <v>10122.709999999999</v>
      </c>
      <c r="P142" s="36">
        <v>10076.08</v>
      </c>
      <c r="Q142" s="36">
        <v>0</v>
      </c>
      <c r="R142" s="36">
        <v>0</v>
      </c>
      <c r="S142" s="36">
        <v>1750.2139835109535</v>
      </c>
      <c r="T142" s="2">
        <v>1754.315534669774</v>
      </c>
      <c r="U142" s="66">
        <v>5263.684465330226</v>
      </c>
      <c r="V142" s="37">
        <v>294.67962399999999</v>
      </c>
      <c r="W142" s="38">
        <v>227</v>
      </c>
      <c r="X142" s="39">
        <v>4187</v>
      </c>
      <c r="Y142" s="2">
        <v>2340122.5</v>
      </c>
      <c r="Z142" s="4">
        <v>0.66775150356668012</v>
      </c>
      <c r="AA142" s="11">
        <v>0</v>
      </c>
      <c r="AB142" s="40" t="s">
        <v>106</v>
      </c>
      <c r="AC142" s="36">
        <v>182.530863401</v>
      </c>
      <c r="AD142" s="41">
        <v>39.5</v>
      </c>
      <c r="AE142" s="41">
        <v>39.5</v>
      </c>
      <c r="AF142" s="42">
        <v>54389230.4855</v>
      </c>
      <c r="AG142" s="43"/>
      <c r="AH142" s="44">
        <v>5143780</v>
      </c>
      <c r="AI142" s="45">
        <v>1384994</v>
      </c>
      <c r="AJ142" s="46">
        <v>78315</v>
      </c>
      <c r="AK142" s="46">
        <v>526</v>
      </c>
      <c r="AL142" s="9">
        <v>2202362</v>
      </c>
      <c r="AM142" s="9">
        <v>0</v>
      </c>
      <c r="AN142" s="9">
        <v>2202362</v>
      </c>
      <c r="AO142" s="42"/>
      <c r="AP142" s="9">
        <v>0</v>
      </c>
      <c r="AQ142" s="47">
        <v>371985</v>
      </c>
      <c r="AR142" s="47">
        <v>394534</v>
      </c>
      <c r="AS142" s="40">
        <v>0</v>
      </c>
      <c r="AT142" s="40">
        <v>0</v>
      </c>
      <c r="AU142" s="9">
        <v>0</v>
      </c>
      <c r="AV142" s="40">
        <v>0</v>
      </c>
      <c r="AW142" s="40">
        <v>0</v>
      </c>
      <c r="AX142" s="40">
        <v>0</v>
      </c>
      <c r="AY142" s="45">
        <v>0</v>
      </c>
    </row>
    <row r="143" spans="1:51" x14ac:dyDescent="0.25">
      <c r="A143" s="5" t="s">
        <v>519</v>
      </c>
      <c r="B143" s="5"/>
      <c r="C143" s="5" t="s">
        <v>244</v>
      </c>
      <c r="D143" s="34">
        <v>133260623</v>
      </c>
      <c r="E143" s="34">
        <v>42310422</v>
      </c>
      <c r="F143" s="34">
        <v>23997731</v>
      </c>
      <c r="G143" s="34">
        <v>199568776</v>
      </c>
      <c r="H143" s="2">
        <v>4889435.0120000001</v>
      </c>
      <c r="I143" s="19">
        <v>4933821.0120000001</v>
      </c>
      <c r="J143" s="35">
        <v>51950</v>
      </c>
      <c r="K143" s="35">
        <v>44386</v>
      </c>
      <c r="L143" s="12">
        <v>2206.54</v>
      </c>
      <c r="M143" s="36">
        <v>2223.75</v>
      </c>
      <c r="N143" s="36">
        <v>2225.65</v>
      </c>
      <c r="O143" s="36">
        <v>2179.9299999999998</v>
      </c>
      <c r="P143" s="36">
        <v>2177.38</v>
      </c>
      <c r="Q143" s="36">
        <v>0</v>
      </c>
      <c r="R143" s="36">
        <v>0</v>
      </c>
      <c r="S143" s="36">
        <v>2222.0955646992693</v>
      </c>
      <c r="T143" s="2">
        <v>2218.6941032040472</v>
      </c>
      <c r="U143" s="66">
        <v>4799.3058967959532</v>
      </c>
      <c r="V143" s="37">
        <v>52.048653000000002</v>
      </c>
      <c r="W143" s="38">
        <v>147</v>
      </c>
      <c r="X143" s="39">
        <v>1419</v>
      </c>
      <c r="Y143" s="2">
        <v>499655</v>
      </c>
      <c r="Z143" s="4">
        <v>0.53666808947582134</v>
      </c>
      <c r="AA143" s="11">
        <v>116.91</v>
      </c>
      <c r="AB143" s="40">
        <v>123</v>
      </c>
      <c r="AC143" s="36">
        <v>748.41691526600005</v>
      </c>
      <c r="AD143" s="41">
        <v>32.1</v>
      </c>
      <c r="AE143" s="41">
        <v>36</v>
      </c>
      <c r="AF143" s="42">
        <v>10672456.488000002</v>
      </c>
      <c r="AG143" s="43"/>
      <c r="AH143" s="44">
        <v>1106994</v>
      </c>
      <c r="AI143" s="45">
        <v>244629</v>
      </c>
      <c r="AJ143" s="46">
        <v>50715</v>
      </c>
      <c r="AK143" s="46">
        <v>526</v>
      </c>
      <c r="AL143" s="9">
        <v>746394</v>
      </c>
      <c r="AM143" s="9">
        <v>0</v>
      </c>
      <c r="AN143" s="9">
        <v>746394</v>
      </c>
      <c r="AO143" s="42"/>
      <c r="AP143" s="9">
        <v>0</v>
      </c>
      <c r="AQ143" s="47">
        <v>80055</v>
      </c>
      <c r="AR143" s="47">
        <v>53872</v>
      </c>
      <c r="AS143" s="40">
        <v>27737</v>
      </c>
      <c r="AT143" s="40">
        <v>158256</v>
      </c>
      <c r="AU143" s="9">
        <v>0</v>
      </c>
      <c r="AV143" s="40">
        <v>272451</v>
      </c>
      <c r="AW143" s="40">
        <v>0</v>
      </c>
      <c r="AX143" s="40">
        <v>33528</v>
      </c>
      <c r="AY143" s="45">
        <v>31242</v>
      </c>
    </row>
    <row r="144" spans="1:51" x14ac:dyDescent="0.25">
      <c r="A144" s="5" t="s">
        <v>520</v>
      </c>
      <c r="B144" s="5"/>
      <c r="C144" s="5" t="s">
        <v>245</v>
      </c>
      <c r="D144" s="34">
        <v>91233562</v>
      </c>
      <c r="E144" s="34">
        <v>21277260</v>
      </c>
      <c r="F144" s="34">
        <v>5880000</v>
      </c>
      <c r="G144" s="34">
        <v>118390822</v>
      </c>
      <c r="H144" s="2">
        <v>2900575.1390000004</v>
      </c>
      <c r="I144" s="19">
        <v>2914626.1390000004</v>
      </c>
      <c r="J144" s="35">
        <v>15101</v>
      </c>
      <c r="K144" s="35">
        <v>14051</v>
      </c>
      <c r="L144" s="12">
        <v>858.89</v>
      </c>
      <c r="M144" s="36">
        <v>838.62</v>
      </c>
      <c r="N144" s="36">
        <v>839.15</v>
      </c>
      <c r="O144" s="36">
        <v>840.73</v>
      </c>
      <c r="P144" s="36">
        <v>858.38</v>
      </c>
      <c r="Q144" s="36">
        <v>0</v>
      </c>
      <c r="R144" s="36">
        <v>0</v>
      </c>
      <c r="S144" s="36">
        <v>3476.7548341322654</v>
      </c>
      <c r="T144" s="2">
        <v>3475.5027771815608</v>
      </c>
      <c r="U144" s="66">
        <v>3542.4972228184392</v>
      </c>
      <c r="V144" s="37">
        <v>4.4775239999999998</v>
      </c>
      <c r="W144" s="38">
        <v>2</v>
      </c>
      <c r="X144" s="39">
        <v>626</v>
      </c>
      <c r="Y144" s="2">
        <v>145818</v>
      </c>
      <c r="Z144" s="4">
        <v>1.8211202194374665E-2</v>
      </c>
      <c r="AA144" s="11">
        <v>0</v>
      </c>
      <c r="AB144" s="40" t="s">
        <v>106</v>
      </c>
      <c r="AC144" s="36">
        <v>141.809762689</v>
      </c>
      <c r="AD144" s="41">
        <v>36.4</v>
      </c>
      <c r="AE144" s="41">
        <v>36.4</v>
      </c>
      <c r="AF144" s="42">
        <v>2970809.0209999997</v>
      </c>
      <c r="AG144" s="43"/>
      <c r="AH144" s="44">
        <v>417469</v>
      </c>
      <c r="AI144" s="45">
        <v>21044</v>
      </c>
      <c r="AJ144" s="46">
        <v>690</v>
      </c>
      <c r="AK144" s="46">
        <v>1051</v>
      </c>
      <c r="AL144" s="9">
        <v>657926</v>
      </c>
      <c r="AM144" s="9">
        <v>0</v>
      </c>
      <c r="AN144" s="9">
        <v>657926</v>
      </c>
      <c r="AO144" s="42"/>
      <c r="AP144" s="9">
        <v>0</v>
      </c>
      <c r="AQ144" s="47">
        <v>30190</v>
      </c>
      <c r="AR144" s="47">
        <v>339</v>
      </c>
      <c r="AS144" s="40">
        <v>0</v>
      </c>
      <c r="AT144" s="40">
        <v>0</v>
      </c>
      <c r="AU144" s="9">
        <v>0</v>
      </c>
      <c r="AV144" s="40">
        <v>0</v>
      </c>
      <c r="AW144" s="40">
        <v>71127</v>
      </c>
      <c r="AX144" s="40">
        <v>0</v>
      </c>
      <c r="AY144" s="45">
        <v>0</v>
      </c>
    </row>
    <row r="145" spans="1:51" x14ac:dyDescent="0.25">
      <c r="A145" s="5" t="s">
        <v>521</v>
      </c>
      <c r="B145" s="5"/>
      <c r="C145" s="5" t="s">
        <v>246</v>
      </c>
      <c r="D145" s="34">
        <v>54304395</v>
      </c>
      <c r="E145" s="34">
        <v>14150700</v>
      </c>
      <c r="F145" s="34">
        <v>4891000</v>
      </c>
      <c r="G145" s="34">
        <v>73346095</v>
      </c>
      <c r="H145" s="2">
        <v>1796979.3274999999</v>
      </c>
      <c r="I145" s="19">
        <v>1812048.3274999999</v>
      </c>
      <c r="J145" s="35">
        <v>2636</v>
      </c>
      <c r="K145" s="35">
        <v>15069</v>
      </c>
      <c r="L145" s="12">
        <v>791.28</v>
      </c>
      <c r="M145" s="36">
        <v>838.35</v>
      </c>
      <c r="N145" s="36">
        <v>826.24</v>
      </c>
      <c r="O145" s="36">
        <v>873.63</v>
      </c>
      <c r="P145" s="36">
        <v>866.37</v>
      </c>
      <c r="Q145" s="36">
        <v>0</v>
      </c>
      <c r="R145" s="36">
        <v>0</v>
      </c>
      <c r="S145" s="36">
        <v>2146.615766088149</v>
      </c>
      <c r="T145" s="2">
        <v>2161.4460875529312</v>
      </c>
      <c r="U145" s="66">
        <v>4856.5539124470688</v>
      </c>
      <c r="V145" s="37">
        <v>15.359496999999999</v>
      </c>
      <c r="W145" s="38">
        <v>0</v>
      </c>
      <c r="X145" s="39">
        <v>627</v>
      </c>
      <c r="Y145" s="2">
        <v>226775</v>
      </c>
      <c r="Z145" s="4">
        <v>0.55934172649642144</v>
      </c>
      <c r="AA145" s="11">
        <v>0</v>
      </c>
      <c r="AB145" s="40" t="s">
        <v>106</v>
      </c>
      <c r="AC145" s="36">
        <v>264.30028375699999</v>
      </c>
      <c r="AD145" s="41">
        <v>36.980000000000004</v>
      </c>
      <c r="AE145" s="41">
        <v>36.980000000000004</v>
      </c>
      <c r="AF145" s="42">
        <v>4071491.9725000001</v>
      </c>
      <c r="AG145" s="43"/>
      <c r="AH145" s="44">
        <v>417335</v>
      </c>
      <c r="AI145" s="45">
        <v>72190</v>
      </c>
      <c r="AJ145" s="46">
        <v>0</v>
      </c>
      <c r="AK145" s="46">
        <v>1051</v>
      </c>
      <c r="AL145" s="9">
        <v>658977</v>
      </c>
      <c r="AM145" s="9">
        <v>0</v>
      </c>
      <c r="AN145" s="9">
        <v>658977</v>
      </c>
      <c r="AO145" s="42"/>
      <c r="AP145" s="9">
        <v>31628</v>
      </c>
      <c r="AQ145" s="47">
        <v>30181</v>
      </c>
      <c r="AR145" s="47">
        <v>26141</v>
      </c>
      <c r="AS145" s="40">
        <v>0</v>
      </c>
      <c r="AT145" s="40">
        <v>0</v>
      </c>
      <c r="AU145" s="9">
        <v>0</v>
      </c>
      <c r="AV145" s="40">
        <v>0</v>
      </c>
      <c r="AW145" s="40">
        <v>0</v>
      </c>
      <c r="AX145" s="40">
        <v>172397</v>
      </c>
      <c r="AY145" s="45">
        <v>68646</v>
      </c>
    </row>
    <row r="146" spans="1:51" x14ac:dyDescent="0.25">
      <c r="A146" s="5" t="s">
        <v>522</v>
      </c>
      <c r="B146" s="5"/>
      <c r="C146" s="5" t="s">
        <v>247</v>
      </c>
      <c r="D146" s="34">
        <v>34985881</v>
      </c>
      <c r="E146" s="34">
        <v>11619910</v>
      </c>
      <c r="F146" s="34">
        <v>4070010</v>
      </c>
      <c r="G146" s="34">
        <v>50675801</v>
      </c>
      <c r="H146" s="2">
        <v>1241557.1244999999</v>
      </c>
      <c r="I146" s="19">
        <v>1247985.1244999999</v>
      </c>
      <c r="J146" s="35">
        <v>6799</v>
      </c>
      <c r="K146" s="35">
        <v>6428</v>
      </c>
      <c r="L146" s="12">
        <v>1171.81</v>
      </c>
      <c r="M146" s="36">
        <v>1167.9000000000001</v>
      </c>
      <c r="N146" s="36">
        <v>1173.3699999999999</v>
      </c>
      <c r="O146" s="36">
        <v>1174.51</v>
      </c>
      <c r="P146" s="36">
        <v>1161.08</v>
      </c>
      <c r="Q146" s="36">
        <v>0</v>
      </c>
      <c r="R146" s="36">
        <v>0</v>
      </c>
      <c r="S146" s="36">
        <v>1068.889566315609</v>
      </c>
      <c r="T146" s="2">
        <v>1068.5719021320317</v>
      </c>
      <c r="U146" s="66">
        <v>5949.4280978679681</v>
      </c>
      <c r="V146" s="37">
        <v>29.032827999999999</v>
      </c>
      <c r="W146" s="38">
        <v>5</v>
      </c>
      <c r="X146" s="39">
        <v>547</v>
      </c>
      <c r="Y146" s="2">
        <v>433345</v>
      </c>
      <c r="Z146" s="4">
        <v>0.82032783250022367</v>
      </c>
      <c r="AA146" s="11">
        <v>0</v>
      </c>
      <c r="AB146" s="40" t="s">
        <v>106</v>
      </c>
      <c r="AC146" s="36">
        <v>79.067469866600007</v>
      </c>
      <c r="AD146" s="41">
        <v>47</v>
      </c>
      <c r="AE146" s="41">
        <v>47</v>
      </c>
      <c r="AF146" s="42">
        <v>6948337.0755000003</v>
      </c>
      <c r="AG146" s="43"/>
      <c r="AH146" s="44">
        <v>581387</v>
      </c>
      <c r="AI146" s="45">
        <v>136454</v>
      </c>
      <c r="AJ146" s="46">
        <v>1725</v>
      </c>
      <c r="AK146" s="46">
        <v>526</v>
      </c>
      <c r="AL146" s="9">
        <v>287722</v>
      </c>
      <c r="AM146" s="9">
        <v>0</v>
      </c>
      <c r="AN146" s="9">
        <v>287722</v>
      </c>
      <c r="AO146" s="42"/>
      <c r="AP146" s="9">
        <v>0</v>
      </c>
      <c r="AQ146" s="47">
        <v>42044</v>
      </c>
      <c r="AR146" s="47">
        <v>147714</v>
      </c>
      <c r="AS146" s="40">
        <v>0</v>
      </c>
      <c r="AT146" s="40">
        <v>0</v>
      </c>
      <c r="AU146" s="9">
        <v>0</v>
      </c>
      <c r="AV146" s="40">
        <v>0</v>
      </c>
      <c r="AW146" s="40">
        <v>0</v>
      </c>
      <c r="AX146" s="40">
        <v>14334</v>
      </c>
      <c r="AY146" s="45">
        <v>0</v>
      </c>
    </row>
    <row r="147" spans="1:51" x14ac:dyDescent="0.25">
      <c r="A147" s="5" t="s">
        <v>523</v>
      </c>
      <c r="B147" s="5"/>
      <c r="C147" s="5" t="s">
        <v>248</v>
      </c>
      <c r="D147" s="34">
        <v>39483852</v>
      </c>
      <c r="E147" s="34">
        <v>13056090</v>
      </c>
      <c r="F147" s="34">
        <v>9757270</v>
      </c>
      <c r="G147" s="34">
        <v>62297212</v>
      </c>
      <c r="H147" s="2">
        <v>1526281.6940000001</v>
      </c>
      <c r="I147" s="19">
        <v>1531863.6940000001</v>
      </c>
      <c r="J147" s="35">
        <v>8027</v>
      </c>
      <c r="K147" s="35">
        <v>5582</v>
      </c>
      <c r="L147" s="12">
        <v>1081.47</v>
      </c>
      <c r="M147" s="36">
        <v>1064.23</v>
      </c>
      <c r="N147" s="36">
        <v>1055.5899999999999</v>
      </c>
      <c r="O147" s="36">
        <v>1060.4100000000001</v>
      </c>
      <c r="P147" s="36">
        <v>1038.73</v>
      </c>
      <c r="Q147" s="36">
        <v>0</v>
      </c>
      <c r="R147" s="36">
        <v>0</v>
      </c>
      <c r="S147" s="36">
        <v>1441.7078018849311</v>
      </c>
      <c r="T147" s="2">
        <v>1439.410366180243</v>
      </c>
      <c r="U147" s="66">
        <v>5578.5896338197572</v>
      </c>
      <c r="V147" s="37">
        <v>1.5823910000000001</v>
      </c>
      <c r="W147" s="38">
        <v>0</v>
      </c>
      <c r="X147" s="39">
        <v>644</v>
      </c>
      <c r="Y147" s="2">
        <v>46451.25</v>
      </c>
      <c r="Z147" s="4">
        <v>0.74145762978986895</v>
      </c>
      <c r="AA147" s="11">
        <v>0</v>
      </c>
      <c r="AB147" s="40">
        <v>916</v>
      </c>
      <c r="AC147" s="36">
        <v>280.497185022</v>
      </c>
      <c r="AD147" s="41">
        <v>49</v>
      </c>
      <c r="AE147" s="41">
        <v>49</v>
      </c>
      <c r="AF147" s="42">
        <v>5936902.4460000005</v>
      </c>
      <c r="AG147" s="43"/>
      <c r="AH147" s="44">
        <v>529779</v>
      </c>
      <c r="AI147" s="45">
        <v>7437</v>
      </c>
      <c r="AJ147" s="46">
        <v>0</v>
      </c>
      <c r="AK147" s="46">
        <v>526</v>
      </c>
      <c r="AL147" s="9">
        <v>338744</v>
      </c>
      <c r="AM147" s="9">
        <v>0</v>
      </c>
      <c r="AN147" s="9">
        <v>338744</v>
      </c>
      <c r="AO147" s="42"/>
      <c r="AP147" s="9">
        <v>0</v>
      </c>
      <c r="AQ147" s="47">
        <v>38312</v>
      </c>
      <c r="AR147" s="47">
        <v>10608</v>
      </c>
      <c r="AS147" s="40">
        <v>0</v>
      </c>
      <c r="AT147" s="40">
        <v>0</v>
      </c>
      <c r="AU147" s="9">
        <v>0</v>
      </c>
      <c r="AV147" s="40">
        <v>0</v>
      </c>
      <c r="AW147" s="40">
        <v>60495</v>
      </c>
      <c r="AX147" s="40">
        <v>0</v>
      </c>
      <c r="AY147" s="45">
        <v>85220</v>
      </c>
    </row>
    <row r="148" spans="1:51" x14ac:dyDescent="0.25">
      <c r="A148" s="5" t="s">
        <v>524</v>
      </c>
      <c r="B148" s="5"/>
      <c r="C148" s="5" t="s">
        <v>249</v>
      </c>
      <c r="D148" s="34">
        <v>289495192</v>
      </c>
      <c r="E148" s="34">
        <v>102860450</v>
      </c>
      <c r="F148" s="34">
        <v>45322460</v>
      </c>
      <c r="G148" s="34">
        <v>437678102</v>
      </c>
      <c r="H148" s="2">
        <v>10723113.499</v>
      </c>
      <c r="I148" s="19">
        <v>10779459.499</v>
      </c>
      <c r="J148" s="35">
        <v>58222</v>
      </c>
      <c r="K148" s="35">
        <v>56346</v>
      </c>
      <c r="L148" s="12">
        <v>3888.09</v>
      </c>
      <c r="M148" s="36">
        <v>3840.35</v>
      </c>
      <c r="N148" s="36">
        <v>3815.43</v>
      </c>
      <c r="O148" s="36">
        <v>3870.6</v>
      </c>
      <c r="P148" s="36">
        <v>3908.4</v>
      </c>
      <c r="Q148" s="36">
        <v>0</v>
      </c>
      <c r="R148" s="36">
        <v>0</v>
      </c>
      <c r="S148" s="36">
        <v>2807.3835715494683</v>
      </c>
      <c r="T148" s="2">
        <v>2806.8950744072804</v>
      </c>
      <c r="U148" s="66">
        <v>4211.1049255927192</v>
      </c>
      <c r="V148" s="37">
        <v>116.61054800000001</v>
      </c>
      <c r="W148" s="38">
        <v>73</v>
      </c>
      <c r="X148" s="39">
        <v>2748</v>
      </c>
      <c r="Y148" s="2">
        <v>1458267.75</v>
      </c>
      <c r="Z148" s="4">
        <v>0.33326067115010061</v>
      </c>
      <c r="AA148" s="11">
        <v>0</v>
      </c>
      <c r="AB148" s="40" t="s">
        <v>106</v>
      </c>
      <c r="AC148" s="36">
        <v>196.65688273800001</v>
      </c>
      <c r="AD148" s="41">
        <v>38.9</v>
      </c>
      <c r="AE148" s="41">
        <v>38.9</v>
      </c>
      <c r="AF148" s="42">
        <v>16172116.800999999</v>
      </c>
      <c r="AG148" s="43"/>
      <c r="AH148" s="44">
        <v>1911746</v>
      </c>
      <c r="AI148" s="45">
        <v>548070</v>
      </c>
      <c r="AJ148" s="46">
        <v>25185</v>
      </c>
      <c r="AK148" s="46">
        <v>1051</v>
      </c>
      <c r="AL148" s="9">
        <v>2888148</v>
      </c>
      <c r="AM148" s="9">
        <v>0</v>
      </c>
      <c r="AN148" s="9">
        <v>2888148</v>
      </c>
      <c r="AO148" s="42"/>
      <c r="AP148" s="9">
        <v>0</v>
      </c>
      <c r="AQ148" s="47">
        <v>138253</v>
      </c>
      <c r="AR148" s="47">
        <v>76883</v>
      </c>
      <c r="AS148" s="40">
        <v>0</v>
      </c>
      <c r="AT148" s="40">
        <v>0</v>
      </c>
      <c r="AU148" s="9">
        <v>0</v>
      </c>
      <c r="AV148" s="40">
        <v>0</v>
      </c>
      <c r="AW148" s="40">
        <v>0</v>
      </c>
      <c r="AX148" s="40">
        <v>172467</v>
      </c>
      <c r="AY148" s="45">
        <v>0</v>
      </c>
    </row>
    <row r="149" spans="1:51" x14ac:dyDescent="0.25">
      <c r="A149" s="5" t="s">
        <v>525</v>
      </c>
      <c r="B149" s="5"/>
      <c r="C149" s="5" t="s">
        <v>250</v>
      </c>
      <c r="D149" s="34">
        <v>33549751</v>
      </c>
      <c r="E149" s="34">
        <v>115429503</v>
      </c>
      <c r="F149" s="34">
        <v>4349597</v>
      </c>
      <c r="G149" s="34">
        <v>153328851</v>
      </c>
      <c r="H149" s="2">
        <v>3756556.8495</v>
      </c>
      <c r="I149" s="19">
        <v>4306532.8495000005</v>
      </c>
      <c r="J149" s="35">
        <v>845072</v>
      </c>
      <c r="K149" s="35">
        <v>549976</v>
      </c>
      <c r="L149" s="12">
        <v>411.93</v>
      </c>
      <c r="M149" s="36">
        <v>414.24</v>
      </c>
      <c r="N149" s="36">
        <v>407.78</v>
      </c>
      <c r="O149" s="36">
        <v>403.68</v>
      </c>
      <c r="P149" s="36">
        <v>398.58</v>
      </c>
      <c r="Q149" s="36">
        <v>0</v>
      </c>
      <c r="R149" s="36">
        <v>0</v>
      </c>
      <c r="S149" s="36">
        <v>11108.605758738897</v>
      </c>
      <c r="T149" s="2">
        <v>10396.226461713017</v>
      </c>
      <c r="U149" s="66">
        <v>-3378.2264617130168</v>
      </c>
      <c r="V149" s="37">
        <v>0</v>
      </c>
      <c r="W149" s="38">
        <v>18</v>
      </c>
      <c r="X149" s="39">
        <v>181</v>
      </c>
      <c r="Y149" s="2">
        <v>0</v>
      </c>
      <c r="Z149" s="4">
        <v>0</v>
      </c>
      <c r="AA149" s="11">
        <v>0</v>
      </c>
      <c r="AB149" s="40" t="s">
        <v>106</v>
      </c>
      <c r="AC149" s="36">
        <v>67.719005087699998</v>
      </c>
      <c r="AD149" s="41">
        <v>39</v>
      </c>
      <c r="AE149" s="41">
        <v>39</v>
      </c>
      <c r="AF149" s="42">
        <v>0</v>
      </c>
      <c r="AG149" s="43"/>
      <c r="AH149" s="44">
        <v>206211</v>
      </c>
      <c r="AI149" s="45">
        <v>0</v>
      </c>
      <c r="AJ149" s="46">
        <v>6210</v>
      </c>
      <c r="AK149" s="46">
        <v>526</v>
      </c>
      <c r="AL149" s="9">
        <v>95206</v>
      </c>
      <c r="AM149" s="9">
        <v>0</v>
      </c>
      <c r="AN149" s="9">
        <v>95206</v>
      </c>
      <c r="AO149" s="42"/>
      <c r="AP149" s="9">
        <v>0</v>
      </c>
      <c r="AQ149" s="47">
        <v>14913</v>
      </c>
      <c r="AR149" s="47">
        <v>0</v>
      </c>
      <c r="AS149" s="40">
        <v>0</v>
      </c>
      <c r="AT149" s="40">
        <v>0</v>
      </c>
      <c r="AU149" s="9">
        <v>0</v>
      </c>
      <c r="AV149" s="40">
        <v>0</v>
      </c>
      <c r="AW149" s="40">
        <v>0</v>
      </c>
      <c r="AX149" s="40">
        <v>0</v>
      </c>
      <c r="AY149" s="45">
        <v>0</v>
      </c>
    </row>
    <row r="150" spans="1:51" x14ac:dyDescent="0.25">
      <c r="A150" s="5" t="s">
        <v>526</v>
      </c>
      <c r="B150" s="5"/>
      <c r="C150" s="5" t="s">
        <v>251</v>
      </c>
      <c r="D150" s="34">
        <v>113670798</v>
      </c>
      <c r="E150" s="34">
        <v>46926797</v>
      </c>
      <c r="F150" s="34">
        <v>21313816</v>
      </c>
      <c r="G150" s="34">
        <v>181911411</v>
      </c>
      <c r="H150" s="2">
        <v>4456829.5695000002</v>
      </c>
      <c r="I150" s="19">
        <v>4456829.5695000002</v>
      </c>
      <c r="J150" s="35">
        <v>29759</v>
      </c>
      <c r="K150" s="35">
        <v>0</v>
      </c>
      <c r="L150" s="12">
        <v>2008.93</v>
      </c>
      <c r="M150" s="36">
        <v>1842.17</v>
      </c>
      <c r="N150" s="36">
        <v>1826.73</v>
      </c>
      <c r="O150" s="36">
        <v>1711.38</v>
      </c>
      <c r="P150" s="36">
        <v>1721.42</v>
      </c>
      <c r="Q150" s="36">
        <v>0</v>
      </c>
      <c r="R150" s="36">
        <v>0</v>
      </c>
      <c r="S150" s="36">
        <v>2435.4910618998247</v>
      </c>
      <c r="T150" s="2">
        <v>2419.3367438944288</v>
      </c>
      <c r="U150" s="66">
        <v>4598.6632561055712</v>
      </c>
      <c r="V150" s="37">
        <v>55.800000000000004</v>
      </c>
      <c r="W150" s="38">
        <v>53</v>
      </c>
      <c r="X150" s="39">
        <v>1483</v>
      </c>
      <c r="Y150" s="2">
        <v>1010639.25</v>
      </c>
      <c r="Z150" s="4">
        <v>0.46852453649342252</v>
      </c>
      <c r="AA150" s="11">
        <v>0</v>
      </c>
      <c r="AB150" s="40" t="s">
        <v>106</v>
      </c>
      <c r="AC150" s="36">
        <v>117.016376495</v>
      </c>
      <c r="AD150" s="41">
        <v>40.5</v>
      </c>
      <c r="AE150" s="41">
        <v>40.5</v>
      </c>
      <c r="AF150" s="42">
        <v>8471519.4905000012</v>
      </c>
      <c r="AG150" s="43"/>
      <c r="AH150" s="44">
        <v>917042</v>
      </c>
      <c r="AI150" s="45">
        <v>262260</v>
      </c>
      <c r="AJ150" s="46">
        <v>18285</v>
      </c>
      <c r="AK150" s="46">
        <v>1051</v>
      </c>
      <c r="AL150" s="9">
        <v>1558633</v>
      </c>
      <c r="AM150" s="9">
        <v>0</v>
      </c>
      <c r="AN150" s="9">
        <v>1558633</v>
      </c>
      <c r="AO150" s="42"/>
      <c r="AP150" s="9">
        <v>0</v>
      </c>
      <c r="AQ150" s="47">
        <v>66318</v>
      </c>
      <c r="AR150" s="47">
        <v>86456</v>
      </c>
      <c r="AS150" s="40">
        <v>0</v>
      </c>
      <c r="AT150" s="40">
        <v>0</v>
      </c>
      <c r="AU150" s="9">
        <v>0</v>
      </c>
      <c r="AV150" s="40">
        <v>0</v>
      </c>
      <c r="AW150" s="40">
        <v>585161</v>
      </c>
      <c r="AX150" s="40">
        <v>0</v>
      </c>
      <c r="AY150" s="45">
        <v>0</v>
      </c>
    </row>
    <row r="151" spans="1:51" x14ac:dyDescent="0.25">
      <c r="A151" s="5" t="s">
        <v>527</v>
      </c>
      <c r="B151" s="5"/>
      <c r="C151" s="5" t="s">
        <v>252</v>
      </c>
      <c r="D151" s="34">
        <v>59765507</v>
      </c>
      <c r="E151" s="34">
        <v>31480163</v>
      </c>
      <c r="F151" s="34">
        <v>17343144</v>
      </c>
      <c r="G151" s="34">
        <v>108588814</v>
      </c>
      <c r="H151" s="2">
        <v>2660425.943</v>
      </c>
      <c r="I151" s="19">
        <v>2678271.943</v>
      </c>
      <c r="J151" s="35">
        <v>6028</v>
      </c>
      <c r="K151" s="35">
        <v>17846</v>
      </c>
      <c r="L151" s="12">
        <v>1139.22</v>
      </c>
      <c r="M151" s="36">
        <v>1104.48</v>
      </c>
      <c r="N151" s="36">
        <v>1091.3399999999999</v>
      </c>
      <c r="O151" s="36">
        <v>1081.52</v>
      </c>
      <c r="P151" s="36">
        <v>1068.0999999999999</v>
      </c>
      <c r="Q151" s="36">
        <v>0</v>
      </c>
      <c r="R151" s="36">
        <v>0</v>
      </c>
      <c r="S151" s="36">
        <v>2414.2165933289875</v>
      </c>
      <c r="T151" s="2">
        <v>2424.9166512748079</v>
      </c>
      <c r="U151" s="66">
        <v>4593.0833487251921</v>
      </c>
      <c r="V151" s="37">
        <v>5.5624950000000002</v>
      </c>
      <c r="W151" s="38">
        <v>17</v>
      </c>
      <c r="X151" s="39">
        <v>840</v>
      </c>
      <c r="Y151" s="2">
        <v>334111.5</v>
      </c>
      <c r="Z151" s="4">
        <v>0.47560161283202007</v>
      </c>
      <c r="AA151" s="11">
        <v>0</v>
      </c>
      <c r="AB151" s="40" t="s">
        <v>106</v>
      </c>
      <c r="AC151" s="36">
        <v>371.30716070199998</v>
      </c>
      <c r="AD151" s="41">
        <v>40.799999999999997</v>
      </c>
      <c r="AE151" s="41">
        <v>40.799999999999997</v>
      </c>
      <c r="AF151" s="42">
        <v>5072968.6970000006</v>
      </c>
      <c r="AG151" s="43"/>
      <c r="AH151" s="44">
        <v>549816</v>
      </c>
      <c r="AI151" s="45">
        <v>26144</v>
      </c>
      <c r="AJ151" s="46">
        <v>5865</v>
      </c>
      <c r="AK151" s="46">
        <v>1051</v>
      </c>
      <c r="AL151" s="9">
        <v>882840</v>
      </c>
      <c r="AM151" s="9">
        <v>0</v>
      </c>
      <c r="AN151" s="9">
        <v>882840</v>
      </c>
      <c r="AO151" s="42"/>
      <c r="AP151" s="9">
        <v>0</v>
      </c>
      <c r="AQ151" s="47">
        <v>39761</v>
      </c>
      <c r="AR151" s="47">
        <v>29141</v>
      </c>
      <c r="AS151" s="40">
        <v>0</v>
      </c>
      <c r="AT151" s="40">
        <v>0</v>
      </c>
      <c r="AU151" s="9">
        <v>0</v>
      </c>
      <c r="AV151" s="40">
        <v>0</v>
      </c>
      <c r="AW151" s="40">
        <v>121903</v>
      </c>
      <c r="AX151" s="40">
        <v>0</v>
      </c>
      <c r="AY151" s="45">
        <v>43339</v>
      </c>
    </row>
    <row r="152" spans="1:51" x14ac:dyDescent="0.25">
      <c r="A152" s="5" t="s">
        <v>528</v>
      </c>
      <c r="B152" s="5"/>
      <c r="C152" s="5" t="s">
        <v>253</v>
      </c>
      <c r="D152" s="34">
        <v>32002096</v>
      </c>
      <c r="E152" s="34">
        <v>12729118</v>
      </c>
      <c r="F152" s="34">
        <v>10181074</v>
      </c>
      <c r="G152" s="34">
        <v>54912288</v>
      </c>
      <c r="H152" s="2">
        <v>1345351.0560000001</v>
      </c>
      <c r="I152" s="19">
        <v>1345351.0560000001</v>
      </c>
      <c r="J152" s="35">
        <v>0</v>
      </c>
      <c r="K152" s="35">
        <v>0</v>
      </c>
      <c r="L152" s="12">
        <v>1260.8399999999999</v>
      </c>
      <c r="M152" s="36">
        <v>1220.03</v>
      </c>
      <c r="N152" s="36">
        <v>1225.44</v>
      </c>
      <c r="O152" s="36">
        <v>1202.93</v>
      </c>
      <c r="P152" s="36">
        <v>1196.55</v>
      </c>
      <c r="Q152" s="36">
        <v>0</v>
      </c>
      <c r="R152" s="36">
        <v>0</v>
      </c>
      <c r="S152" s="36">
        <v>1102.7196511561192</v>
      </c>
      <c r="T152" s="2">
        <v>1102.7196511561192</v>
      </c>
      <c r="U152" s="66">
        <v>5915.2803488438803</v>
      </c>
      <c r="V152" s="37">
        <v>10.460672000000001</v>
      </c>
      <c r="W152" s="38">
        <v>16</v>
      </c>
      <c r="X152" s="39">
        <v>877</v>
      </c>
      <c r="Y152" s="2">
        <v>0</v>
      </c>
      <c r="Z152" s="4">
        <v>0.81358116841044703</v>
      </c>
      <c r="AA152" s="11">
        <v>0</v>
      </c>
      <c r="AB152" s="40" t="s">
        <v>106</v>
      </c>
      <c r="AC152" s="36">
        <v>111.410366189</v>
      </c>
      <c r="AD152" s="41">
        <v>30</v>
      </c>
      <c r="AE152" s="41">
        <v>30</v>
      </c>
      <c r="AF152" s="42">
        <v>7216819.4839999992</v>
      </c>
      <c r="AG152" s="43"/>
      <c r="AH152" s="44">
        <v>607337</v>
      </c>
      <c r="AI152" s="45">
        <v>49165</v>
      </c>
      <c r="AJ152" s="46">
        <v>5520</v>
      </c>
      <c r="AK152" s="46">
        <v>1051</v>
      </c>
      <c r="AL152" s="9">
        <v>921727</v>
      </c>
      <c r="AM152" s="9">
        <v>0</v>
      </c>
      <c r="AN152" s="9">
        <v>921727</v>
      </c>
      <c r="AO152" s="42"/>
      <c r="AP152" s="9">
        <v>0</v>
      </c>
      <c r="AQ152" s="47">
        <v>43921</v>
      </c>
      <c r="AR152" s="47">
        <v>0</v>
      </c>
      <c r="AS152" s="40">
        <v>0</v>
      </c>
      <c r="AT152" s="40">
        <v>0</v>
      </c>
      <c r="AU152" s="9">
        <v>0</v>
      </c>
      <c r="AV152" s="40">
        <v>0</v>
      </c>
      <c r="AW152" s="40">
        <v>143202</v>
      </c>
      <c r="AX152" s="40">
        <v>0</v>
      </c>
      <c r="AY152" s="45">
        <v>12761</v>
      </c>
    </row>
    <row r="153" spans="1:51" x14ac:dyDescent="0.25">
      <c r="A153" s="5" t="s">
        <v>529</v>
      </c>
      <c r="B153" s="5"/>
      <c r="C153" s="5" t="s">
        <v>254</v>
      </c>
      <c r="D153" s="34">
        <v>46889778</v>
      </c>
      <c r="E153" s="34">
        <v>16404031</v>
      </c>
      <c r="F153" s="34">
        <v>4609442</v>
      </c>
      <c r="G153" s="34">
        <v>67903251</v>
      </c>
      <c r="H153" s="2">
        <v>1663629.6495000001</v>
      </c>
      <c r="I153" s="19">
        <v>1671213.6495000001</v>
      </c>
      <c r="J153" s="35">
        <v>7297</v>
      </c>
      <c r="K153" s="35">
        <v>7584</v>
      </c>
      <c r="L153" s="12">
        <v>1054.24</v>
      </c>
      <c r="M153" s="36">
        <v>1049.9100000000001</v>
      </c>
      <c r="N153" s="36">
        <v>1043.21</v>
      </c>
      <c r="O153" s="36">
        <v>992.08</v>
      </c>
      <c r="P153" s="36">
        <v>1006.82</v>
      </c>
      <c r="Q153" s="36">
        <v>0</v>
      </c>
      <c r="R153" s="36">
        <v>0</v>
      </c>
      <c r="S153" s="36">
        <v>1591.4951276776103</v>
      </c>
      <c r="T153" s="2">
        <v>1591.7684844415235</v>
      </c>
      <c r="U153" s="66">
        <v>5426.2315155584765</v>
      </c>
      <c r="V153" s="37">
        <v>16.164231999999998</v>
      </c>
      <c r="W153" s="38">
        <v>7</v>
      </c>
      <c r="X153" s="39">
        <v>627</v>
      </c>
      <c r="Y153" s="2">
        <v>0</v>
      </c>
      <c r="Z153" s="4">
        <v>0.70671819797030877</v>
      </c>
      <c r="AA153" s="11">
        <v>0</v>
      </c>
      <c r="AB153" s="40" t="s">
        <v>106</v>
      </c>
      <c r="AC153" s="36">
        <v>135.55772368500001</v>
      </c>
      <c r="AD153" s="41">
        <v>41.4</v>
      </c>
      <c r="AE153" s="41">
        <v>41.4</v>
      </c>
      <c r="AF153" s="42">
        <v>5697054.7305000005</v>
      </c>
      <c r="AG153" s="43"/>
      <c r="AH153" s="44">
        <v>522651</v>
      </c>
      <c r="AI153" s="45">
        <v>75972</v>
      </c>
      <c r="AJ153" s="46">
        <v>2415</v>
      </c>
      <c r="AK153" s="46">
        <v>526</v>
      </c>
      <c r="AL153" s="9">
        <v>329802</v>
      </c>
      <c r="AM153" s="9">
        <v>0</v>
      </c>
      <c r="AN153" s="9">
        <v>329802</v>
      </c>
      <c r="AO153" s="42"/>
      <c r="AP153" s="9">
        <v>0</v>
      </c>
      <c r="AQ153" s="47">
        <v>37797</v>
      </c>
      <c r="AR153" s="47">
        <v>0</v>
      </c>
      <c r="AS153" s="40">
        <v>0</v>
      </c>
      <c r="AT153" s="40">
        <v>0</v>
      </c>
      <c r="AU153" s="9">
        <v>0</v>
      </c>
      <c r="AV153" s="40">
        <v>0</v>
      </c>
      <c r="AW153" s="40">
        <v>15194</v>
      </c>
      <c r="AX153" s="40">
        <v>0</v>
      </c>
      <c r="AY153" s="45">
        <v>0</v>
      </c>
    </row>
    <row r="154" spans="1:51" x14ac:dyDescent="0.25">
      <c r="A154" s="5" t="s">
        <v>530</v>
      </c>
      <c r="B154" s="5"/>
      <c r="C154" s="5" t="s">
        <v>255</v>
      </c>
      <c r="D154" s="34">
        <v>46737482</v>
      </c>
      <c r="E154" s="34">
        <v>61270124</v>
      </c>
      <c r="F154" s="34">
        <v>30294533</v>
      </c>
      <c r="G154" s="34">
        <v>138302139</v>
      </c>
      <c r="H154" s="2">
        <v>3388402.4055000003</v>
      </c>
      <c r="I154" s="19">
        <v>5872210.4055000003</v>
      </c>
      <c r="J154" s="35">
        <v>2260454</v>
      </c>
      <c r="K154" s="35">
        <v>2483808</v>
      </c>
      <c r="L154" s="12">
        <v>1074.48</v>
      </c>
      <c r="M154" s="36">
        <v>1063.77</v>
      </c>
      <c r="N154" s="36">
        <v>1073.28</v>
      </c>
      <c r="O154" s="36">
        <v>1033.4000000000001</v>
      </c>
      <c r="P154" s="36">
        <v>1040.5</v>
      </c>
      <c r="Q154" s="36">
        <v>0</v>
      </c>
      <c r="R154" s="36">
        <v>0</v>
      </c>
      <c r="S154" s="36">
        <v>5310.2234557282127</v>
      </c>
      <c r="T154" s="2">
        <v>5520.1880157364849</v>
      </c>
      <c r="U154" s="66">
        <v>1497.8119842635151</v>
      </c>
      <c r="V154" s="37">
        <v>17.516058999999998</v>
      </c>
      <c r="W154" s="38">
        <v>4</v>
      </c>
      <c r="X154" s="39">
        <v>962</v>
      </c>
      <c r="Y154" s="2">
        <v>272893.50900000002</v>
      </c>
      <c r="Z154" s="4">
        <v>0</v>
      </c>
      <c r="AA154" s="11">
        <v>0</v>
      </c>
      <c r="AB154" s="40" t="s">
        <v>106</v>
      </c>
      <c r="AC154" s="36">
        <v>52.468093029899997</v>
      </c>
      <c r="AD154" s="41">
        <v>39.700000000000003</v>
      </c>
      <c r="AE154" s="41">
        <v>39.700000000000003</v>
      </c>
      <c r="AF154" s="42">
        <v>1593327.4544999995</v>
      </c>
      <c r="AG154" s="43"/>
      <c r="AH154" s="44">
        <v>529550</v>
      </c>
      <c r="AI154" s="45">
        <v>82325</v>
      </c>
      <c r="AJ154" s="46">
        <v>1380</v>
      </c>
      <c r="AK154" s="46">
        <v>1576</v>
      </c>
      <c r="AL154" s="9">
        <v>1516112</v>
      </c>
      <c r="AM154" s="9">
        <v>0</v>
      </c>
      <c r="AN154" s="9">
        <v>1516112</v>
      </c>
      <c r="AO154" s="42"/>
      <c r="AP154" s="9">
        <v>0</v>
      </c>
      <c r="AQ154" s="47">
        <v>38296</v>
      </c>
      <c r="AR154" s="47">
        <v>0</v>
      </c>
      <c r="AS154" s="40">
        <v>0</v>
      </c>
      <c r="AT154" s="40">
        <v>0</v>
      </c>
      <c r="AU154" s="9">
        <v>0</v>
      </c>
      <c r="AV154" s="40">
        <v>0</v>
      </c>
      <c r="AW154" s="40">
        <v>37581</v>
      </c>
      <c r="AX154" s="40">
        <v>0</v>
      </c>
      <c r="AY154" s="45">
        <v>0</v>
      </c>
    </row>
    <row r="155" spans="1:51" x14ac:dyDescent="0.25">
      <c r="A155" s="5" t="s">
        <v>531</v>
      </c>
      <c r="B155" s="5"/>
      <c r="C155" s="5" t="s">
        <v>256</v>
      </c>
      <c r="D155" s="34">
        <v>40218146</v>
      </c>
      <c r="E155" s="34">
        <v>17461065</v>
      </c>
      <c r="F155" s="34">
        <v>19266505</v>
      </c>
      <c r="G155" s="34">
        <v>76945716</v>
      </c>
      <c r="H155" s="2">
        <v>1885170.0419999999</v>
      </c>
      <c r="I155" s="19">
        <v>1897176.0419999999</v>
      </c>
      <c r="J155" s="35">
        <v>12699</v>
      </c>
      <c r="K155" s="35">
        <v>12006</v>
      </c>
      <c r="L155" s="12">
        <v>467.14</v>
      </c>
      <c r="M155" s="36">
        <v>462.1</v>
      </c>
      <c r="N155" s="36">
        <v>444.28</v>
      </c>
      <c r="O155" s="36">
        <v>417.71</v>
      </c>
      <c r="P155" s="36">
        <v>427.15</v>
      </c>
      <c r="Q155" s="36">
        <v>0</v>
      </c>
      <c r="R155" s="36">
        <v>0</v>
      </c>
      <c r="S155" s="36">
        <v>4107.0526769097596</v>
      </c>
      <c r="T155" s="2">
        <v>4105.5530015148233</v>
      </c>
      <c r="U155" s="66">
        <v>2912.4469984851767</v>
      </c>
      <c r="V155" s="37">
        <v>3.3707829999999999</v>
      </c>
      <c r="W155" s="38">
        <v>0</v>
      </c>
      <c r="X155" s="39">
        <v>370</v>
      </c>
      <c r="Y155" s="2">
        <v>145537.5</v>
      </c>
      <c r="Z155" s="4">
        <v>0</v>
      </c>
      <c r="AA155" s="11">
        <v>0</v>
      </c>
      <c r="AB155" s="40" t="s">
        <v>106</v>
      </c>
      <c r="AC155" s="36">
        <v>232.200047004</v>
      </c>
      <c r="AD155" s="41">
        <v>35.9</v>
      </c>
      <c r="AE155" s="41">
        <v>35.9</v>
      </c>
      <c r="AF155" s="42">
        <v>1345841.7580000001</v>
      </c>
      <c r="AG155" s="43"/>
      <c r="AH155" s="44">
        <v>230036</v>
      </c>
      <c r="AI155" s="45">
        <v>15843</v>
      </c>
      <c r="AJ155" s="46">
        <v>0</v>
      </c>
      <c r="AK155" s="46">
        <v>1051</v>
      </c>
      <c r="AL155" s="9">
        <v>388870</v>
      </c>
      <c r="AM155" s="9">
        <v>0</v>
      </c>
      <c r="AN155" s="9">
        <v>388870</v>
      </c>
      <c r="AO155" s="42"/>
      <c r="AP155" s="9">
        <v>0</v>
      </c>
      <c r="AQ155" s="47">
        <v>16636</v>
      </c>
      <c r="AR155" s="47">
        <v>0</v>
      </c>
      <c r="AS155" s="40">
        <v>0</v>
      </c>
      <c r="AT155" s="40">
        <v>0</v>
      </c>
      <c r="AU155" s="9">
        <v>162151</v>
      </c>
      <c r="AV155" s="40">
        <v>0</v>
      </c>
      <c r="AW155" s="40">
        <v>0</v>
      </c>
      <c r="AX155" s="40">
        <v>0</v>
      </c>
      <c r="AY155" s="45">
        <v>4288</v>
      </c>
    </row>
    <row r="156" spans="1:51" x14ac:dyDescent="0.25">
      <c r="A156" s="5" t="s">
        <v>532</v>
      </c>
      <c r="B156" s="5"/>
      <c r="C156" s="5" t="s">
        <v>257</v>
      </c>
      <c r="D156" s="34">
        <v>40112046</v>
      </c>
      <c r="E156" s="34">
        <v>13221945</v>
      </c>
      <c r="F156" s="34">
        <v>9005165</v>
      </c>
      <c r="G156" s="34">
        <v>62339156</v>
      </c>
      <c r="H156" s="2">
        <v>1527309.3219999999</v>
      </c>
      <c r="I156" s="19">
        <v>1583397.3219999999</v>
      </c>
      <c r="J156" s="35">
        <v>63884</v>
      </c>
      <c r="K156" s="35">
        <v>56088</v>
      </c>
      <c r="L156" s="12">
        <v>441.62</v>
      </c>
      <c r="M156" s="36">
        <v>419.68</v>
      </c>
      <c r="N156" s="36">
        <v>449</v>
      </c>
      <c r="O156" s="36">
        <v>443.4</v>
      </c>
      <c r="P156" s="36">
        <v>452.7</v>
      </c>
      <c r="Q156" s="36">
        <v>0</v>
      </c>
      <c r="R156" s="36">
        <v>0</v>
      </c>
      <c r="S156" s="36">
        <v>3791.444247998475</v>
      </c>
      <c r="T156" s="2">
        <v>3772.8681900495612</v>
      </c>
      <c r="U156" s="66">
        <v>3245.1318099504388</v>
      </c>
      <c r="V156" s="37">
        <v>3.5498090000000002</v>
      </c>
      <c r="W156" s="38">
        <v>13</v>
      </c>
      <c r="X156" s="39">
        <v>378</v>
      </c>
      <c r="Y156" s="2">
        <v>46012.5</v>
      </c>
      <c r="Z156" s="4">
        <v>0</v>
      </c>
      <c r="AA156" s="11">
        <v>0</v>
      </c>
      <c r="AB156" s="40">
        <v>868</v>
      </c>
      <c r="AC156" s="36">
        <v>403.45612650499999</v>
      </c>
      <c r="AD156" s="41">
        <v>39.4</v>
      </c>
      <c r="AE156" s="41">
        <v>39.4</v>
      </c>
      <c r="AF156" s="42">
        <v>1361916.9180000001</v>
      </c>
      <c r="AG156" s="43"/>
      <c r="AH156" s="44">
        <v>208919</v>
      </c>
      <c r="AI156" s="45">
        <v>16684</v>
      </c>
      <c r="AJ156" s="46">
        <v>4485</v>
      </c>
      <c r="AK156" s="46">
        <v>1576</v>
      </c>
      <c r="AL156" s="9">
        <v>595728</v>
      </c>
      <c r="AM156" s="9">
        <v>0</v>
      </c>
      <c r="AN156" s="9">
        <v>595728</v>
      </c>
      <c r="AO156" s="42"/>
      <c r="AP156" s="9">
        <v>0</v>
      </c>
      <c r="AQ156" s="47">
        <v>15108</v>
      </c>
      <c r="AR156" s="47">
        <v>0</v>
      </c>
      <c r="AS156" s="40">
        <v>0</v>
      </c>
      <c r="AT156" s="40">
        <v>0</v>
      </c>
      <c r="AU156" s="9">
        <v>147266</v>
      </c>
      <c r="AV156" s="40">
        <v>0</v>
      </c>
      <c r="AW156" s="40">
        <v>0</v>
      </c>
      <c r="AX156" s="40">
        <v>112499</v>
      </c>
      <c r="AY156" s="45">
        <v>0</v>
      </c>
    </row>
    <row r="157" spans="1:51" x14ac:dyDescent="0.25">
      <c r="A157" s="5" t="s">
        <v>533</v>
      </c>
      <c r="B157" s="5"/>
      <c r="C157" s="5" t="s">
        <v>258</v>
      </c>
      <c r="D157" s="34">
        <v>23132185</v>
      </c>
      <c r="E157" s="34">
        <v>9506955</v>
      </c>
      <c r="F157" s="34">
        <v>2909310</v>
      </c>
      <c r="G157" s="34">
        <v>35548450</v>
      </c>
      <c r="H157" s="2">
        <v>870937.02500000002</v>
      </c>
      <c r="I157" s="19">
        <v>1039093.025</v>
      </c>
      <c r="J157" s="35">
        <v>179086</v>
      </c>
      <c r="K157" s="35">
        <v>168156</v>
      </c>
      <c r="L157" s="12">
        <v>553.9</v>
      </c>
      <c r="M157" s="36">
        <v>552.41999999999996</v>
      </c>
      <c r="N157" s="36">
        <v>551</v>
      </c>
      <c r="O157" s="36">
        <v>549.30999999999995</v>
      </c>
      <c r="P157" s="36">
        <v>544.04999999999995</v>
      </c>
      <c r="Q157" s="36">
        <v>0</v>
      </c>
      <c r="R157" s="36">
        <v>0</v>
      </c>
      <c r="S157" s="36">
        <v>1900.7693874226131</v>
      </c>
      <c r="T157" s="2">
        <v>1880.9837170993087</v>
      </c>
      <c r="U157" s="66">
        <v>5137.0162829006913</v>
      </c>
      <c r="V157" s="37">
        <v>5.3192830000000004</v>
      </c>
      <c r="W157" s="38">
        <v>16</v>
      </c>
      <c r="X157" s="39">
        <v>452</v>
      </c>
      <c r="Y157" s="2">
        <v>78099.75</v>
      </c>
      <c r="Z157" s="4">
        <v>0.62855506594703647</v>
      </c>
      <c r="AA157" s="11">
        <v>0</v>
      </c>
      <c r="AB157" s="40" t="s">
        <v>106</v>
      </c>
      <c r="AC157" s="36">
        <v>321.00503242299999</v>
      </c>
      <c r="AD157" s="41">
        <v>33.700000000000003</v>
      </c>
      <c r="AE157" s="41">
        <v>33.700000000000003</v>
      </c>
      <c r="AF157" s="42">
        <v>2837790.5349999997</v>
      </c>
      <c r="AG157" s="43"/>
      <c r="AH157" s="44">
        <v>274997</v>
      </c>
      <c r="AI157" s="45">
        <v>25001</v>
      </c>
      <c r="AJ157" s="46">
        <v>5520</v>
      </c>
      <c r="AK157" s="46">
        <v>1051</v>
      </c>
      <c r="AL157" s="9">
        <v>475052</v>
      </c>
      <c r="AM157" s="9">
        <v>0</v>
      </c>
      <c r="AN157" s="9">
        <v>475052</v>
      </c>
      <c r="AO157" s="42"/>
      <c r="AP157" s="9">
        <v>0</v>
      </c>
      <c r="AQ157" s="47">
        <v>19887</v>
      </c>
      <c r="AR157" s="47">
        <v>13754</v>
      </c>
      <c r="AS157" s="40">
        <v>0</v>
      </c>
      <c r="AT157" s="40">
        <v>0</v>
      </c>
      <c r="AU157" s="9">
        <v>0</v>
      </c>
      <c r="AV157" s="40">
        <v>0</v>
      </c>
      <c r="AW157" s="40">
        <v>5193</v>
      </c>
      <c r="AX157" s="40">
        <v>0</v>
      </c>
      <c r="AY157" s="45">
        <v>148828</v>
      </c>
    </row>
    <row r="158" spans="1:51" x14ac:dyDescent="0.25">
      <c r="A158" s="5" t="s">
        <v>534</v>
      </c>
      <c r="B158" s="5"/>
      <c r="C158" s="5" t="s">
        <v>259</v>
      </c>
      <c r="D158" s="34">
        <v>62644740</v>
      </c>
      <c r="E158" s="34">
        <v>14233944</v>
      </c>
      <c r="F158" s="34">
        <v>3307018</v>
      </c>
      <c r="G158" s="34">
        <v>80185702</v>
      </c>
      <c r="H158" s="2">
        <v>1964549.699</v>
      </c>
      <c r="I158" s="19">
        <v>2312755.699</v>
      </c>
      <c r="J158" s="35">
        <v>389125</v>
      </c>
      <c r="K158" s="35">
        <v>348206</v>
      </c>
      <c r="L158" s="12">
        <v>449.4</v>
      </c>
      <c r="M158" s="36">
        <v>439.83</v>
      </c>
      <c r="N158" s="36">
        <v>440.16</v>
      </c>
      <c r="O158" s="36">
        <v>437.33</v>
      </c>
      <c r="P158" s="36">
        <v>440.95</v>
      </c>
      <c r="Q158" s="36">
        <v>0</v>
      </c>
      <c r="R158" s="36">
        <v>0</v>
      </c>
      <c r="S158" s="36">
        <v>5351.3282381829349</v>
      </c>
      <c r="T158" s="2">
        <v>5258.2945660823507</v>
      </c>
      <c r="U158" s="66">
        <v>1759.7054339176493</v>
      </c>
      <c r="V158" s="37">
        <v>10.43188</v>
      </c>
      <c r="W158" s="38">
        <v>4</v>
      </c>
      <c r="X158" s="39">
        <v>321</v>
      </c>
      <c r="Y158" s="2">
        <v>246600</v>
      </c>
      <c r="Z158" s="4">
        <v>0</v>
      </c>
      <c r="AA158" s="11">
        <v>0</v>
      </c>
      <c r="AB158" s="40" t="s">
        <v>106</v>
      </c>
      <c r="AC158" s="36">
        <v>315.93312251600003</v>
      </c>
      <c r="AD158" s="41">
        <v>34</v>
      </c>
      <c r="AE158" s="41">
        <v>34</v>
      </c>
      <c r="AF158" s="42">
        <v>773971.24099999969</v>
      </c>
      <c r="AG158" s="43"/>
      <c r="AH158" s="44">
        <v>218950</v>
      </c>
      <c r="AI158" s="45">
        <v>49030</v>
      </c>
      <c r="AJ158" s="46">
        <v>1380</v>
      </c>
      <c r="AK158" s="46">
        <v>1051</v>
      </c>
      <c r="AL158" s="9">
        <v>337371</v>
      </c>
      <c r="AM158" s="9">
        <v>0</v>
      </c>
      <c r="AN158" s="9">
        <v>337371</v>
      </c>
      <c r="AO158" s="42"/>
      <c r="AP158" s="9">
        <v>0</v>
      </c>
      <c r="AQ158" s="47">
        <v>15834</v>
      </c>
      <c r="AR158" s="47">
        <v>0</v>
      </c>
      <c r="AS158" s="40">
        <v>0</v>
      </c>
      <c r="AT158" s="40">
        <v>0</v>
      </c>
      <c r="AU158" s="9">
        <v>154336</v>
      </c>
      <c r="AV158" s="40">
        <v>0</v>
      </c>
      <c r="AW158" s="40">
        <v>0</v>
      </c>
      <c r="AX158" s="40">
        <v>1965</v>
      </c>
      <c r="AY158" s="45">
        <v>49776</v>
      </c>
    </row>
    <row r="159" spans="1:51" x14ac:dyDescent="0.25">
      <c r="A159" s="5" t="s">
        <v>535</v>
      </c>
      <c r="B159" s="5"/>
      <c r="C159" s="5" t="s">
        <v>260</v>
      </c>
      <c r="D159" s="34">
        <v>31643116</v>
      </c>
      <c r="E159" s="34">
        <v>21104630</v>
      </c>
      <c r="F159" s="34">
        <v>10879540</v>
      </c>
      <c r="G159" s="34">
        <v>63627286</v>
      </c>
      <c r="H159" s="2">
        <v>1558868.5070000002</v>
      </c>
      <c r="I159" s="19">
        <v>1579843.5070000002</v>
      </c>
      <c r="J159" s="35">
        <v>20610</v>
      </c>
      <c r="K159" s="35">
        <v>20975</v>
      </c>
      <c r="L159" s="12">
        <v>972.16</v>
      </c>
      <c r="M159" s="36">
        <v>909.53</v>
      </c>
      <c r="N159" s="36">
        <v>902</v>
      </c>
      <c r="O159" s="36">
        <v>913.13</v>
      </c>
      <c r="P159" s="36">
        <v>911.74</v>
      </c>
      <c r="Q159" s="36">
        <v>0</v>
      </c>
      <c r="R159" s="36">
        <v>0</v>
      </c>
      <c r="S159" s="36">
        <v>1736.5875858960126</v>
      </c>
      <c r="T159" s="2">
        <v>1736.9888920651329</v>
      </c>
      <c r="U159" s="66">
        <v>5281.0111079348671</v>
      </c>
      <c r="V159" s="37">
        <v>6.0663020000000003</v>
      </c>
      <c r="W159" s="38">
        <v>44</v>
      </c>
      <c r="X159" s="39">
        <v>695</v>
      </c>
      <c r="Y159" s="2">
        <v>352406.25</v>
      </c>
      <c r="Z159" s="4">
        <v>0.67118879388050368</v>
      </c>
      <c r="AA159" s="11">
        <v>0</v>
      </c>
      <c r="AB159" s="40" t="s">
        <v>106</v>
      </c>
      <c r="AC159" s="36">
        <v>237.524042412</v>
      </c>
      <c r="AD159" s="41">
        <v>35.1</v>
      </c>
      <c r="AE159" s="41">
        <v>41</v>
      </c>
      <c r="AF159" s="42">
        <v>4803238.0329999998</v>
      </c>
      <c r="AG159" s="43"/>
      <c r="AH159" s="44">
        <v>452769</v>
      </c>
      <c r="AI159" s="45">
        <v>28512</v>
      </c>
      <c r="AJ159" s="46">
        <v>15180</v>
      </c>
      <c r="AK159" s="46">
        <v>1051</v>
      </c>
      <c r="AL159" s="9">
        <v>730445</v>
      </c>
      <c r="AM159" s="9">
        <v>0</v>
      </c>
      <c r="AN159" s="9">
        <v>730445</v>
      </c>
      <c r="AO159" s="42"/>
      <c r="AP159" s="9">
        <v>0</v>
      </c>
      <c r="AQ159" s="47">
        <v>32743</v>
      </c>
      <c r="AR159" s="47">
        <v>60962</v>
      </c>
      <c r="AS159" s="40">
        <v>0</v>
      </c>
      <c r="AT159" s="40">
        <v>0</v>
      </c>
      <c r="AU159" s="9">
        <v>0</v>
      </c>
      <c r="AV159" s="40">
        <v>0</v>
      </c>
      <c r="AW159" s="40">
        <v>219769</v>
      </c>
      <c r="AX159" s="40">
        <v>0</v>
      </c>
      <c r="AY159" s="45">
        <v>0</v>
      </c>
    </row>
    <row r="160" spans="1:51" x14ac:dyDescent="0.25">
      <c r="A160" s="5" t="s">
        <v>536</v>
      </c>
      <c r="B160" s="5"/>
      <c r="C160" s="5" t="s">
        <v>261</v>
      </c>
      <c r="D160" s="34">
        <v>21255777</v>
      </c>
      <c r="E160" s="34">
        <v>5428415</v>
      </c>
      <c r="F160" s="34">
        <v>6806235</v>
      </c>
      <c r="G160" s="34">
        <v>33490427</v>
      </c>
      <c r="H160" s="2">
        <v>820515.46150000009</v>
      </c>
      <c r="I160" s="19">
        <v>821390.46150000009</v>
      </c>
      <c r="J160" s="35">
        <v>24672</v>
      </c>
      <c r="K160" s="35">
        <v>875</v>
      </c>
      <c r="L160" s="48">
        <v>392.77</v>
      </c>
      <c r="M160" s="36">
        <v>391.13</v>
      </c>
      <c r="N160" s="36">
        <v>392.67</v>
      </c>
      <c r="O160" s="36">
        <v>387.44</v>
      </c>
      <c r="P160" s="36">
        <v>388.94</v>
      </c>
      <c r="Q160" s="36">
        <v>0</v>
      </c>
      <c r="R160" s="36">
        <v>0</v>
      </c>
      <c r="S160" s="36">
        <v>2160.8863076215071</v>
      </c>
      <c r="T160" s="2">
        <v>2100.0446437245932</v>
      </c>
      <c r="U160" s="66">
        <v>4917.9553562754063</v>
      </c>
      <c r="V160" s="37">
        <v>0</v>
      </c>
      <c r="W160" s="38">
        <v>5</v>
      </c>
      <c r="X160" s="39">
        <v>302</v>
      </c>
      <c r="Y160" s="2">
        <v>61431.75</v>
      </c>
      <c r="Z160" s="4">
        <v>0.55510897119574376</v>
      </c>
      <c r="AA160" s="11">
        <v>0</v>
      </c>
      <c r="AB160" s="40" t="s">
        <v>106</v>
      </c>
      <c r="AC160" s="36">
        <v>357.52628227600002</v>
      </c>
      <c r="AD160" s="41">
        <v>34.799999999999997</v>
      </c>
      <c r="AE160" s="41">
        <v>34.799999999999997</v>
      </c>
      <c r="AF160" s="42">
        <v>1923559.8784999996</v>
      </c>
      <c r="AG160" s="43"/>
      <c r="AH160" s="44">
        <v>194706</v>
      </c>
      <c r="AI160" s="45">
        <v>0</v>
      </c>
      <c r="AJ160" s="46">
        <v>1725</v>
      </c>
      <c r="AK160" s="46">
        <v>1051</v>
      </c>
      <c r="AL160" s="9">
        <v>317402</v>
      </c>
      <c r="AM160" s="9">
        <v>0</v>
      </c>
      <c r="AN160" s="9">
        <v>317402</v>
      </c>
      <c r="AO160" s="42"/>
      <c r="AP160" s="9">
        <v>0</v>
      </c>
      <c r="AQ160" s="47">
        <v>14081</v>
      </c>
      <c r="AR160" s="47">
        <v>7181</v>
      </c>
      <c r="AS160" s="40">
        <v>0</v>
      </c>
      <c r="AT160" s="40">
        <v>0</v>
      </c>
      <c r="AU160" s="9">
        <v>137248</v>
      </c>
      <c r="AV160" s="40">
        <v>0</v>
      </c>
      <c r="AW160" s="40">
        <v>0</v>
      </c>
      <c r="AX160" s="40">
        <v>0</v>
      </c>
      <c r="AY160" s="45">
        <v>35136</v>
      </c>
    </row>
    <row r="161" spans="1:51" x14ac:dyDescent="0.25">
      <c r="A161" s="5" t="s">
        <v>537</v>
      </c>
      <c r="B161" s="5"/>
      <c r="C161" s="5" t="s">
        <v>262</v>
      </c>
      <c r="D161" s="34">
        <v>50732759</v>
      </c>
      <c r="E161" s="34">
        <v>11730503</v>
      </c>
      <c r="F161" s="34">
        <v>9189081</v>
      </c>
      <c r="G161" s="34">
        <v>71652343</v>
      </c>
      <c r="H161" s="2">
        <v>1755482.4035</v>
      </c>
      <c r="I161" s="19">
        <v>1903496.4035</v>
      </c>
      <c r="J161" s="35">
        <v>139287</v>
      </c>
      <c r="K161" s="35">
        <v>148014</v>
      </c>
      <c r="L161" s="12">
        <v>845.99</v>
      </c>
      <c r="M161" s="36">
        <v>833.27</v>
      </c>
      <c r="N161" s="36">
        <v>815.32</v>
      </c>
      <c r="O161" s="36">
        <v>744.03</v>
      </c>
      <c r="P161" s="36">
        <v>736.78</v>
      </c>
      <c r="Q161" s="36">
        <v>0</v>
      </c>
      <c r="R161" s="36">
        <v>0</v>
      </c>
      <c r="S161" s="36">
        <v>2273.8961003036229</v>
      </c>
      <c r="T161" s="2">
        <v>2284.3692962665164</v>
      </c>
      <c r="U161" s="66">
        <v>4733.6307037334836</v>
      </c>
      <c r="V161" s="37">
        <v>1.744381</v>
      </c>
      <c r="W161" s="38">
        <v>0</v>
      </c>
      <c r="X161" s="39">
        <v>626</v>
      </c>
      <c r="Y161" s="2">
        <v>151427.25</v>
      </c>
      <c r="Z161" s="4">
        <v>0.52069007163836512</v>
      </c>
      <c r="AA161" s="11">
        <v>103.25581395</v>
      </c>
      <c r="AB161" s="40" t="s">
        <v>263</v>
      </c>
      <c r="AC161" s="36">
        <v>611.10635422799999</v>
      </c>
      <c r="AD161" s="41">
        <v>36.799999999999997</v>
      </c>
      <c r="AE161" s="41">
        <v>36.799999999999997</v>
      </c>
      <c r="AF161" s="42">
        <v>3944392.4564999999</v>
      </c>
      <c r="AG161" s="43"/>
      <c r="AH161" s="44">
        <v>414806</v>
      </c>
      <c r="AI161" s="45">
        <v>8199</v>
      </c>
      <c r="AJ161" s="46">
        <v>0</v>
      </c>
      <c r="AK161" s="46">
        <v>1051</v>
      </c>
      <c r="AL161" s="9">
        <v>657926</v>
      </c>
      <c r="AM161" s="9">
        <v>0</v>
      </c>
      <c r="AN161" s="9">
        <v>657926</v>
      </c>
      <c r="AO161" s="42"/>
      <c r="AP161" s="9">
        <v>0</v>
      </c>
      <c r="AQ161" s="47">
        <v>29998</v>
      </c>
      <c r="AR161" s="47">
        <v>16532</v>
      </c>
      <c r="AS161" s="40">
        <v>433533</v>
      </c>
      <c r="AT161" s="40">
        <v>877183</v>
      </c>
      <c r="AU161" s="9">
        <v>0</v>
      </c>
      <c r="AV161" s="40">
        <v>272451</v>
      </c>
      <c r="AW161" s="40">
        <v>0</v>
      </c>
      <c r="AX161" s="40">
        <v>0</v>
      </c>
      <c r="AY161" s="45">
        <v>0</v>
      </c>
    </row>
    <row r="162" spans="1:51" x14ac:dyDescent="0.25">
      <c r="A162" s="5" t="s">
        <v>538</v>
      </c>
      <c r="B162" s="5"/>
      <c r="C162" s="5" t="s">
        <v>264</v>
      </c>
      <c r="D162" s="34">
        <v>19009337</v>
      </c>
      <c r="E162" s="34">
        <v>4711020</v>
      </c>
      <c r="F162" s="34">
        <v>3197779</v>
      </c>
      <c r="G162" s="34">
        <v>26918136</v>
      </c>
      <c r="H162" s="2">
        <v>659494.33200000005</v>
      </c>
      <c r="I162" s="19">
        <v>865622.33200000005</v>
      </c>
      <c r="J162" s="35">
        <v>217450</v>
      </c>
      <c r="K162" s="35">
        <v>206128</v>
      </c>
      <c r="L162" s="12">
        <v>375.42</v>
      </c>
      <c r="M162" s="36">
        <v>407.53</v>
      </c>
      <c r="N162" s="36">
        <v>414.98</v>
      </c>
      <c r="O162" s="36">
        <v>403.53</v>
      </c>
      <c r="P162" s="36">
        <v>393.18</v>
      </c>
      <c r="Q162" s="36">
        <v>0</v>
      </c>
      <c r="R162" s="36">
        <v>0</v>
      </c>
      <c r="S162" s="36">
        <v>2151.8522121070846</v>
      </c>
      <c r="T162" s="2">
        <v>2124.0702083282217</v>
      </c>
      <c r="U162" s="66">
        <v>4893.9297916717787</v>
      </c>
      <c r="V162" s="37">
        <v>0</v>
      </c>
      <c r="W162" s="38">
        <v>0</v>
      </c>
      <c r="X162" s="39">
        <v>317</v>
      </c>
      <c r="Y162" s="2">
        <v>114615</v>
      </c>
      <c r="Z162" s="4">
        <v>0.55779143875142034</v>
      </c>
      <c r="AA162" s="11">
        <v>0</v>
      </c>
      <c r="AB162" s="40" t="s">
        <v>265</v>
      </c>
      <c r="AC162" s="36">
        <v>397.52900905799999</v>
      </c>
      <c r="AD162" s="41">
        <v>33</v>
      </c>
      <c r="AE162" s="41">
        <v>33</v>
      </c>
      <c r="AF162" s="42">
        <v>1994423.2079999999</v>
      </c>
      <c r="AG162" s="43"/>
      <c r="AH162" s="44">
        <v>202871</v>
      </c>
      <c r="AI162" s="45">
        <v>0</v>
      </c>
      <c r="AJ162" s="46">
        <v>0</v>
      </c>
      <c r="AK162" s="46">
        <v>1051</v>
      </c>
      <c r="AL162" s="9">
        <v>333167</v>
      </c>
      <c r="AM162" s="9">
        <v>0</v>
      </c>
      <c r="AN162" s="9">
        <v>333167</v>
      </c>
      <c r="AO162" s="42"/>
      <c r="AP162" s="9">
        <v>25294</v>
      </c>
      <c r="AQ162" s="47">
        <v>14671</v>
      </c>
      <c r="AR162" s="47">
        <v>17451</v>
      </c>
      <c r="AS162" s="40">
        <v>307323</v>
      </c>
      <c r="AT162" s="40">
        <v>572009</v>
      </c>
      <c r="AU162" s="9">
        <v>0</v>
      </c>
      <c r="AV162" s="40">
        <v>272451</v>
      </c>
      <c r="AW162" s="40">
        <v>0</v>
      </c>
      <c r="AX162" s="40">
        <v>69408</v>
      </c>
      <c r="AY162" s="45">
        <v>0</v>
      </c>
    </row>
    <row r="163" spans="1:51" x14ac:dyDescent="0.25">
      <c r="A163" s="5" t="s">
        <v>539</v>
      </c>
      <c r="B163" s="5"/>
      <c r="C163" s="5" t="s">
        <v>266</v>
      </c>
      <c r="D163" s="34">
        <v>19698662</v>
      </c>
      <c r="E163" s="34">
        <v>10774225</v>
      </c>
      <c r="F163" s="34">
        <v>8902820</v>
      </c>
      <c r="G163" s="34">
        <v>39375707</v>
      </c>
      <c r="H163" s="2">
        <v>964704.82150000008</v>
      </c>
      <c r="I163" s="19">
        <v>981038.82150000008</v>
      </c>
      <c r="J163" s="35">
        <v>21967</v>
      </c>
      <c r="K163" s="35">
        <v>16334</v>
      </c>
      <c r="L163" s="12">
        <v>480.48</v>
      </c>
      <c r="M163" s="36">
        <v>487.98</v>
      </c>
      <c r="N163" s="36">
        <v>482.7</v>
      </c>
      <c r="O163" s="36">
        <v>487.24</v>
      </c>
      <c r="P163" s="36">
        <v>488.65</v>
      </c>
      <c r="Q163" s="36">
        <v>0</v>
      </c>
      <c r="R163" s="36">
        <v>0</v>
      </c>
      <c r="S163" s="36">
        <v>2021.9513535390795</v>
      </c>
      <c r="T163" s="2">
        <v>2010.407847657691</v>
      </c>
      <c r="U163" s="66">
        <v>5007.5921523423094</v>
      </c>
      <c r="V163" s="37">
        <v>3.2849520000000001</v>
      </c>
      <c r="W163" s="38">
        <v>0</v>
      </c>
      <c r="X163" s="39">
        <v>357</v>
      </c>
      <c r="Y163" s="2">
        <v>220507.595</v>
      </c>
      <c r="Z163" s="4">
        <v>0.59528989875401217</v>
      </c>
      <c r="AA163" s="11">
        <v>0</v>
      </c>
      <c r="AB163" s="40" t="s">
        <v>106</v>
      </c>
      <c r="AC163" s="36">
        <v>251.47578662199999</v>
      </c>
      <c r="AD163" s="41">
        <v>34.9</v>
      </c>
      <c r="AE163" s="41">
        <v>34.9</v>
      </c>
      <c r="AF163" s="42">
        <v>2443604.8185000001</v>
      </c>
      <c r="AG163" s="43"/>
      <c r="AH163" s="44">
        <v>242919</v>
      </c>
      <c r="AI163" s="45">
        <v>15439</v>
      </c>
      <c r="AJ163" s="46">
        <v>0</v>
      </c>
      <c r="AK163" s="46">
        <v>1051</v>
      </c>
      <c r="AL163" s="9">
        <v>375207</v>
      </c>
      <c r="AM163" s="9">
        <v>0</v>
      </c>
      <c r="AN163" s="9">
        <v>375207</v>
      </c>
      <c r="AO163" s="42"/>
      <c r="AP163" s="9">
        <v>0</v>
      </c>
      <c r="AQ163" s="47">
        <v>17567</v>
      </c>
      <c r="AR163" s="47">
        <v>29331</v>
      </c>
      <c r="AS163" s="40">
        <v>0</v>
      </c>
      <c r="AT163" s="40">
        <v>0</v>
      </c>
      <c r="AU163" s="9">
        <v>171232</v>
      </c>
      <c r="AV163" s="40">
        <v>0</v>
      </c>
      <c r="AW163" s="40">
        <v>0</v>
      </c>
      <c r="AX163" s="40">
        <v>5071</v>
      </c>
      <c r="AY163" s="45">
        <v>54835</v>
      </c>
    </row>
    <row r="164" spans="1:51" x14ac:dyDescent="0.25">
      <c r="A164" s="5" t="s">
        <v>540</v>
      </c>
      <c r="B164" s="5"/>
      <c r="C164" s="5" t="s">
        <v>267</v>
      </c>
      <c r="D164" s="34">
        <v>123379170</v>
      </c>
      <c r="E164" s="34">
        <v>38772603</v>
      </c>
      <c r="F164" s="34">
        <v>28695330</v>
      </c>
      <c r="G164" s="34">
        <v>190847103</v>
      </c>
      <c r="H164" s="2">
        <v>4675754.0235000001</v>
      </c>
      <c r="I164" s="19">
        <v>4790928.0235000001</v>
      </c>
      <c r="J164" s="35">
        <v>154432</v>
      </c>
      <c r="K164" s="35">
        <v>115174</v>
      </c>
      <c r="L164" s="12">
        <v>2353.1</v>
      </c>
      <c r="M164" s="36">
        <v>2278.39</v>
      </c>
      <c r="N164" s="36">
        <v>2255.83</v>
      </c>
      <c r="O164" s="36">
        <v>2228.9299999999998</v>
      </c>
      <c r="P164" s="36">
        <v>2222.8000000000002</v>
      </c>
      <c r="Q164" s="36">
        <v>0</v>
      </c>
      <c r="R164" s="36">
        <v>0</v>
      </c>
      <c r="S164" s="36">
        <v>2119.9996591891645</v>
      </c>
      <c r="T164" s="2">
        <v>2102.7690709228887</v>
      </c>
      <c r="U164" s="66">
        <v>4915.2309290771118</v>
      </c>
      <c r="V164" s="37">
        <v>29.736559</v>
      </c>
      <c r="W164" s="38">
        <v>40</v>
      </c>
      <c r="X164" s="39">
        <v>1782</v>
      </c>
      <c r="Y164" s="2">
        <v>908926.88400000008</v>
      </c>
      <c r="Z164" s="4">
        <v>0.56717037327967779</v>
      </c>
      <c r="AA164" s="11">
        <v>0</v>
      </c>
      <c r="AB164" s="40" t="s">
        <v>106</v>
      </c>
      <c r="AC164" s="36">
        <v>467.65420970899999</v>
      </c>
      <c r="AD164" s="41">
        <v>34</v>
      </c>
      <c r="AE164" s="41">
        <v>34</v>
      </c>
      <c r="AF164" s="42">
        <v>11198812.9965</v>
      </c>
      <c r="AG164" s="43"/>
      <c r="AH164" s="44">
        <v>1134194</v>
      </c>
      <c r="AI164" s="45">
        <v>139762</v>
      </c>
      <c r="AJ164" s="46">
        <v>13800</v>
      </c>
      <c r="AK164" s="46">
        <v>1051</v>
      </c>
      <c r="AL164" s="9">
        <v>1872882</v>
      </c>
      <c r="AM164" s="9">
        <v>0</v>
      </c>
      <c r="AN164" s="9">
        <v>1872882</v>
      </c>
      <c r="AO164" s="42"/>
      <c r="AP164" s="9">
        <v>0</v>
      </c>
      <c r="AQ164" s="47">
        <v>82022</v>
      </c>
      <c r="AR164" s="47">
        <v>110964</v>
      </c>
      <c r="AS164" s="40">
        <v>0</v>
      </c>
      <c r="AT164" s="40">
        <v>0</v>
      </c>
      <c r="AU164" s="9">
        <v>0</v>
      </c>
      <c r="AV164" s="40">
        <v>0</v>
      </c>
      <c r="AW164" s="40">
        <v>262157</v>
      </c>
      <c r="AX164" s="40">
        <v>0</v>
      </c>
      <c r="AY164" s="45">
        <v>66684</v>
      </c>
    </row>
    <row r="165" spans="1:51" x14ac:dyDescent="0.25">
      <c r="A165" s="5" t="s">
        <v>541</v>
      </c>
      <c r="B165" s="5"/>
      <c r="C165" s="5" t="s">
        <v>268</v>
      </c>
      <c r="D165" s="34">
        <v>33216180</v>
      </c>
      <c r="E165" s="34">
        <v>13052790</v>
      </c>
      <c r="F165" s="34">
        <v>6134580</v>
      </c>
      <c r="G165" s="34">
        <v>52403550</v>
      </c>
      <c r="H165" s="2">
        <v>1283886.9750000001</v>
      </c>
      <c r="I165" s="19">
        <v>1308621.9750000001</v>
      </c>
      <c r="J165" s="35">
        <v>33614</v>
      </c>
      <c r="K165" s="35">
        <v>24735</v>
      </c>
      <c r="L165" s="12">
        <v>931.18</v>
      </c>
      <c r="M165" s="36">
        <v>935.89</v>
      </c>
      <c r="N165" s="36">
        <v>938.19</v>
      </c>
      <c r="O165" s="36">
        <v>897.7</v>
      </c>
      <c r="P165" s="36">
        <v>896.89</v>
      </c>
      <c r="Q165" s="36">
        <v>0</v>
      </c>
      <c r="R165" s="36">
        <v>0</v>
      </c>
      <c r="S165" s="36">
        <v>1407.7519526867475</v>
      </c>
      <c r="T165" s="2">
        <v>1398.2647266238555</v>
      </c>
      <c r="U165" s="66">
        <v>5619.7352733761445</v>
      </c>
      <c r="V165" s="37">
        <v>5.8946550000000002</v>
      </c>
      <c r="W165" s="38">
        <v>5</v>
      </c>
      <c r="X165" s="39">
        <v>512</v>
      </c>
      <c r="Y165" s="2">
        <v>261254.25</v>
      </c>
      <c r="Z165" s="4">
        <v>0.74907491775503221</v>
      </c>
      <c r="AA165" s="11">
        <v>57.83</v>
      </c>
      <c r="AB165" s="40">
        <v>487</v>
      </c>
      <c r="AC165" s="36">
        <v>360.88301091699998</v>
      </c>
      <c r="AD165" s="41">
        <v>45.8</v>
      </c>
      <c r="AE165" s="41">
        <v>45.8</v>
      </c>
      <c r="AF165" s="42">
        <v>5259454.0449999999</v>
      </c>
      <c r="AG165" s="43"/>
      <c r="AH165" s="44">
        <v>465891</v>
      </c>
      <c r="AI165" s="45">
        <v>27705</v>
      </c>
      <c r="AJ165" s="46">
        <v>1725</v>
      </c>
      <c r="AK165" s="46">
        <v>526</v>
      </c>
      <c r="AL165" s="9">
        <v>269312</v>
      </c>
      <c r="AM165" s="9">
        <v>0</v>
      </c>
      <c r="AN165" s="9">
        <v>269312</v>
      </c>
      <c r="AO165" s="42"/>
      <c r="AP165" s="9">
        <v>0</v>
      </c>
      <c r="AQ165" s="47">
        <v>33692</v>
      </c>
      <c r="AR165" s="47">
        <v>63016</v>
      </c>
      <c r="AS165" s="40">
        <v>55664</v>
      </c>
      <c r="AT165" s="40">
        <v>80216</v>
      </c>
      <c r="AU165" s="9">
        <v>0</v>
      </c>
      <c r="AV165" s="40">
        <v>272451</v>
      </c>
      <c r="AW165" s="40">
        <v>0</v>
      </c>
      <c r="AX165" s="40">
        <v>12299</v>
      </c>
      <c r="AY165" s="45">
        <v>0</v>
      </c>
    </row>
    <row r="166" spans="1:51" x14ac:dyDescent="0.25">
      <c r="A166" s="5" t="s">
        <v>542</v>
      </c>
      <c r="B166" s="5"/>
      <c r="C166" s="5" t="s">
        <v>269</v>
      </c>
      <c r="D166" s="34">
        <v>31797488</v>
      </c>
      <c r="E166" s="34">
        <v>9439135</v>
      </c>
      <c r="F166" s="34">
        <v>3409180</v>
      </c>
      <c r="G166" s="34">
        <v>44645803</v>
      </c>
      <c r="H166" s="2">
        <v>1093822.1735</v>
      </c>
      <c r="I166" s="19">
        <v>1110118.1735</v>
      </c>
      <c r="J166" s="35">
        <v>16905</v>
      </c>
      <c r="K166" s="35">
        <v>16296</v>
      </c>
      <c r="L166" s="12">
        <v>652.29999999999995</v>
      </c>
      <c r="M166" s="36">
        <v>616.39</v>
      </c>
      <c r="N166" s="36">
        <v>600.89</v>
      </c>
      <c r="O166" s="36">
        <v>611.54</v>
      </c>
      <c r="P166" s="36">
        <v>615.24</v>
      </c>
      <c r="Q166" s="36">
        <v>0</v>
      </c>
      <c r="R166" s="36">
        <v>0</v>
      </c>
      <c r="S166" s="36">
        <v>1801.9876595986309</v>
      </c>
      <c r="T166" s="2">
        <v>1800.9996487613362</v>
      </c>
      <c r="U166" s="66">
        <v>5217.0003512386638</v>
      </c>
      <c r="V166" s="37">
        <v>11.792445000000001</v>
      </c>
      <c r="W166" s="38">
        <v>20</v>
      </c>
      <c r="X166" s="39">
        <v>378</v>
      </c>
      <c r="Y166" s="2">
        <v>218542.56</v>
      </c>
      <c r="Z166" s="4">
        <v>0.65452772309584506</v>
      </c>
      <c r="AA166" s="11">
        <v>0</v>
      </c>
      <c r="AB166" s="40" t="s">
        <v>106</v>
      </c>
      <c r="AC166" s="36">
        <v>106.173625992</v>
      </c>
      <c r="AD166" s="41">
        <v>40.4</v>
      </c>
      <c r="AE166" s="41">
        <v>40.4</v>
      </c>
      <c r="AF166" s="42">
        <v>3215706.8465</v>
      </c>
      <c r="AG166" s="43"/>
      <c r="AH166" s="44">
        <v>306842</v>
      </c>
      <c r="AI166" s="45">
        <v>55424</v>
      </c>
      <c r="AJ166" s="46">
        <v>6900</v>
      </c>
      <c r="AK166" s="46">
        <v>526</v>
      </c>
      <c r="AL166" s="9">
        <v>198828</v>
      </c>
      <c r="AM166" s="9">
        <v>0</v>
      </c>
      <c r="AN166" s="9">
        <v>198828</v>
      </c>
      <c r="AO166" s="42"/>
      <c r="AP166" s="9">
        <v>0</v>
      </c>
      <c r="AQ166" s="47">
        <v>22190</v>
      </c>
      <c r="AR166" s="47">
        <v>35607</v>
      </c>
      <c r="AS166" s="40">
        <v>0</v>
      </c>
      <c r="AT166" s="40">
        <v>0</v>
      </c>
      <c r="AU166" s="9">
        <v>0</v>
      </c>
      <c r="AV166" s="40">
        <v>0</v>
      </c>
      <c r="AW166" s="40">
        <v>126008</v>
      </c>
      <c r="AX166" s="40">
        <v>0</v>
      </c>
      <c r="AY166" s="45">
        <v>11565</v>
      </c>
    </row>
    <row r="167" spans="1:51" x14ac:dyDescent="0.25">
      <c r="A167" s="5" t="s">
        <v>543</v>
      </c>
      <c r="B167" s="5"/>
      <c r="C167" s="5" t="s">
        <v>270</v>
      </c>
      <c r="D167" s="34">
        <v>40768738</v>
      </c>
      <c r="E167" s="34">
        <v>10806950</v>
      </c>
      <c r="F167" s="34">
        <v>5757260</v>
      </c>
      <c r="G167" s="34">
        <v>57332948</v>
      </c>
      <c r="H167" s="2">
        <v>1404657.226</v>
      </c>
      <c r="I167" s="19">
        <v>1468105.226</v>
      </c>
      <c r="J167" s="35">
        <v>65947</v>
      </c>
      <c r="K167" s="35">
        <v>63448</v>
      </c>
      <c r="L167" s="12">
        <v>907.67</v>
      </c>
      <c r="M167" s="36">
        <v>907.69</v>
      </c>
      <c r="N167" s="36">
        <v>900</v>
      </c>
      <c r="O167" s="36">
        <v>883.41</v>
      </c>
      <c r="P167" s="36">
        <v>893.66</v>
      </c>
      <c r="Q167" s="36">
        <v>0</v>
      </c>
      <c r="R167" s="36">
        <v>0</v>
      </c>
      <c r="S167" s="36">
        <v>1620.1613171897893</v>
      </c>
      <c r="T167" s="2">
        <v>1617.4081745970541</v>
      </c>
      <c r="U167" s="66">
        <v>5400.5918254029457</v>
      </c>
      <c r="V167" s="37">
        <v>4.8930990000000003</v>
      </c>
      <c r="W167" s="38">
        <v>0</v>
      </c>
      <c r="X167" s="39">
        <v>596</v>
      </c>
      <c r="Y167" s="2">
        <v>290698.46999999997</v>
      </c>
      <c r="Z167" s="4">
        <v>0.69984999322982644</v>
      </c>
      <c r="AA167" s="11">
        <v>0</v>
      </c>
      <c r="AB167" s="40" t="s">
        <v>106</v>
      </c>
      <c r="AC167" s="36">
        <v>400.66188536999999</v>
      </c>
      <c r="AD167" s="41">
        <v>37.68</v>
      </c>
      <c r="AE167" s="41">
        <v>37.68</v>
      </c>
      <c r="AF167" s="42">
        <v>4902063.1940000001</v>
      </c>
      <c r="AG167" s="43"/>
      <c r="AH167" s="44">
        <v>451853</v>
      </c>
      <c r="AI167" s="45">
        <v>22998</v>
      </c>
      <c r="AJ167" s="46">
        <v>0</v>
      </c>
      <c r="AK167" s="46">
        <v>526</v>
      </c>
      <c r="AL167" s="9">
        <v>313496</v>
      </c>
      <c r="AM167" s="9">
        <v>0</v>
      </c>
      <c r="AN167" s="9">
        <v>313496</v>
      </c>
      <c r="AO167" s="42"/>
      <c r="AP167" s="9">
        <v>0</v>
      </c>
      <c r="AQ167" s="47">
        <v>32677</v>
      </c>
      <c r="AR167" s="47">
        <v>58073</v>
      </c>
      <c r="AS167" s="40">
        <v>0</v>
      </c>
      <c r="AT167" s="40">
        <v>0</v>
      </c>
      <c r="AU167" s="9">
        <v>0</v>
      </c>
      <c r="AV167" s="40">
        <v>0</v>
      </c>
      <c r="AW167" s="40">
        <v>0</v>
      </c>
      <c r="AX167" s="40">
        <v>0</v>
      </c>
      <c r="AY167" s="45">
        <v>41602</v>
      </c>
    </row>
    <row r="168" spans="1:51" x14ac:dyDescent="0.25">
      <c r="A168" s="5" t="s">
        <v>544</v>
      </c>
      <c r="B168" s="5"/>
      <c r="C168" s="5" t="s">
        <v>271</v>
      </c>
      <c r="D168" s="34">
        <v>26433227</v>
      </c>
      <c r="E168" s="34">
        <v>9617625</v>
      </c>
      <c r="F168" s="34">
        <v>6782066</v>
      </c>
      <c r="G168" s="34">
        <v>42832918</v>
      </c>
      <c r="H168" s="2">
        <v>1049406.4910000002</v>
      </c>
      <c r="I168" s="19">
        <v>1049406.4910000002</v>
      </c>
      <c r="J168" s="35">
        <v>0</v>
      </c>
      <c r="K168" s="35">
        <v>0</v>
      </c>
      <c r="L168" s="12">
        <v>722.74</v>
      </c>
      <c r="M168" s="36">
        <v>710.58</v>
      </c>
      <c r="N168" s="36">
        <v>692.05</v>
      </c>
      <c r="O168" s="36">
        <v>695.17</v>
      </c>
      <c r="P168" s="36">
        <v>689.53</v>
      </c>
      <c r="Q168" s="36">
        <v>0</v>
      </c>
      <c r="R168" s="36">
        <v>0</v>
      </c>
      <c r="S168" s="36">
        <v>1476.8308860367588</v>
      </c>
      <c r="T168" s="2">
        <v>1476.8308860367588</v>
      </c>
      <c r="U168" s="66">
        <v>5541.1691139632412</v>
      </c>
      <c r="V168" s="37">
        <v>5.6419410000000001</v>
      </c>
      <c r="W168" s="38">
        <v>7</v>
      </c>
      <c r="X168" s="39">
        <v>610</v>
      </c>
      <c r="Y168" s="2">
        <v>0</v>
      </c>
      <c r="Z168" s="4">
        <v>0.73348027182291198</v>
      </c>
      <c r="AA168" s="11">
        <v>0</v>
      </c>
      <c r="AB168" s="40" t="s">
        <v>272</v>
      </c>
      <c r="AC168" s="36">
        <v>153.98514789699999</v>
      </c>
      <c r="AD168" s="41">
        <v>41.5</v>
      </c>
      <c r="AE168" s="41">
        <v>41.5</v>
      </c>
      <c r="AF168" s="42">
        <v>3937443.949</v>
      </c>
      <c r="AG168" s="43"/>
      <c r="AH168" s="44">
        <v>353730</v>
      </c>
      <c r="AI168" s="45">
        <v>26517</v>
      </c>
      <c r="AJ168" s="46">
        <v>2415</v>
      </c>
      <c r="AK168" s="46">
        <v>1051</v>
      </c>
      <c r="AL168" s="9">
        <v>641110</v>
      </c>
      <c r="AM168" s="9">
        <v>0</v>
      </c>
      <c r="AN168" s="9">
        <v>641110</v>
      </c>
      <c r="AO168" s="42"/>
      <c r="AP168" s="9">
        <v>0</v>
      </c>
      <c r="AQ168" s="47">
        <v>25581</v>
      </c>
      <c r="AR168" s="47">
        <v>0</v>
      </c>
      <c r="AS168" s="40">
        <v>0</v>
      </c>
      <c r="AT168" s="40">
        <v>0</v>
      </c>
      <c r="AU168" s="9">
        <v>0</v>
      </c>
      <c r="AV168" s="40">
        <v>0</v>
      </c>
      <c r="AW168" s="40">
        <v>42669</v>
      </c>
      <c r="AX168" s="40">
        <v>0</v>
      </c>
      <c r="AY168" s="45">
        <v>0</v>
      </c>
    </row>
    <row r="169" spans="1:51" x14ac:dyDescent="0.25">
      <c r="A169" s="5" t="s">
        <v>545</v>
      </c>
      <c r="B169" s="5"/>
      <c r="C169" s="5" t="s">
        <v>273</v>
      </c>
      <c r="D169" s="34">
        <v>65966736</v>
      </c>
      <c r="E169" s="34">
        <v>35342275</v>
      </c>
      <c r="F169" s="34">
        <v>27871343</v>
      </c>
      <c r="G169" s="34">
        <v>129180354</v>
      </c>
      <c r="H169" s="2">
        <v>3164918.6730000004</v>
      </c>
      <c r="I169" s="19">
        <v>3164918.6730000004</v>
      </c>
      <c r="J169" s="35">
        <v>9700</v>
      </c>
      <c r="K169" s="35">
        <v>0</v>
      </c>
      <c r="L169" s="12">
        <v>1246.2</v>
      </c>
      <c r="M169" s="36">
        <v>1199.49</v>
      </c>
      <c r="N169" s="36">
        <v>1210</v>
      </c>
      <c r="O169" s="36">
        <v>1144.48</v>
      </c>
      <c r="P169" s="36">
        <v>1153.43</v>
      </c>
      <c r="Q169" s="36">
        <v>0</v>
      </c>
      <c r="R169" s="36">
        <v>0</v>
      </c>
      <c r="S169" s="36">
        <v>2646.6403829961068</v>
      </c>
      <c r="T169" s="2">
        <v>2638.5536127854343</v>
      </c>
      <c r="U169" s="66">
        <v>4379.4463872145661</v>
      </c>
      <c r="V169" s="37">
        <v>20.405913000000002</v>
      </c>
      <c r="W169" s="38">
        <v>1</v>
      </c>
      <c r="X169" s="39">
        <v>1158</v>
      </c>
      <c r="Y169" s="2">
        <v>722027.25</v>
      </c>
      <c r="Z169" s="4">
        <v>0.39454983920766962</v>
      </c>
      <c r="AA169" s="11">
        <v>0</v>
      </c>
      <c r="AB169" s="40" t="s">
        <v>106</v>
      </c>
      <c r="AC169" s="36">
        <v>137.984701159</v>
      </c>
      <c r="AD169" s="41">
        <v>43.85</v>
      </c>
      <c r="AE169" s="41">
        <v>43.85</v>
      </c>
      <c r="AF169" s="42">
        <v>5253102.1469999999</v>
      </c>
      <c r="AG169" s="43"/>
      <c r="AH169" s="44">
        <v>597112</v>
      </c>
      <c r="AI169" s="45">
        <v>95908</v>
      </c>
      <c r="AJ169" s="46">
        <v>345</v>
      </c>
      <c r="AK169" s="46">
        <v>1576</v>
      </c>
      <c r="AL169" s="9">
        <v>1825008</v>
      </c>
      <c r="AM169" s="9">
        <v>0</v>
      </c>
      <c r="AN169" s="9">
        <v>1825008</v>
      </c>
      <c r="AO169" s="42"/>
      <c r="AP169" s="9">
        <v>0</v>
      </c>
      <c r="AQ169" s="47">
        <v>43182</v>
      </c>
      <c r="AR169" s="47">
        <v>47693</v>
      </c>
      <c r="AS169" s="40">
        <v>0</v>
      </c>
      <c r="AT169" s="40">
        <v>0</v>
      </c>
      <c r="AU169" s="9">
        <v>0</v>
      </c>
      <c r="AV169" s="40">
        <v>0</v>
      </c>
      <c r="AW169" s="40">
        <v>163905</v>
      </c>
      <c r="AX169" s="40">
        <v>0</v>
      </c>
      <c r="AY169" s="45">
        <v>48197</v>
      </c>
    </row>
    <row r="170" spans="1:51" x14ac:dyDescent="0.25">
      <c r="A170" s="5" t="s">
        <v>546</v>
      </c>
      <c r="B170" s="5"/>
      <c r="C170" s="5" t="s">
        <v>274</v>
      </c>
      <c r="D170" s="34">
        <v>54891470</v>
      </c>
      <c r="E170" s="34">
        <v>12475155</v>
      </c>
      <c r="F170" s="34">
        <v>6318167</v>
      </c>
      <c r="G170" s="34">
        <v>73684792</v>
      </c>
      <c r="H170" s="2">
        <v>1805277.4040000001</v>
      </c>
      <c r="I170" s="19">
        <v>1828895.4040000001</v>
      </c>
      <c r="J170" s="35">
        <v>30501</v>
      </c>
      <c r="K170" s="35">
        <v>23618</v>
      </c>
      <c r="L170" s="12">
        <v>356.19</v>
      </c>
      <c r="M170" s="36">
        <v>336.93</v>
      </c>
      <c r="N170" s="36">
        <v>328.33</v>
      </c>
      <c r="O170" s="36">
        <v>323.88</v>
      </c>
      <c r="P170" s="36">
        <v>325.60000000000002</v>
      </c>
      <c r="Q170" s="36">
        <v>0</v>
      </c>
      <c r="R170" s="36">
        <v>0</v>
      </c>
      <c r="S170" s="36">
        <v>5448.5454070578462</v>
      </c>
      <c r="T170" s="2">
        <v>5428.1168313893095</v>
      </c>
      <c r="U170" s="66">
        <v>1589.8831686106905</v>
      </c>
      <c r="V170" s="37">
        <v>0</v>
      </c>
      <c r="W170" s="38">
        <v>1</v>
      </c>
      <c r="X170" s="39">
        <v>328</v>
      </c>
      <c r="Y170" s="2">
        <v>224752.5</v>
      </c>
      <c r="Z170" s="4">
        <v>0</v>
      </c>
      <c r="AA170" s="11">
        <v>0</v>
      </c>
      <c r="AB170" s="40" t="s">
        <v>106</v>
      </c>
      <c r="AC170" s="36">
        <v>604.82812873800003</v>
      </c>
      <c r="AD170" s="41">
        <v>33</v>
      </c>
      <c r="AE170" s="41">
        <v>33</v>
      </c>
      <c r="AF170" s="42">
        <v>535679.33600000001</v>
      </c>
      <c r="AG170" s="43"/>
      <c r="AH170" s="44">
        <v>167725</v>
      </c>
      <c r="AI170" s="45">
        <v>0</v>
      </c>
      <c r="AJ170" s="46">
        <v>345</v>
      </c>
      <c r="AK170" s="46">
        <v>1576</v>
      </c>
      <c r="AL170" s="9">
        <v>516928</v>
      </c>
      <c r="AM170" s="9">
        <v>0</v>
      </c>
      <c r="AN170" s="9">
        <v>516928</v>
      </c>
      <c r="AO170" s="42"/>
      <c r="AP170" s="9">
        <v>0</v>
      </c>
      <c r="AQ170" s="47">
        <v>12129</v>
      </c>
      <c r="AR170" s="47">
        <v>0</v>
      </c>
      <c r="AS170" s="40">
        <v>0</v>
      </c>
      <c r="AT170" s="40">
        <v>0</v>
      </c>
      <c r="AU170" s="9">
        <v>118229</v>
      </c>
      <c r="AV170" s="40">
        <v>0</v>
      </c>
      <c r="AW170" s="40">
        <v>0</v>
      </c>
      <c r="AX170" s="40">
        <v>0</v>
      </c>
      <c r="AY170" s="45">
        <v>0</v>
      </c>
    </row>
    <row r="171" spans="1:51" x14ac:dyDescent="0.25">
      <c r="A171" s="5" t="s">
        <v>547</v>
      </c>
      <c r="B171" s="5"/>
      <c r="C171" s="5" t="s">
        <v>275</v>
      </c>
      <c r="D171" s="34">
        <v>42195936</v>
      </c>
      <c r="E171" s="34">
        <v>16653802</v>
      </c>
      <c r="F171" s="34">
        <v>6568366</v>
      </c>
      <c r="G171" s="34">
        <v>65418104</v>
      </c>
      <c r="H171" s="2">
        <v>1602743.5480000002</v>
      </c>
      <c r="I171" s="19">
        <v>1606558.5480000002</v>
      </c>
      <c r="J171" s="35">
        <v>2547</v>
      </c>
      <c r="K171" s="35">
        <v>3815</v>
      </c>
      <c r="L171" s="12">
        <v>969.44</v>
      </c>
      <c r="M171" s="36">
        <v>986.3</v>
      </c>
      <c r="N171" s="36">
        <v>975.6</v>
      </c>
      <c r="O171" s="36">
        <v>974.57</v>
      </c>
      <c r="P171" s="36">
        <v>967.11</v>
      </c>
      <c r="Q171" s="36">
        <v>0</v>
      </c>
      <c r="R171" s="36">
        <v>0</v>
      </c>
      <c r="S171" s="36">
        <v>1627.5885105951538</v>
      </c>
      <c r="T171" s="2">
        <v>1628.8741234918384</v>
      </c>
      <c r="U171" s="66">
        <v>5389.125876508162</v>
      </c>
      <c r="V171" s="37">
        <v>22.977972999999999</v>
      </c>
      <c r="W171" s="38">
        <v>119</v>
      </c>
      <c r="X171" s="39">
        <v>712</v>
      </c>
      <c r="Y171" s="2">
        <v>423905.63400000002</v>
      </c>
      <c r="Z171" s="4">
        <v>0.69805857794079929</v>
      </c>
      <c r="AA171" s="11">
        <v>0</v>
      </c>
      <c r="AB171" s="40" t="s">
        <v>106</v>
      </c>
      <c r="AC171" s="36">
        <v>217.20886169799999</v>
      </c>
      <c r="AD171" s="41">
        <v>41</v>
      </c>
      <c r="AE171" s="41">
        <v>41</v>
      </c>
      <c r="AF171" s="42">
        <v>5315294.852</v>
      </c>
      <c r="AG171" s="43"/>
      <c r="AH171" s="44">
        <v>490985</v>
      </c>
      <c r="AI171" s="45">
        <v>107996</v>
      </c>
      <c r="AJ171" s="46">
        <v>41055</v>
      </c>
      <c r="AK171" s="46">
        <v>1051</v>
      </c>
      <c r="AL171" s="9">
        <v>748312</v>
      </c>
      <c r="AM171" s="9">
        <v>0</v>
      </c>
      <c r="AN171" s="9">
        <v>748312</v>
      </c>
      <c r="AO171" s="42"/>
      <c r="AP171" s="9">
        <v>0</v>
      </c>
      <c r="AQ171" s="47">
        <v>35507</v>
      </c>
      <c r="AR171" s="47">
        <v>80439</v>
      </c>
      <c r="AS171" s="40">
        <v>0</v>
      </c>
      <c r="AT171" s="40">
        <v>0</v>
      </c>
      <c r="AU171" s="9">
        <v>0</v>
      </c>
      <c r="AV171" s="40">
        <v>0</v>
      </c>
      <c r="AW171" s="40">
        <v>0</v>
      </c>
      <c r="AX171" s="40">
        <v>10808</v>
      </c>
      <c r="AY171" s="45">
        <v>32842</v>
      </c>
    </row>
    <row r="172" spans="1:51" x14ac:dyDescent="0.25">
      <c r="A172" s="5" t="s">
        <v>548</v>
      </c>
      <c r="B172" s="5"/>
      <c r="C172" s="5" t="s">
        <v>276</v>
      </c>
      <c r="D172" s="34">
        <v>25695571</v>
      </c>
      <c r="E172" s="34">
        <v>8728405</v>
      </c>
      <c r="F172" s="34">
        <v>3488675</v>
      </c>
      <c r="G172" s="34">
        <v>37912651</v>
      </c>
      <c r="H172" s="2">
        <v>928859.94949999999</v>
      </c>
      <c r="I172" s="19">
        <v>953751.94949999999</v>
      </c>
      <c r="J172" s="35">
        <v>27711</v>
      </c>
      <c r="K172" s="35">
        <v>24892</v>
      </c>
      <c r="L172" s="12">
        <v>359.21</v>
      </c>
      <c r="M172" s="36">
        <v>386.69</v>
      </c>
      <c r="N172" s="36">
        <v>392.33</v>
      </c>
      <c r="O172" s="36">
        <v>407</v>
      </c>
      <c r="P172" s="36">
        <v>402.88</v>
      </c>
      <c r="Q172" s="36">
        <v>0</v>
      </c>
      <c r="R172" s="36">
        <v>0</v>
      </c>
      <c r="S172" s="36">
        <v>2473.7411091572062</v>
      </c>
      <c r="T172" s="2">
        <v>2466.4510318342859</v>
      </c>
      <c r="U172" s="66">
        <v>4551.5489681657145</v>
      </c>
      <c r="V172" s="37">
        <v>0</v>
      </c>
      <c r="W172" s="38">
        <v>17</v>
      </c>
      <c r="X172" s="39">
        <v>290</v>
      </c>
      <c r="Y172" s="2">
        <v>152898.75</v>
      </c>
      <c r="Z172" s="4">
        <v>0.45563376370521491</v>
      </c>
      <c r="AA172" s="11">
        <v>0</v>
      </c>
      <c r="AB172" s="40" t="s">
        <v>106</v>
      </c>
      <c r="AC172" s="36">
        <v>198.63294146600001</v>
      </c>
      <c r="AD172" s="41">
        <v>36</v>
      </c>
      <c r="AE172" s="41">
        <v>36</v>
      </c>
      <c r="AF172" s="42">
        <v>1760038.4705000001</v>
      </c>
      <c r="AG172" s="43"/>
      <c r="AH172" s="44">
        <v>192496</v>
      </c>
      <c r="AI172" s="45">
        <v>0</v>
      </c>
      <c r="AJ172" s="46">
        <v>5865</v>
      </c>
      <c r="AK172" s="46">
        <v>1051</v>
      </c>
      <c r="AL172" s="9">
        <v>304790</v>
      </c>
      <c r="AM172" s="9">
        <v>0</v>
      </c>
      <c r="AN172" s="9">
        <v>304790</v>
      </c>
      <c r="AO172" s="42"/>
      <c r="AP172" s="9">
        <v>12780</v>
      </c>
      <c r="AQ172" s="47">
        <v>13921</v>
      </c>
      <c r="AR172" s="47">
        <v>12811</v>
      </c>
      <c r="AS172" s="40">
        <v>0</v>
      </c>
      <c r="AT172" s="40">
        <v>0</v>
      </c>
      <c r="AU172" s="9">
        <v>135690</v>
      </c>
      <c r="AV172" s="40">
        <v>0</v>
      </c>
      <c r="AW172" s="40">
        <v>0</v>
      </c>
      <c r="AX172" s="40">
        <v>122148</v>
      </c>
      <c r="AY172" s="45">
        <v>40592</v>
      </c>
    </row>
    <row r="173" spans="1:51" x14ac:dyDescent="0.25">
      <c r="A173" s="5" t="s">
        <v>549</v>
      </c>
      <c r="B173" s="5"/>
      <c r="C173" s="5" t="s">
        <v>277</v>
      </c>
      <c r="D173" s="34">
        <v>49091052</v>
      </c>
      <c r="E173" s="34">
        <v>14774190</v>
      </c>
      <c r="F173" s="34">
        <v>5908890</v>
      </c>
      <c r="G173" s="34">
        <v>69774132</v>
      </c>
      <c r="H173" s="2">
        <v>1709466.2340000002</v>
      </c>
      <c r="I173" s="19">
        <v>1717161.2340000002</v>
      </c>
      <c r="J173" s="35">
        <v>8504</v>
      </c>
      <c r="K173" s="35">
        <v>7695</v>
      </c>
      <c r="L173" s="12">
        <v>678.69</v>
      </c>
      <c r="M173" s="36">
        <v>689.04</v>
      </c>
      <c r="N173" s="36">
        <v>693.19</v>
      </c>
      <c r="O173" s="36">
        <v>703.68</v>
      </c>
      <c r="P173" s="36">
        <v>712.28</v>
      </c>
      <c r="Q173" s="36">
        <v>0</v>
      </c>
      <c r="R173" s="36">
        <v>0</v>
      </c>
      <c r="S173" s="36">
        <v>2493.2808458144668</v>
      </c>
      <c r="T173" s="2">
        <v>2492.10674851968</v>
      </c>
      <c r="U173" s="66">
        <v>4525.89325148032</v>
      </c>
      <c r="V173" s="37">
        <v>18.638750000000002</v>
      </c>
      <c r="W173" s="38">
        <v>15</v>
      </c>
      <c r="X173" s="39">
        <v>492</v>
      </c>
      <c r="Y173" s="2">
        <v>0</v>
      </c>
      <c r="Z173" s="4">
        <v>0.44896450788374587</v>
      </c>
      <c r="AA173" s="11">
        <v>0</v>
      </c>
      <c r="AB173" s="40" t="s">
        <v>106</v>
      </c>
      <c r="AC173" s="36">
        <v>379.260092031</v>
      </c>
      <c r="AD173" s="41">
        <v>41</v>
      </c>
      <c r="AE173" s="41">
        <v>41</v>
      </c>
      <c r="AF173" s="42">
        <v>3118521.4859999996</v>
      </c>
      <c r="AG173" s="43"/>
      <c r="AH173" s="44">
        <v>343008</v>
      </c>
      <c r="AI173" s="45">
        <v>87602</v>
      </c>
      <c r="AJ173" s="46">
        <v>5175</v>
      </c>
      <c r="AK173" s="46">
        <v>1051</v>
      </c>
      <c r="AL173" s="9">
        <v>517092</v>
      </c>
      <c r="AM173" s="9">
        <v>0</v>
      </c>
      <c r="AN173" s="9">
        <v>517092</v>
      </c>
      <c r="AO173" s="42"/>
      <c r="AP173" s="9">
        <v>0</v>
      </c>
      <c r="AQ173" s="47">
        <v>24805</v>
      </c>
      <c r="AR173" s="47">
        <v>0</v>
      </c>
      <c r="AS173" s="40">
        <v>0</v>
      </c>
      <c r="AT173" s="40">
        <v>0</v>
      </c>
      <c r="AU173" s="9">
        <v>0</v>
      </c>
      <c r="AV173" s="40">
        <v>0</v>
      </c>
      <c r="AW173" s="40">
        <v>0</v>
      </c>
      <c r="AX173" s="40">
        <v>91901</v>
      </c>
      <c r="AY173" s="45">
        <v>31636</v>
      </c>
    </row>
    <row r="174" spans="1:51" x14ac:dyDescent="0.25">
      <c r="A174" s="5" t="s">
        <v>550</v>
      </c>
      <c r="B174" s="5"/>
      <c r="C174" s="5" t="s">
        <v>278</v>
      </c>
      <c r="D174" s="34">
        <v>80208288</v>
      </c>
      <c r="E174" s="34">
        <v>29163105</v>
      </c>
      <c r="F174" s="34">
        <v>16750345</v>
      </c>
      <c r="G174" s="34">
        <v>126121738</v>
      </c>
      <c r="H174" s="2">
        <v>3089982.5810000002</v>
      </c>
      <c r="I174" s="19">
        <v>3091086.5810000002</v>
      </c>
      <c r="J174" s="35">
        <v>1417</v>
      </c>
      <c r="K174" s="35">
        <v>1104</v>
      </c>
      <c r="L174" s="12">
        <v>1179.23</v>
      </c>
      <c r="M174" s="36">
        <v>1126.8399999999999</v>
      </c>
      <c r="N174" s="36">
        <v>1112.43</v>
      </c>
      <c r="O174" s="36">
        <v>1095.73</v>
      </c>
      <c r="P174" s="36">
        <v>1088.17</v>
      </c>
      <c r="Q174" s="36">
        <v>0</v>
      </c>
      <c r="R174" s="36">
        <v>0</v>
      </c>
      <c r="S174" s="36">
        <v>2743.4237167654683</v>
      </c>
      <c r="T174" s="2">
        <v>2743.1459488481064</v>
      </c>
      <c r="U174" s="66">
        <v>4274.8540511518931</v>
      </c>
      <c r="V174" s="37">
        <v>18.977516000000001</v>
      </c>
      <c r="W174" s="38">
        <v>14</v>
      </c>
      <c r="X174" s="39">
        <v>837</v>
      </c>
      <c r="Y174" s="2">
        <v>337432.5</v>
      </c>
      <c r="Z174" s="4">
        <v>0.35819984602320742</v>
      </c>
      <c r="AA174" s="11">
        <v>0</v>
      </c>
      <c r="AB174" s="40" t="s">
        <v>106</v>
      </c>
      <c r="AC174" s="36">
        <v>373.86859769</v>
      </c>
      <c r="AD174" s="11">
        <v>41</v>
      </c>
      <c r="AE174" s="41">
        <v>41</v>
      </c>
      <c r="AF174" s="42">
        <v>4817076.5389999989</v>
      </c>
      <c r="AG174" s="43"/>
      <c r="AH174" s="44">
        <v>560947</v>
      </c>
      <c r="AI174" s="45">
        <v>89194</v>
      </c>
      <c r="AJ174" s="46">
        <v>4830</v>
      </c>
      <c r="AK174" s="46">
        <v>1051</v>
      </c>
      <c r="AL174" s="9">
        <v>879687</v>
      </c>
      <c r="AM174" s="9">
        <v>0</v>
      </c>
      <c r="AN174" s="9">
        <v>879687</v>
      </c>
      <c r="AO174" s="42"/>
      <c r="AP174" s="9">
        <v>0</v>
      </c>
      <c r="AQ174" s="47">
        <v>40566</v>
      </c>
      <c r="AR174" s="47">
        <v>19471</v>
      </c>
      <c r="AS174" s="40">
        <v>0</v>
      </c>
      <c r="AT174" s="40">
        <v>0</v>
      </c>
      <c r="AU174" s="9">
        <v>0</v>
      </c>
      <c r="AV174" s="40">
        <v>0</v>
      </c>
      <c r="AW174" s="40">
        <v>183837</v>
      </c>
      <c r="AX174" s="40">
        <v>0</v>
      </c>
      <c r="AY174" s="45">
        <v>36518</v>
      </c>
    </row>
    <row r="175" spans="1:51" x14ac:dyDescent="0.25">
      <c r="A175" s="5" t="s">
        <v>551</v>
      </c>
      <c r="B175" s="5"/>
      <c r="C175" s="5" t="s">
        <v>279</v>
      </c>
      <c r="D175" s="34">
        <v>28152276</v>
      </c>
      <c r="E175" s="34">
        <v>8389525</v>
      </c>
      <c r="F175" s="34">
        <v>5937895</v>
      </c>
      <c r="G175" s="34">
        <v>42479696</v>
      </c>
      <c r="H175" s="2">
        <v>1040752.552</v>
      </c>
      <c r="I175" s="19">
        <v>1051632.5520000001</v>
      </c>
      <c r="J175" s="35">
        <v>17528</v>
      </c>
      <c r="K175" s="35">
        <v>10880</v>
      </c>
      <c r="L175" s="12">
        <v>473.81</v>
      </c>
      <c r="M175" s="36">
        <v>464.78</v>
      </c>
      <c r="N175" s="36">
        <v>450</v>
      </c>
      <c r="O175" s="36">
        <v>464.84</v>
      </c>
      <c r="P175" s="36">
        <v>471.15</v>
      </c>
      <c r="Q175" s="36">
        <v>0</v>
      </c>
      <c r="R175" s="36">
        <v>0</v>
      </c>
      <c r="S175" s="36">
        <v>2276.9494212315508</v>
      </c>
      <c r="T175" s="2">
        <v>2262.6458797710748</v>
      </c>
      <c r="U175" s="66">
        <v>4755.3541202289252</v>
      </c>
      <c r="V175" s="37">
        <v>3.5946660000000001</v>
      </c>
      <c r="W175" s="38">
        <v>2</v>
      </c>
      <c r="X175" s="39">
        <v>399</v>
      </c>
      <c r="Y175" s="2">
        <v>148538.37700000001</v>
      </c>
      <c r="Z175" s="4">
        <v>0.51973736972386009</v>
      </c>
      <c r="AA175" s="11">
        <v>0</v>
      </c>
      <c r="AB175" s="40" t="s">
        <v>106</v>
      </c>
      <c r="AC175" s="36">
        <v>101.610114622</v>
      </c>
      <c r="AD175" s="41">
        <v>39.5</v>
      </c>
      <c r="AE175" s="41">
        <v>39.5</v>
      </c>
      <c r="AF175" s="42">
        <v>2210193.4879999999</v>
      </c>
      <c r="AG175" s="43"/>
      <c r="AH175" s="44">
        <v>231370</v>
      </c>
      <c r="AI175" s="45">
        <v>16895</v>
      </c>
      <c r="AJ175" s="46">
        <v>690</v>
      </c>
      <c r="AK175" s="46">
        <v>1051</v>
      </c>
      <c r="AL175" s="9">
        <v>419349</v>
      </c>
      <c r="AM175" s="9">
        <v>0</v>
      </c>
      <c r="AN175" s="9">
        <v>419349</v>
      </c>
      <c r="AO175" s="42"/>
      <c r="AP175" s="9">
        <v>0</v>
      </c>
      <c r="AQ175" s="47">
        <v>16732</v>
      </c>
      <c r="AR175" s="47">
        <v>15229</v>
      </c>
      <c r="AS175" s="40">
        <v>0</v>
      </c>
      <c r="AT175" s="40">
        <v>0</v>
      </c>
      <c r="AU175" s="9">
        <v>0</v>
      </c>
      <c r="AV175" s="40">
        <v>0</v>
      </c>
      <c r="AW175" s="40">
        <v>31686</v>
      </c>
      <c r="AX175" s="40">
        <v>0</v>
      </c>
      <c r="AY175" s="45">
        <v>0</v>
      </c>
    </row>
    <row r="176" spans="1:51" x14ac:dyDescent="0.25">
      <c r="A176" s="5" t="s">
        <v>552</v>
      </c>
      <c r="B176" s="5"/>
      <c r="C176" s="5" t="s">
        <v>280</v>
      </c>
      <c r="D176" s="34">
        <v>72216721</v>
      </c>
      <c r="E176" s="34">
        <v>25731565</v>
      </c>
      <c r="F176" s="34">
        <v>8548235</v>
      </c>
      <c r="G176" s="34">
        <v>106496521</v>
      </c>
      <c r="H176" s="2">
        <v>2609164.7645</v>
      </c>
      <c r="I176" s="19">
        <v>2645978.7645</v>
      </c>
      <c r="J176" s="35">
        <v>31659</v>
      </c>
      <c r="K176" s="35">
        <v>36814</v>
      </c>
      <c r="L176" s="12">
        <v>1475.2</v>
      </c>
      <c r="M176" s="36">
        <v>1469.13</v>
      </c>
      <c r="N176" s="36">
        <v>1484.12</v>
      </c>
      <c r="O176" s="36">
        <v>1471.28</v>
      </c>
      <c r="P176" s="36">
        <v>1476.58</v>
      </c>
      <c r="Q176" s="36">
        <v>0</v>
      </c>
      <c r="R176" s="36">
        <v>0</v>
      </c>
      <c r="S176" s="36">
        <v>1797.5426031052391</v>
      </c>
      <c r="T176" s="2">
        <v>1801.051482510057</v>
      </c>
      <c r="U176" s="66">
        <v>5216.9485174899428</v>
      </c>
      <c r="V176" s="37">
        <v>11.775276</v>
      </c>
      <c r="W176" s="38">
        <v>41</v>
      </c>
      <c r="X176" s="39">
        <v>1083</v>
      </c>
      <c r="Y176" s="2">
        <v>0</v>
      </c>
      <c r="Z176" s="4">
        <v>0.6556733507346586</v>
      </c>
      <c r="AA176" s="11">
        <v>0</v>
      </c>
      <c r="AB176" s="40" t="s">
        <v>106</v>
      </c>
      <c r="AC176" s="36">
        <v>120.060481229</v>
      </c>
      <c r="AD176" s="41">
        <v>38.6</v>
      </c>
      <c r="AE176" s="41">
        <v>38.6</v>
      </c>
      <c r="AF176" s="42">
        <v>7664375.5755000003</v>
      </c>
      <c r="AG176" s="43"/>
      <c r="AH176" s="44">
        <v>731340</v>
      </c>
      <c r="AI176" s="45">
        <v>55344</v>
      </c>
      <c r="AJ176" s="46">
        <v>14145</v>
      </c>
      <c r="AK176" s="46">
        <v>1051</v>
      </c>
      <c r="AL176" s="9">
        <v>1138233</v>
      </c>
      <c r="AM176" s="9">
        <v>0</v>
      </c>
      <c r="AN176" s="9">
        <v>1138233</v>
      </c>
      <c r="AO176" s="42"/>
      <c r="AP176" s="9">
        <v>0</v>
      </c>
      <c r="AQ176" s="47">
        <v>52889</v>
      </c>
      <c r="AR176" s="47">
        <v>0</v>
      </c>
      <c r="AS176" s="40">
        <v>0</v>
      </c>
      <c r="AT176" s="40">
        <v>0</v>
      </c>
      <c r="AU176" s="9">
        <v>0</v>
      </c>
      <c r="AV176" s="40">
        <v>0</v>
      </c>
      <c r="AW176" s="40">
        <v>0</v>
      </c>
      <c r="AX176" s="40">
        <v>32493</v>
      </c>
      <c r="AY176" s="45">
        <v>0</v>
      </c>
    </row>
    <row r="177" spans="1:51" x14ac:dyDescent="0.25">
      <c r="A177" s="5" t="s">
        <v>553</v>
      </c>
      <c r="B177" s="5"/>
      <c r="C177" s="5" t="s">
        <v>281</v>
      </c>
      <c r="D177" s="34">
        <v>25328437</v>
      </c>
      <c r="E177" s="34">
        <v>7522407</v>
      </c>
      <c r="F177" s="34">
        <v>7006001</v>
      </c>
      <c r="G177" s="34">
        <v>39856845</v>
      </c>
      <c r="H177" s="2">
        <v>976492.70250000013</v>
      </c>
      <c r="I177" s="19">
        <v>979105.70250000013</v>
      </c>
      <c r="J177" s="35">
        <v>3283</v>
      </c>
      <c r="K177" s="35">
        <v>2613</v>
      </c>
      <c r="L177" s="12">
        <v>669.46</v>
      </c>
      <c r="M177" s="36">
        <v>652.28</v>
      </c>
      <c r="N177" s="36">
        <v>638.16</v>
      </c>
      <c r="O177" s="36">
        <v>584.91</v>
      </c>
      <c r="P177" s="36">
        <v>578.13</v>
      </c>
      <c r="Q177" s="36">
        <v>0</v>
      </c>
      <c r="R177" s="36">
        <v>0</v>
      </c>
      <c r="S177" s="36">
        <v>1502.0784057459989</v>
      </c>
      <c r="T177" s="2">
        <v>1501.0512394983753</v>
      </c>
      <c r="U177" s="66">
        <v>5516.9487605016247</v>
      </c>
      <c r="V177" s="37">
        <v>6.9566049999999997</v>
      </c>
      <c r="W177" s="38">
        <v>16</v>
      </c>
      <c r="X177" s="39">
        <v>528</v>
      </c>
      <c r="Y177" s="2">
        <v>0</v>
      </c>
      <c r="Z177" s="4">
        <v>0.72768314776070575</v>
      </c>
      <c r="AA177" s="11">
        <v>0</v>
      </c>
      <c r="AB177" s="40" t="s">
        <v>106</v>
      </c>
      <c r="AC177" s="36">
        <v>149.72572121600001</v>
      </c>
      <c r="AD177" s="41">
        <v>35.200000000000003</v>
      </c>
      <c r="AE177" s="41">
        <v>35.200000000000003</v>
      </c>
      <c r="AF177" s="42">
        <v>3598595.3374999994</v>
      </c>
      <c r="AG177" s="43"/>
      <c r="AH177" s="44">
        <v>324708</v>
      </c>
      <c r="AI177" s="45">
        <v>32696</v>
      </c>
      <c r="AJ177" s="46">
        <v>5520</v>
      </c>
      <c r="AK177" s="46">
        <v>1051</v>
      </c>
      <c r="AL177" s="9">
        <v>554928</v>
      </c>
      <c r="AM177" s="9">
        <v>0</v>
      </c>
      <c r="AN177" s="9">
        <v>554928</v>
      </c>
      <c r="AO177" s="42"/>
      <c r="AP177" s="9">
        <v>0</v>
      </c>
      <c r="AQ177" s="47">
        <v>23482</v>
      </c>
      <c r="AR177" s="47">
        <v>0</v>
      </c>
      <c r="AS177" s="40">
        <v>0</v>
      </c>
      <c r="AT177" s="40">
        <v>0</v>
      </c>
      <c r="AU177" s="9">
        <v>0</v>
      </c>
      <c r="AV177" s="40">
        <v>0</v>
      </c>
      <c r="AW177" s="40">
        <v>60285</v>
      </c>
      <c r="AX177" s="40">
        <v>0</v>
      </c>
      <c r="AY177" s="45">
        <v>0</v>
      </c>
    </row>
    <row r="178" spans="1:51" x14ac:dyDescent="0.25">
      <c r="A178" s="5" t="s">
        <v>554</v>
      </c>
      <c r="B178" s="5"/>
      <c r="C178" s="5" t="s">
        <v>282</v>
      </c>
      <c r="D178" s="34">
        <v>112158670</v>
      </c>
      <c r="E178" s="34">
        <v>35990780</v>
      </c>
      <c r="F178" s="34">
        <v>17313660</v>
      </c>
      <c r="G178" s="34">
        <v>165463110</v>
      </c>
      <c r="H178" s="2">
        <v>4053846.1950000003</v>
      </c>
      <c r="I178" s="19">
        <v>4210009.1950000003</v>
      </c>
      <c r="J178" s="35">
        <v>169014</v>
      </c>
      <c r="K178" s="35">
        <v>156163</v>
      </c>
      <c r="L178" s="12">
        <v>1708.8</v>
      </c>
      <c r="M178" s="36">
        <v>1730.49</v>
      </c>
      <c r="N178" s="36">
        <v>1722.87</v>
      </c>
      <c r="O178" s="36">
        <v>1726.37</v>
      </c>
      <c r="P178" s="36">
        <v>1719.33</v>
      </c>
      <c r="Q178" s="36">
        <v>0</v>
      </c>
      <c r="R178" s="36">
        <v>0</v>
      </c>
      <c r="S178" s="36">
        <v>2440.2684759807917</v>
      </c>
      <c r="T178" s="2">
        <v>2432.8422556616915</v>
      </c>
      <c r="U178" s="66">
        <v>4585.1577443383085</v>
      </c>
      <c r="V178" s="37">
        <v>47.371820999999997</v>
      </c>
      <c r="W178" s="38">
        <v>32</v>
      </c>
      <c r="X178" s="39">
        <v>1148</v>
      </c>
      <c r="Y178" s="2">
        <v>334516.85824999999</v>
      </c>
      <c r="Z178" s="4">
        <v>0.46692625743192184</v>
      </c>
      <c r="AA178" s="11">
        <v>0</v>
      </c>
      <c r="AB178" s="40">
        <v>42</v>
      </c>
      <c r="AC178" s="36">
        <v>434.16465728499998</v>
      </c>
      <c r="AD178" s="41">
        <v>35.9</v>
      </c>
      <c r="AE178" s="41">
        <v>35.9</v>
      </c>
      <c r="AF178" s="42">
        <v>7934569.6249999991</v>
      </c>
      <c r="AG178" s="43"/>
      <c r="AH178" s="44">
        <v>861447</v>
      </c>
      <c r="AI178" s="45">
        <v>222648</v>
      </c>
      <c r="AJ178" s="46">
        <v>11040</v>
      </c>
      <c r="AK178" s="46">
        <v>526</v>
      </c>
      <c r="AL178" s="9">
        <v>603848</v>
      </c>
      <c r="AM178" s="9">
        <v>0</v>
      </c>
      <c r="AN178" s="9">
        <v>603848</v>
      </c>
      <c r="AO178" s="42"/>
      <c r="AP178" s="9">
        <v>0</v>
      </c>
      <c r="AQ178" s="47">
        <v>62298</v>
      </c>
      <c r="AR178" s="47">
        <v>29453</v>
      </c>
      <c r="AS178" s="40">
        <v>0</v>
      </c>
      <c r="AT178" s="40">
        <v>0</v>
      </c>
      <c r="AU178" s="9">
        <v>0</v>
      </c>
      <c r="AV178" s="40">
        <v>0</v>
      </c>
      <c r="AW178" s="40">
        <v>0</v>
      </c>
      <c r="AX178" s="40">
        <v>24686</v>
      </c>
      <c r="AY178" s="45">
        <v>60868</v>
      </c>
    </row>
    <row r="179" spans="1:51" x14ac:dyDescent="0.25">
      <c r="A179" s="5" t="s">
        <v>555</v>
      </c>
      <c r="B179" s="5"/>
      <c r="C179" s="5" t="s">
        <v>283</v>
      </c>
      <c r="D179" s="34">
        <v>38052101</v>
      </c>
      <c r="E179" s="34">
        <v>9663105</v>
      </c>
      <c r="F179" s="34">
        <v>6967935</v>
      </c>
      <c r="G179" s="34">
        <v>54683141</v>
      </c>
      <c r="H179" s="2">
        <v>1339736.9545</v>
      </c>
      <c r="I179" s="19">
        <v>1569839.9545</v>
      </c>
      <c r="J179" s="35">
        <v>242881</v>
      </c>
      <c r="K179" s="35">
        <v>230103</v>
      </c>
      <c r="L179" s="12">
        <v>735.92</v>
      </c>
      <c r="M179" s="36">
        <v>723.92</v>
      </c>
      <c r="N179" s="36">
        <v>707.36</v>
      </c>
      <c r="O179" s="36">
        <v>714.58</v>
      </c>
      <c r="P179" s="36">
        <v>712.5</v>
      </c>
      <c r="Q179" s="36">
        <v>0</v>
      </c>
      <c r="R179" s="36">
        <v>0</v>
      </c>
      <c r="S179" s="36">
        <v>2186.1779678693779</v>
      </c>
      <c r="T179" s="2">
        <v>2168.5268461984751</v>
      </c>
      <c r="U179" s="66">
        <v>4849.4731538015249</v>
      </c>
      <c r="V179" s="37">
        <v>21.99</v>
      </c>
      <c r="W179" s="38">
        <v>6</v>
      </c>
      <c r="X179" s="39">
        <v>526</v>
      </c>
      <c r="Y179" s="2">
        <v>143749.35862000001</v>
      </c>
      <c r="Z179" s="4">
        <v>0.54754584226576553</v>
      </c>
      <c r="AA179" s="11">
        <v>149.63999999999999</v>
      </c>
      <c r="AB179" s="40">
        <v>671</v>
      </c>
      <c r="AC179" s="36">
        <v>353.36659053300002</v>
      </c>
      <c r="AD179" s="41">
        <v>31.3</v>
      </c>
      <c r="AE179" s="41">
        <v>31.3</v>
      </c>
      <c r="AF179" s="42">
        <v>3510630.6054999996</v>
      </c>
      <c r="AG179" s="43"/>
      <c r="AH179" s="44">
        <v>360371</v>
      </c>
      <c r="AI179" s="45">
        <v>103353</v>
      </c>
      <c r="AJ179" s="46">
        <v>2070</v>
      </c>
      <c r="AK179" s="46">
        <v>1051</v>
      </c>
      <c r="AL179" s="9">
        <v>552826</v>
      </c>
      <c r="AM179" s="9">
        <v>0</v>
      </c>
      <c r="AN179" s="9">
        <v>552826</v>
      </c>
      <c r="AO179" s="42"/>
      <c r="AP179" s="9">
        <v>0</v>
      </c>
      <c r="AQ179" s="47">
        <v>26061</v>
      </c>
      <c r="AR179" s="47">
        <v>18787</v>
      </c>
      <c r="AS179" s="40">
        <v>100408</v>
      </c>
      <c r="AT179" s="40">
        <v>105017</v>
      </c>
      <c r="AU179" s="9">
        <v>0</v>
      </c>
      <c r="AV179" s="40">
        <v>272451</v>
      </c>
      <c r="AW179" s="40">
        <v>0</v>
      </c>
      <c r="AX179" s="40">
        <v>0</v>
      </c>
      <c r="AY179" s="45">
        <v>0</v>
      </c>
    </row>
    <row r="180" spans="1:51" x14ac:dyDescent="0.25">
      <c r="A180" s="5" t="s">
        <v>556</v>
      </c>
      <c r="B180" s="5"/>
      <c r="C180" s="5" t="s">
        <v>284</v>
      </c>
      <c r="D180" s="34">
        <v>35763712</v>
      </c>
      <c r="E180" s="34">
        <v>15236455</v>
      </c>
      <c r="F180" s="34">
        <v>15840510</v>
      </c>
      <c r="G180" s="34">
        <v>66840677</v>
      </c>
      <c r="H180" s="2">
        <v>1637596.5865000002</v>
      </c>
      <c r="I180" s="19">
        <v>1684098.5865000002</v>
      </c>
      <c r="J180" s="35">
        <v>57136</v>
      </c>
      <c r="K180" s="35">
        <v>46502</v>
      </c>
      <c r="L180" s="12">
        <v>987.56</v>
      </c>
      <c r="M180" s="36">
        <v>962.15</v>
      </c>
      <c r="N180" s="36">
        <v>951.32</v>
      </c>
      <c r="O180" s="36">
        <v>904.45</v>
      </c>
      <c r="P180" s="36">
        <v>889.39</v>
      </c>
      <c r="Q180" s="36">
        <v>0</v>
      </c>
      <c r="R180" s="36">
        <v>0</v>
      </c>
      <c r="S180" s="36">
        <v>1761.4016385179029</v>
      </c>
      <c r="T180" s="2">
        <v>1750.3493078002393</v>
      </c>
      <c r="U180" s="66">
        <v>5267.6506921997607</v>
      </c>
      <c r="V180" s="37">
        <v>0.63046100000000005</v>
      </c>
      <c r="W180" s="38">
        <v>141</v>
      </c>
      <c r="X180" s="39">
        <v>738</v>
      </c>
      <c r="Y180" s="2">
        <v>314571.65132800001</v>
      </c>
      <c r="Z180" s="4">
        <v>0.66491606978675921</v>
      </c>
      <c r="AA180" s="11">
        <v>0</v>
      </c>
      <c r="AB180" s="40" t="s">
        <v>285</v>
      </c>
      <c r="AC180" s="12">
        <v>477.84446345200001</v>
      </c>
      <c r="AD180" s="41">
        <v>44</v>
      </c>
      <c r="AE180" s="41">
        <v>44</v>
      </c>
      <c r="AF180" s="42">
        <v>5068270.1135</v>
      </c>
      <c r="AG180" s="43"/>
      <c r="AH180" s="44">
        <v>478963</v>
      </c>
      <c r="AI180" s="45">
        <v>2963</v>
      </c>
      <c r="AJ180" s="46">
        <v>48645</v>
      </c>
      <c r="AK180" s="46">
        <v>1051</v>
      </c>
      <c r="AL180" s="9">
        <v>775638</v>
      </c>
      <c r="AM180" s="9">
        <v>0</v>
      </c>
      <c r="AN180" s="9">
        <v>775638</v>
      </c>
      <c r="AO180" s="42"/>
      <c r="AP180" s="9">
        <v>0</v>
      </c>
      <c r="AQ180" s="47">
        <v>34637</v>
      </c>
      <c r="AR180" s="47">
        <v>54286</v>
      </c>
      <c r="AS180" s="40">
        <v>227402</v>
      </c>
      <c r="AT180" s="40">
        <v>74159</v>
      </c>
      <c r="AU180" s="9">
        <v>0</v>
      </c>
      <c r="AV180" s="40">
        <v>272451</v>
      </c>
      <c r="AW180" s="40">
        <v>0</v>
      </c>
      <c r="AX180" s="40">
        <v>0</v>
      </c>
      <c r="AY180" s="45">
        <v>0</v>
      </c>
    </row>
    <row r="181" spans="1:51" x14ac:dyDescent="0.25">
      <c r="A181" s="5" t="s">
        <v>557</v>
      </c>
      <c r="B181" s="5"/>
      <c r="C181" s="5" t="s">
        <v>286</v>
      </c>
      <c r="D181" s="34">
        <v>48427852</v>
      </c>
      <c r="E181" s="34">
        <v>15133185</v>
      </c>
      <c r="F181" s="34">
        <v>7040720</v>
      </c>
      <c r="G181" s="34">
        <v>70601757</v>
      </c>
      <c r="H181" s="2">
        <v>1729743.0465000002</v>
      </c>
      <c r="I181" s="19">
        <v>1732727.0465000002</v>
      </c>
      <c r="J181" s="35">
        <v>2393</v>
      </c>
      <c r="K181" s="35">
        <v>2984</v>
      </c>
      <c r="L181" s="12">
        <v>944.58</v>
      </c>
      <c r="M181" s="36">
        <v>948.4</v>
      </c>
      <c r="N181" s="36">
        <v>947.06</v>
      </c>
      <c r="O181" s="36">
        <v>937.18</v>
      </c>
      <c r="P181" s="36">
        <v>917.66</v>
      </c>
      <c r="Q181" s="36">
        <v>0</v>
      </c>
      <c r="R181" s="36">
        <v>0</v>
      </c>
      <c r="S181" s="36">
        <v>1826.3771051244203</v>
      </c>
      <c r="T181" s="2">
        <v>1827.00025991143</v>
      </c>
      <c r="U181" s="66">
        <v>5190.9997400885695</v>
      </c>
      <c r="V181" s="37">
        <v>21.505762000000001</v>
      </c>
      <c r="W181" s="38">
        <v>13</v>
      </c>
      <c r="X181" s="39">
        <v>652</v>
      </c>
      <c r="Y181" s="2">
        <v>0</v>
      </c>
      <c r="Z181" s="4">
        <v>0.64820690136659276</v>
      </c>
      <c r="AA181" s="11">
        <v>0</v>
      </c>
      <c r="AB181" s="40" t="s">
        <v>106</v>
      </c>
      <c r="AC181" s="36">
        <v>99.699315467800005</v>
      </c>
      <c r="AD181" s="41">
        <v>43.4</v>
      </c>
      <c r="AE181" s="41">
        <v>43.4</v>
      </c>
      <c r="AF181" s="42">
        <v>4923144.1534999991</v>
      </c>
      <c r="AG181" s="43"/>
      <c r="AH181" s="44">
        <v>472118</v>
      </c>
      <c r="AI181" s="45">
        <v>101077</v>
      </c>
      <c r="AJ181" s="46">
        <v>4485</v>
      </c>
      <c r="AK181" s="46">
        <v>526</v>
      </c>
      <c r="AL181" s="9">
        <v>342952</v>
      </c>
      <c r="AM181" s="9">
        <v>0</v>
      </c>
      <c r="AN181" s="9">
        <v>342952</v>
      </c>
      <c r="AO181" s="42"/>
      <c r="AP181" s="9">
        <v>0</v>
      </c>
      <c r="AQ181" s="47">
        <v>34142</v>
      </c>
      <c r="AR181" s="47">
        <v>0</v>
      </c>
      <c r="AS181" s="40">
        <v>0</v>
      </c>
      <c r="AT181" s="40">
        <v>0</v>
      </c>
      <c r="AU181" s="9">
        <v>0</v>
      </c>
      <c r="AV181" s="40">
        <v>0</v>
      </c>
      <c r="AW181" s="40">
        <v>0</v>
      </c>
      <c r="AX181" s="40">
        <v>4351</v>
      </c>
      <c r="AY181" s="45">
        <v>26988</v>
      </c>
    </row>
    <row r="182" spans="1:51" x14ac:dyDescent="0.25">
      <c r="A182" s="5" t="s">
        <v>558</v>
      </c>
      <c r="B182" s="5"/>
      <c r="C182" s="5" t="s">
        <v>287</v>
      </c>
      <c r="D182" s="34">
        <v>69923668</v>
      </c>
      <c r="E182" s="34">
        <v>19413550</v>
      </c>
      <c r="F182" s="34">
        <v>6413779</v>
      </c>
      <c r="G182" s="34">
        <v>95750997</v>
      </c>
      <c r="H182" s="2">
        <v>2345899.4265000001</v>
      </c>
      <c r="I182" s="19">
        <v>2390017.4265000001</v>
      </c>
      <c r="J182" s="35">
        <v>47533</v>
      </c>
      <c r="K182" s="35">
        <v>44118</v>
      </c>
      <c r="L182" s="12">
        <v>1345.7</v>
      </c>
      <c r="M182" s="36">
        <v>1291.68</v>
      </c>
      <c r="N182" s="36">
        <v>1272.1400000000001</v>
      </c>
      <c r="O182" s="36">
        <v>1216.21</v>
      </c>
      <c r="P182" s="36">
        <v>1213.33</v>
      </c>
      <c r="Q182" s="36">
        <v>0</v>
      </c>
      <c r="R182" s="36">
        <v>0</v>
      </c>
      <c r="S182" s="36">
        <v>1852.9608157593211</v>
      </c>
      <c r="T182" s="2">
        <v>1850.3169720828687</v>
      </c>
      <c r="U182" s="66">
        <v>5167.6830279171318</v>
      </c>
      <c r="V182" s="37">
        <v>39.120000000000005</v>
      </c>
      <c r="W182" s="38">
        <v>19</v>
      </c>
      <c r="X182" s="39">
        <v>858</v>
      </c>
      <c r="Y182" s="2">
        <v>399940.09967999998</v>
      </c>
      <c r="Z182" s="4">
        <v>0.64124941754304854</v>
      </c>
      <c r="AA182" s="11">
        <v>0</v>
      </c>
      <c r="AB182" s="40" t="s">
        <v>106</v>
      </c>
      <c r="AC182" s="36">
        <v>235.090862821</v>
      </c>
      <c r="AD182" s="41">
        <v>43.5</v>
      </c>
      <c r="AE182" s="41">
        <v>43.5</v>
      </c>
      <c r="AF182" s="42">
        <v>6674992.8135000011</v>
      </c>
      <c r="AG182" s="43"/>
      <c r="AH182" s="44">
        <v>643005</v>
      </c>
      <c r="AI182" s="45">
        <v>183864</v>
      </c>
      <c r="AJ182" s="46">
        <v>6555</v>
      </c>
      <c r="AK182" s="46">
        <v>526</v>
      </c>
      <c r="AL182" s="9">
        <v>451308</v>
      </c>
      <c r="AM182" s="9">
        <v>0</v>
      </c>
      <c r="AN182" s="9">
        <v>451308</v>
      </c>
      <c r="AO182" s="42"/>
      <c r="AP182" s="9">
        <v>0</v>
      </c>
      <c r="AQ182" s="47">
        <v>46500</v>
      </c>
      <c r="AR182" s="47">
        <v>62378</v>
      </c>
      <c r="AS182" s="40">
        <v>0</v>
      </c>
      <c r="AT182" s="40">
        <v>0</v>
      </c>
      <c r="AU182" s="9">
        <v>0</v>
      </c>
      <c r="AV182" s="40">
        <v>0</v>
      </c>
      <c r="AW182" s="40">
        <v>189556</v>
      </c>
      <c r="AX182" s="40">
        <v>0</v>
      </c>
      <c r="AY182" s="45">
        <v>26874</v>
      </c>
    </row>
    <row r="183" spans="1:51" x14ac:dyDescent="0.25">
      <c r="A183" s="5" t="s">
        <v>559</v>
      </c>
      <c r="B183" s="5"/>
      <c r="C183" s="5" t="s">
        <v>288</v>
      </c>
      <c r="D183" s="34">
        <v>26114576</v>
      </c>
      <c r="E183" s="34">
        <v>9387900</v>
      </c>
      <c r="F183" s="34">
        <v>7578350</v>
      </c>
      <c r="G183" s="34">
        <v>43080826</v>
      </c>
      <c r="H183" s="2">
        <v>1055480.237</v>
      </c>
      <c r="I183" s="19">
        <v>1128621.237</v>
      </c>
      <c r="J183" s="35">
        <v>82466</v>
      </c>
      <c r="K183" s="35">
        <v>73141</v>
      </c>
      <c r="L183" s="12">
        <v>578.19000000000005</v>
      </c>
      <c r="M183" s="36">
        <v>608.75</v>
      </c>
      <c r="N183" s="36">
        <v>606.54999999999995</v>
      </c>
      <c r="O183" s="36">
        <v>623</v>
      </c>
      <c r="P183" s="36">
        <v>618.85</v>
      </c>
      <c r="Q183" s="36">
        <v>0</v>
      </c>
      <c r="R183" s="36">
        <v>0</v>
      </c>
      <c r="S183" s="36">
        <v>1869.3162004106775</v>
      </c>
      <c r="T183" s="2">
        <v>1853.9979252566734</v>
      </c>
      <c r="U183" s="66">
        <v>5164.0020747433264</v>
      </c>
      <c r="V183" s="37">
        <v>3.0674130000000002</v>
      </c>
      <c r="W183" s="38">
        <v>4</v>
      </c>
      <c r="X183" s="39">
        <v>445</v>
      </c>
      <c r="Y183" s="2">
        <v>237000</v>
      </c>
      <c r="Z183" s="4">
        <v>0.63693319046708963</v>
      </c>
      <c r="AA183" s="11">
        <v>0</v>
      </c>
      <c r="AB183" s="40" t="s">
        <v>106</v>
      </c>
      <c r="AC183" s="36">
        <v>298.234105876</v>
      </c>
      <c r="AD183" s="41">
        <v>44.5</v>
      </c>
      <c r="AE183" s="41">
        <v>44.5</v>
      </c>
      <c r="AF183" s="42">
        <v>3143586.2629999998</v>
      </c>
      <c r="AG183" s="43"/>
      <c r="AH183" s="44">
        <v>303039</v>
      </c>
      <c r="AI183" s="45">
        <v>14417</v>
      </c>
      <c r="AJ183" s="46">
        <v>1380</v>
      </c>
      <c r="AK183" s="46">
        <v>1051</v>
      </c>
      <c r="AL183" s="9">
        <v>467695</v>
      </c>
      <c r="AM183" s="9">
        <v>0</v>
      </c>
      <c r="AN183" s="9">
        <v>467695</v>
      </c>
      <c r="AO183" s="42"/>
      <c r="AP183" s="9">
        <v>0</v>
      </c>
      <c r="AQ183" s="47">
        <v>21915</v>
      </c>
      <c r="AR183" s="47">
        <v>38459</v>
      </c>
      <c r="AS183" s="40">
        <v>0</v>
      </c>
      <c r="AT183" s="40">
        <v>0</v>
      </c>
      <c r="AU183" s="9">
        <v>0</v>
      </c>
      <c r="AV183" s="40">
        <v>0</v>
      </c>
      <c r="AW183" s="40">
        <v>0</v>
      </c>
      <c r="AX183" s="40">
        <v>92480</v>
      </c>
      <c r="AY183" s="45">
        <v>99997</v>
      </c>
    </row>
    <row r="184" spans="1:51" x14ac:dyDescent="0.25">
      <c r="A184" s="5" t="s">
        <v>560</v>
      </c>
      <c r="B184" s="5"/>
      <c r="C184" s="5" t="s">
        <v>289</v>
      </c>
      <c r="D184" s="34">
        <v>65786837</v>
      </c>
      <c r="E184" s="34">
        <v>26452100</v>
      </c>
      <c r="F184" s="34">
        <v>4068505</v>
      </c>
      <c r="G184" s="34">
        <v>96307442</v>
      </c>
      <c r="H184" s="2">
        <v>2359532.3289999999</v>
      </c>
      <c r="I184" s="19">
        <v>2365717.3289999999</v>
      </c>
      <c r="J184" s="35">
        <v>7166</v>
      </c>
      <c r="K184" s="35">
        <v>6185</v>
      </c>
      <c r="L184" s="12">
        <v>1711.39</v>
      </c>
      <c r="M184" s="36">
        <v>1724.02</v>
      </c>
      <c r="N184" s="36">
        <v>1711.19</v>
      </c>
      <c r="O184" s="36">
        <v>1761.56</v>
      </c>
      <c r="P184" s="36">
        <v>1774.55</v>
      </c>
      <c r="Q184" s="36">
        <v>0</v>
      </c>
      <c r="R184" s="36">
        <v>0</v>
      </c>
      <c r="S184" s="36">
        <v>1372.7789288987367</v>
      </c>
      <c r="T184" s="2">
        <v>1372.2099099778425</v>
      </c>
      <c r="U184" s="66">
        <v>5645.7900900221575</v>
      </c>
      <c r="V184" s="37">
        <v>11.489451000000001</v>
      </c>
      <c r="W184" s="38">
        <v>57</v>
      </c>
      <c r="X184" s="39">
        <v>714</v>
      </c>
      <c r="Y184" s="2">
        <v>685664.25432000007</v>
      </c>
      <c r="Z184" s="4">
        <v>0.75682459347319475</v>
      </c>
      <c r="AA184" s="11">
        <v>0</v>
      </c>
      <c r="AB184" s="40" t="s">
        <v>106</v>
      </c>
      <c r="AC184" s="36">
        <v>70.095038839300003</v>
      </c>
      <c r="AD184" s="41">
        <v>45.2</v>
      </c>
      <c r="AE184" s="41">
        <v>45.2</v>
      </c>
      <c r="AF184" s="42">
        <v>9733455.0309999995</v>
      </c>
      <c r="AG184" s="43"/>
      <c r="AH184" s="44">
        <v>858226</v>
      </c>
      <c r="AI184" s="45">
        <v>54000</v>
      </c>
      <c r="AJ184" s="46">
        <v>19665</v>
      </c>
      <c r="AK184" s="46">
        <v>526</v>
      </c>
      <c r="AL184" s="9">
        <v>375564</v>
      </c>
      <c r="AM184" s="9">
        <v>0</v>
      </c>
      <c r="AN184" s="9">
        <v>375564</v>
      </c>
      <c r="AO184" s="42"/>
      <c r="AP184" s="9">
        <v>0</v>
      </c>
      <c r="AQ184" s="47">
        <v>62065</v>
      </c>
      <c r="AR184" s="47">
        <v>167488</v>
      </c>
      <c r="AS184" s="40">
        <v>0</v>
      </c>
      <c r="AT184" s="40">
        <v>0</v>
      </c>
      <c r="AU184" s="9">
        <v>0</v>
      </c>
      <c r="AV184" s="40">
        <v>0</v>
      </c>
      <c r="AW184" s="40">
        <v>0</v>
      </c>
      <c r="AX184" s="40">
        <v>154519</v>
      </c>
      <c r="AY184" s="45">
        <v>0</v>
      </c>
    </row>
    <row r="185" spans="1:51" x14ac:dyDescent="0.25">
      <c r="A185" s="5" t="s">
        <v>561</v>
      </c>
      <c r="B185" s="5"/>
      <c r="C185" s="5" t="s">
        <v>290</v>
      </c>
      <c r="D185" s="34">
        <v>435822194</v>
      </c>
      <c r="E185" s="34">
        <v>157309125</v>
      </c>
      <c r="F185" s="34">
        <v>412994350</v>
      </c>
      <c r="G185" s="34">
        <v>1006125669</v>
      </c>
      <c r="H185" s="2">
        <v>24650078.890500002</v>
      </c>
      <c r="I185" s="19">
        <v>24680851.890500002</v>
      </c>
      <c r="J185" s="35">
        <v>70221</v>
      </c>
      <c r="K185" s="35">
        <v>30773</v>
      </c>
      <c r="L185" s="12">
        <v>5193.83</v>
      </c>
      <c r="M185" s="36">
        <v>5214.37</v>
      </c>
      <c r="N185" s="36">
        <v>5205.12</v>
      </c>
      <c r="O185" s="36">
        <v>5217.34</v>
      </c>
      <c r="P185" s="36">
        <v>5164.72</v>
      </c>
      <c r="Q185" s="36">
        <v>0</v>
      </c>
      <c r="R185" s="36">
        <v>0</v>
      </c>
      <c r="S185" s="36">
        <v>4740.8027988999638</v>
      </c>
      <c r="T185" s="2">
        <v>4733.2375513245133</v>
      </c>
      <c r="U185" s="66">
        <v>2284.7624486754867</v>
      </c>
      <c r="V185" s="37">
        <v>67.305820999999995</v>
      </c>
      <c r="W185" s="38">
        <v>845</v>
      </c>
      <c r="X185" s="39">
        <v>3050</v>
      </c>
      <c r="Y185" s="2">
        <v>0</v>
      </c>
      <c r="Z185" s="4">
        <v>0</v>
      </c>
      <c r="AA185" s="11">
        <v>0</v>
      </c>
      <c r="AB185" s="40" t="s">
        <v>106</v>
      </c>
      <c r="AC185" s="36">
        <v>99.499179645300003</v>
      </c>
      <c r="AD185" s="41">
        <v>40.799999999999997</v>
      </c>
      <c r="AE185" s="41">
        <v>40.799999999999997</v>
      </c>
      <c r="AF185" s="42">
        <v>11913596.769499997</v>
      </c>
      <c r="AG185" s="43"/>
      <c r="AH185" s="44">
        <v>2595740</v>
      </c>
      <c r="AI185" s="45">
        <v>316337</v>
      </c>
      <c r="AJ185" s="46">
        <v>291525</v>
      </c>
      <c r="AK185" s="46">
        <v>526</v>
      </c>
      <c r="AL185" s="9">
        <v>1604300</v>
      </c>
      <c r="AM185" s="9">
        <v>0</v>
      </c>
      <c r="AN185" s="9">
        <v>1604300</v>
      </c>
      <c r="AO185" s="42"/>
      <c r="AP185" s="9">
        <v>0</v>
      </c>
      <c r="AQ185" s="47">
        <v>187717</v>
      </c>
      <c r="AR185" s="47">
        <v>0</v>
      </c>
      <c r="AS185" s="40">
        <v>0</v>
      </c>
      <c r="AT185" s="40">
        <v>0</v>
      </c>
      <c r="AU185" s="9">
        <v>0</v>
      </c>
      <c r="AV185" s="40">
        <v>0</v>
      </c>
      <c r="AW185" s="40">
        <v>0</v>
      </c>
      <c r="AX185" s="40">
        <v>25019</v>
      </c>
      <c r="AY185" s="45">
        <v>0</v>
      </c>
    </row>
    <row r="186" spans="1:51" x14ac:dyDescent="0.25">
      <c r="A186" s="5" t="s">
        <v>562</v>
      </c>
      <c r="B186" s="5"/>
      <c r="C186" s="5" t="s">
        <v>291</v>
      </c>
      <c r="D186" s="34">
        <v>33711021</v>
      </c>
      <c r="E186" s="34">
        <v>12842220</v>
      </c>
      <c r="F186" s="34">
        <v>8735570</v>
      </c>
      <c r="G186" s="34">
        <v>55288811</v>
      </c>
      <c r="H186" s="2">
        <v>1354575.8695</v>
      </c>
      <c r="I186" s="19">
        <v>1373065.8695</v>
      </c>
      <c r="J186" s="35">
        <v>22332</v>
      </c>
      <c r="K186" s="35">
        <v>18490</v>
      </c>
      <c r="L186" s="12">
        <v>552.6</v>
      </c>
      <c r="M186" s="36">
        <v>549.89</v>
      </c>
      <c r="N186" s="36">
        <v>545.25</v>
      </c>
      <c r="O186" s="36">
        <v>560.66</v>
      </c>
      <c r="P186" s="36">
        <v>552.03</v>
      </c>
      <c r="Q186" s="36">
        <v>0</v>
      </c>
      <c r="R186" s="36">
        <v>0</v>
      </c>
      <c r="S186" s="36">
        <v>2503.969647565877</v>
      </c>
      <c r="T186" s="2">
        <v>2496.9827956500394</v>
      </c>
      <c r="U186" s="66">
        <v>4521.0172043499606</v>
      </c>
      <c r="V186" s="37">
        <v>0.93960600000000005</v>
      </c>
      <c r="W186" s="38">
        <v>1</v>
      </c>
      <c r="X186" s="39">
        <v>379</v>
      </c>
      <c r="Y186" s="2">
        <v>83900.25</v>
      </c>
      <c r="Z186" s="4">
        <v>0.44529180088130138</v>
      </c>
      <c r="AA186" s="11">
        <v>0</v>
      </c>
      <c r="AB186" s="40" t="s">
        <v>106</v>
      </c>
      <c r="AC186" s="36">
        <v>274.91704671100001</v>
      </c>
      <c r="AD186" s="41">
        <v>35.799999999999997</v>
      </c>
      <c r="AE186" s="41">
        <v>35.799999999999997</v>
      </c>
      <c r="AF186" s="42">
        <v>2486062.1505</v>
      </c>
      <c r="AG186" s="43"/>
      <c r="AH186" s="44">
        <v>273738</v>
      </c>
      <c r="AI186" s="45">
        <v>4416</v>
      </c>
      <c r="AJ186" s="46">
        <v>345</v>
      </c>
      <c r="AK186" s="46">
        <v>876</v>
      </c>
      <c r="AL186" s="9">
        <v>199354</v>
      </c>
      <c r="AM186" s="9">
        <v>132650</v>
      </c>
      <c r="AN186" s="9">
        <v>332004</v>
      </c>
      <c r="AO186" s="42"/>
      <c r="AP186" s="9">
        <v>0</v>
      </c>
      <c r="AQ186" s="47">
        <v>19796</v>
      </c>
      <c r="AR186" s="47">
        <v>6699</v>
      </c>
      <c r="AS186" s="40">
        <v>0</v>
      </c>
      <c r="AT186" s="40">
        <v>0</v>
      </c>
      <c r="AU186" s="9">
        <v>0</v>
      </c>
      <c r="AV186" s="40">
        <v>0</v>
      </c>
      <c r="AW186" s="40">
        <v>0</v>
      </c>
      <c r="AX186" s="40">
        <v>22651</v>
      </c>
      <c r="AY186" s="45">
        <v>22991</v>
      </c>
    </row>
    <row r="187" spans="1:51" x14ac:dyDescent="0.25">
      <c r="A187" s="5" t="s">
        <v>563</v>
      </c>
      <c r="B187" s="5"/>
      <c r="C187" s="5" t="s">
        <v>292</v>
      </c>
      <c r="D187" s="34">
        <v>54214399</v>
      </c>
      <c r="E187" s="34">
        <v>20935680</v>
      </c>
      <c r="F187" s="34">
        <v>7715340</v>
      </c>
      <c r="G187" s="34">
        <v>82865419</v>
      </c>
      <c r="H187" s="2">
        <v>2030202.7655000002</v>
      </c>
      <c r="I187" s="19">
        <v>2032245.7655000002</v>
      </c>
      <c r="J187" s="35">
        <v>2356</v>
      </c>
      <c r="K187" s="35">
        <v>2043</v>
      </c>
      <c r="L187" s="12">
        <v>572.26</v>
      </c>
      <c r="M187" s="36">
        <v>561.79</v>
      </c>
      <c r="N187" s="36">
        <v>554.37</v>
      </c>
      <c r="O187" s="36">
        <v>524.63</v>
      </c>
      <c r="P187" s="36">
        <v>522.63</v>
      </c>
      <c r="Q187" s="36">
        <v>0</v>
      </c>
      <c r="R187" s="36">
        <v>0</v>
      </c>
      <c r="S187" s="36">
        <v>3618.0045310525293</v>
      </c>
      <c r="T187" s="2">
        <v>3617.4473833638908</v>
      </c>
      <c r="U187" s="66">
        <v>3400.5526166361092</v>
      </c>
      <c r="V187" s="37">
        <v>17.058401</v>
      </c>
      <c r="W187" s="38">
        <v>0</v>
      </c>
      <c r="X187" s="39">
        <v>412</v>
      </c>
      <c r="Y187" s="2">
        <v>73372.5</v>
      </c>
      <c r="Z187" s="4">
        <v>0</v>
      </c>
      <c r="AA187" s="11">
        <v>0</v>
      </c>
      <c r="AB187" s="40" t="s">
        <v>106</v>
      </c>
      <c r="AC187" s="36">
        <v>375.11157390800003</v>
      </c>
      <c r="AD187" s="41">
        <v>33.83</v>
      </c>
      <c r="AE187" s="41">
        <v>33.83</v>
      </c>
      <c r="AF187" s="42">
        <v>1910396.4544999998</v>
      </c>
      <c r="AG187" s="43"/>
      <c r="AH187" s="44">
        <v>279662</v>
      </c>
      <c r="AI187" s="45">
        <v>80174</v>
      </c>
      <c r="AJ187" s="46">
        <v>0</v>
      </c>
      <c r="AK187" s="46">
        <v>1051</v>
      </c>
      <c r="AL187" s="9">
        <v>433012</v>
      </c>
      <c r="AM187" s="9">
        <v>0</v>
      </c>
      <c r="AN187" s="9">
        <v>433012</v>
      </c>
      <c r="AO187" s="42"/>
      <c r="AP187" s="9">
        <v>0</v>
      </c>
      <c r="AQ187" s="47">
        <v>20224</v>
      </c>
      <c r="AR187" s="47">
        <v>0</v>
      </c>
      <c r="AS187" s="40">
        <v>0</v>
      </c>
      <c r="AT187" s="40">
        <v>0</v>
      </c>
      <c r="AU187" s="9">
        <v>0</v>
      </c>
      <c r="AV187" s="40">
        <v>0</v>
      </c>
      <c r="AW187" s="40">
        <v>36739</v>
      </c>
      <c r="AX187" s="40">
        <v>0</v>
      </c>
      <c r="AY187" s="45">
        <v>62716</v>
      </c>
    </row>
    <row r="188" spans="1:51" x14ac:dyDescent="0.25">
      <c r="A188" s="5" t="s">
        <v>564</v>
      </c>
      <c r="B188" s="5"/>
      <c r="C188" s="5" t="s">
        <v>293</v>
      </c>
      <c r="D188" s="34">
        <v>2943226850</v>
      </c>
      <c r="E188" s="34">
        <v>770478515</v>
      </c>
      <c r="F188" s="34">
        <v>231844985</v>
      </c>
      <c r="G188" s="34">
        <v>3945550350</v>
      </c>
      <c r="H188" s="2">
        <v>96665983.575000003</v>
      </c>
      <c r="I188" s="19">
        <v>97313195.575000003</v>
      </c>
      <c r="J188" s="35">
        <v>718107</v>
      </c>
      <c r="K188" s="35">
        <v>647212</v>
      </c>
      <c r="L188" s="12">
        <v>21480.7</v>
      </c>
      <c r="M188" s="36">
        <v>21308.59</v>
      </c>
      <c r="N188" s="36">
        <v>21222.97</v>
      </c>
      <c r="O188" s="36">
        <v>20499.54</v>
      </c>
      <c r="P188" s="36">
        <v>20570.3</v>
      </c>
      <c r="Q188" s="36">
        <v>0</v>
      </c>
      <c r="R188" s="36">
        <v>0</v>
      </c>
      <c r="S188" s="36">
        <v>4570.1799403433079</v>
      </c>
      <c r="T188" s="2">
        <v>4566.8528783462443</v>
      </c>
      <c r="U188" s="66">
        <v>2451.1471216537557</v>
      </c>
      <c r="V188" s="37">
        <v>153.70422099999999</v>
      </c>
      <c r="W188" s="38">
        <v>2839</v>
      </c>
      <c r="X188" s="39">
        <v>15055</v>
      </c>
      <c r="Y188" s="2">
        <v>11540433.72216</v>
      </c>
      <c r="Z188" s="4">
        <v>0</v>
      </c>
      <c r="AA188" s="11">
        <v>0</v>
      </c>
      <c r="AB188" s="40" t="s">
        <v>106</v>
      </c>
      <c r="AC188" s="12">
        <v>97.350997940300005</v>
      </c>
      <c r="AD188" s="41">
        <v>46.4</v>
      </c>
      <c r="AE188" s="41">
        <v>46.4</v>
      </c>
      <c r="AF188" s="42">
        <v>52230489.045000002</v>
      </c>
      <c r="AG188" s="43"/>
      <c r="AH188" s="44">
        <v>10607524</v>
      </c>
      <c r="AI188" s="45">
        <v>722410</v>
      </c>
      <c r="AJ188" s="46">
        <v>979455</v>
      </c>
      <c r="AK188" s="46">
        <v>1051</v>
      </c>
      <c r="AL188" s="9">
        <v>15822805</v>
      </c>
      <c r="AM188" s="9">
        <v>0</v>
      </c>
      <c r="AN188" s="9">
        <v>15822805</v>
      </c>
      <c r="AO188" s="42"/>
      <c r="AP188" s="9">
        <v>0</v>
      </c>
      <c r="AQ188" s="47">
        <v>767109</v>
      </c>
      <c r="AR188" s="47">
        <v>0</v>
      </c>
      <c r="AS188" s="40">
        <v>0</v>
      </c>
      <c r="AT188" s="40">
        <v>0</v>
      </c>
      <c r="AU188" s="9">
        <v>0</v>
      </c>
      <c r="AV188" s="40">
        <v>0</v>
      </c>
      <c r="AW188" s="40">
        <v>603934</v>
      </c>
      <c r="AX188" s="40">
        <v>0</v>
      </c>
      <c r="AY188" s="45">
        <v>65862</v>
      </c>
    </row>
    <row r="189" spans="1:51" x14ac:dyDescent="0.25">
      <c r="A189" s="5" t="s">
        <v>565</v>
      </c>
      <c r="B189" s="5"/>
      <c r="C189" s="5" t="s">
        <v>294</v>
      </c>
      <c r="D189" s="34">
        <v>582393795</v>
      </c>
      <c r="E189" s="34">
        <v>152885135</v>
      </c>
      <c r="F189" s="34">
        <v>65154750</v>
      </c>
      <c r="G189" s="34">
        <v>800433680</v>
      </c>
      <c r="H189" s="2">
        <v>19610625.16</v>
      </c>
      <c r="I189" s="19">
        <v>19614607.16</v>
      </c>
      <c r="J189" s="35">
        <v>3524</v>
      </c>
      <c r="K189" s="35">
        <v>3982</v>
      </c>
      <c r="L189" s="12">
        <v>8086.1</v>
      </c>
      <c r="M189" s="36">
        <v>8017.32</v>
      </c>
      <c r="N189" s="36">
        <v>7997.52</v>
      </c>
      <c r="O189" s="36">
        <v>7586.86</v>
      </c>
      <c r="P189" s="36">
        <v>7546.7</v>
      </c>
      <c r="Q189" s="36">
        <v>0</v>
      </c>
      <c r="R189" s="36">
        <v>0</v>
      </c>
      <c r="S189" s="36">
        <v>2446.4720330484502</v>
      </c>
      <c r="T189" s="2">
        <v>2446.529159369964</v>
      </c>
      <c r="U189" s="66">
        <v>4571.470840630036</v>
      </c>
      <c r="V189" s="37">
        <v>234.63459599999999</v>
      </c>
      <c r="W189" s="38">
        <v>547</v>
      </c>
      <c r="X189" s="39">
        <v>6006</v>
      </c>
      <c r="Y189" s="2">
        <v>1462227.75</v>
      </c>
      <c r="Z189" s="4">
        <v>0.4648458785039784</v>
      </c>
      <c r="AA189" s="11">
        <v>0</v>
      </c>
      <c r="AB189" s="40" t="s">
        <v>106</v>
      </c>
      <c r="AC189" s="12">
        <v>28.6560318262</v>
      </c>
      <c r="AD189" s="41">
        <v>48.3</v>
      </c>
      <c r="AE189" s="41">
        <v>48.3</v>
      </c>
      <c r="AF189" s="42">
        <v>36650944.600000001</v>
      </c>
      <c r="AG189" s="43"/>
      <c r="AH189" s="44">
        <v>3991063</v>
      </c>
      <c r="AI189" s="45">
        <v>1102783</v>
      </c>
      <c r="AJ189" s="46">
        <v>188715</v>
      </c>
      <c r="AK189" s="46">
        <v>1051</v>
      </c>
      <c r="AL189" s="9">
        <v>6312306</v>
      </c>
      <c r="AM189" s="9">
        <v>0</v>
      </c>
      <c r="AN189" s="9">
        <v>6312306</v>
      </c>
      <c r="AO189" s="42"/>
      <c r="AP189" s="9">
        <v>0</v>
      </c>
      <c r="AQ189" s="47">
        <v>288624</v>
      </c>
      <c r="AR189" s="47">
        <v>122751</v>
      </c>
      <c r="AS189" s="40">
        <v>0</v>
      </c>
      <c r="AT189" s="40">
        <v>0</v>
      </c>
      <c r="AU189" s="9">
        <v>0</v>
      </c>
      <c r="AV189" s="40">
        <v>0</v>
      </c>
      <c r="AW189" s="40">
        <v>241349</v>
      </c>
      <c r="AX189" s="40">
        <v>0</v>
      </c>
      <c r="AY189" s="45">
        <v>0</v>
      </c>
    </row>
    <row r="190" spans="1:51" x14ac:dyDescent="0.25">
      <c r="A190" s="5" t="s">
        <v>566</v>
      </c>
      <c r="B190" s="5"/>
      <c r="C190" s="5" t="s">
        <v>295</v>
      </c>
      <c r="D190" s="34">
        <v>2186637900</v>
      </c>
      <c r="E190" s="34">
        <v>557049530</v>
      </c>
      <c r="F190" s="34">
        <v>107394353</v>
      </c>
      <c r="G190" s="34">
        <v>2851081783</v>
      </c>
      <c r="H190" s="2">
        <v>69851503.683500007</v>
      </c>
      <c r="I190" s="19">
        <v>70159735.683500007</v>
      </c>
      <c r="J190" s="35">
        <v>642700</v>
      </c>
      <c r="K190" s="35">
        <v>308232</v>
      </c>
      <c r="L190" s="12">
        <v>11754.84</v>
      </c>
      <c r="M190" s="36">
        <v>11734.44</v>
      </c>
      <c r="N190" s="36">
        <v>11679.79</v>
      </c>
      <c r="O190" s="36">
        <v>11397.47</v>
      </c>
      <c r="P190" s="36">
        <v>11370.85</v>
      </c>
      <c r="Q190" s="36">
        <v>0</v>
      </c>
      <c r="R190" s="36">
        <v>0</v>
      </c>
      <c r="S190" s="36">
        <v>6007.462110122</v>
      </c>
      <c r="T190" s="2">
        <v>5978.9590030286918</v>
      </c>
      <c r="U190" s="66">
        <v>1039.0409969713082</v>
      </c>
      <c r="V190" s="37">
        <v>216.084395</v>
      </c>
      <c r="W190" s="38">
        <v>630</v>
      </c>
      <c r="X190" s="39">
        <v>5728</v>
      </c>
      <c r="Y190" s="2">
        <v>4316349.3839999996</v>
      </c>
      <c r="Z190" s="4">
        <v>0</v>
      </c>
      <c r="AA190" s="11">
        <v>0</v>
      </c>
      <c r="AB190" s="40" t="s">
        <v>106</v>
      </c>
      <c r="AC190" s="12">
        <v>633.98943567699996</v>
      </c>
      <c r="AD190" s="41">
        <v>40.700000000000003</v>
      </c>
      <c r="AE190" s="41">
        <v>40.700000000000003</v>
      </c>
      <c r="AF190" s="42">
        <v>12192564.236499999</v>
      </c>
      <c r="AG190" s="43"/>
      <c r="AH190" s="44">
        <v>5841464</v>
      </c>
      <c r="AI190" s="45">
        <v>1015597</v>
      </c>
      <c r="AJ190" s="46">
        <v>217350</v>
      </c>
      <c r="AK190" s="46">
        <v>526</v>
      </c>
      <c r="AL190" s="9">
        <v>3012928</v>
      </c>
      <c r="AM190" s="9">
        <v>0</v>
      </c>
      <c r="AN190" s="9">
        <v>3012928</v>
      </c>
      <c r="AO190" s="42"/>
      <c r="AP190" s="9">
        <v>0</v>
      </c>
      <c r="AQ190" s="47">
        <v>422440</v>
      </c>
      <c r="AR190" s="47">
        <v>0</v>
      </c>
      <c r="AS190" s="40">
        <v>0</v>
      </c>
      <c r="AT190" s="40">
        <v>0</v>
      </c>
      <c r="AU190" s="9">
        <v>0</v>
      </c>
      <c r="AV190" s="40">
        <v>0</v>
      </c>
      <c r="AW190" s="40">
        <v>71584</v>
      </c>
      <c r="AX190" s="40">
        <v>0</v>
      </c>
      <c r="AY190" s="45">
        <v>0</v>
      </c>
    </row>
    <row r="191" spans="1:51" x14ac:dyDescent="0.25">
      <c r="A191" s="5" t="s">
        <v>567</v>
      </c>
      <c r="B191" s="5"/>
      <c r="C191" s="5" t="s">
        <v>296</v>
      </c>
      <c r="D191" s="34">
        <v>298970329</v>
      </c>
      <c r="E191" s="34">
        <v>88615585</v>
      </c>
      <c r="F191" s="34">
        <v>33663670</v>
      </c>
      <c r="G191" s="34">
        <v>421249584</v>
      </c>
      <c r="H191" s="2">
        <v>10320614.808</v>
      </c>
      <c r="I191" s="19">
        <v>10333625.808</v>
      </c>
      <c r="J191" s="35">
        <v>6116</v>
      </c>
      <c r="K191" s="35">
        <v>13011</v>
      </c>
      <c r="L191" s="12">
        <v>3909.47</v>
      </c>
      <c r="M191" s="36">
        <v>3952.82</v>
      </c>
      <c r="N191" s="36">
        <v>3991.87</v>
      </c>
      <c r="O191" s="36">
        <v>3759.06</v>
      </c>
      <c r="P191" s="36">
        <v>3725.03</v>
      </c>
      <c r="Q191" s="36">
        <v>0</v>
      </c>
      <c r="R191" s="36">
        <v>0</v>
      </c>
      <c r="S191" s="36">
        <v>2612.4971053576937</v>
      </c>
      <c r="T191" s="2">
        <v>2614.2414296628735</v>
      </c>
      <c r="U191" s="66">
        <v>4403.758570337126</v>
      </c>
      <c r="V191" s="37">
        <v>94.021012999999996</v>
      </c>
      <c r="W191" s="38">
        <v>160</v>
      </c>
      <c r="X191" s="39">
        <v>2926</v>
      </c>
      <c r="Y191" s="2">
        <v>0</v>
      </c>
      <c r="Z191" s="4">
        <v>0.40699230761263439</v>
      </c>
      <c r="AA191" s="11">
        <v>0</v>
      </c>
      <c r="AB191" s="40">
        <v>0</v>
      </c>
      <c r="AC191" s="12">
        <v>99.2505543045</v>
      </c>
      <c r="AD191" s="41">
        <v>48.3</v>
      </c>
      <c r="AE191" s="41">
        <v>48.3</v>
      </c>
      <c r="AF191" s="42">
        <v>17407264.952</v>
      </c>
      <c r="AG191" s="43"/>
      <c r="AH191" s="44">
        <v>1967734</v>
      </c>
      <c r="AI191" s="45">
        <v>441899</v>
      </c>
      <c r="AJ191" s="46">
        <v>55200</v>
      </c>
      <c r="AK191" s="46">
        <v>1051</v>
      </c>
      <c r="AL191" s="9">
        <v>3075226</v>
      </c>
      <c r="AM191" s="9">
        <v>0</v>
      </c>
      <c r="AN191" s="9">
        <v>3075226</v>
      </c>
      <c r="AO191" s="42"/>
      <c r="AP191" s="9">
        <v>0</v>
      </c>
      <c r="AQ191" s="47">
        <v>142302</v>
      </c>
      <c r="AR191" s="47">
        <v>0</v>
      </c>
      <c r="AS191" s="40">
        <v>0</v>
      </c>
      <c r="AT191" s="40">
        <v>0</v>
      </c>
      <c r="AU191" s="9">
        <v>0</v>
      </c>
      <c r="AV191" s="40">
        <v>0</v>
      </c>
      <c r="AW191" s="40">
        <v>0</v>
      </c>
      <c r="AX191" s="40">
        <v>144571</v>
      </c>
      <c r="AY191" s="45">
        <v>87187</v>
      </c>
    </row>
    <row r="192" spans="1:51" x14ac:dyDescent="0.25">
      <c r="A192" s="5" t="s">
        <v>568</v>
      </c>
      <c r="B192" s="5"/>
      <c r="C192" s="5" t="s">
        <v>297</v>
      </c>
      <c r="D192" s="34">
        <v>28384237</v>
      </c>
      <c r="E192" s="34">
        <v>8956842</v>
      </c>
      <c r="F192" s="34">
        <v>2568189</v>
      </c>
      <c r="G192" s="34">
        <v>39909268</v>
      </c>
      <c r="H192" s="2">
        <v>977777.06600000011</v>
      </c>
      <c r="I192" s="19">
        <v>978133.06600000011</v>
      </c>
      <c r="J192" s="35">
        <v>372</v>
      </c>
      <c r="K192" s="35">
        <v>356</v>
      </c>
      <c r="L192" s="12">
        <v>469.35</v>
      </c>
      <c r="M192" s="36">
        <v>500.34</v>
      </c>
      <c r="N192" s="36">
        <v>498.62</v>
      </c>
      <c r="O192" s="36">
        <v>495.43</v>
      </c>
      <c r="P192" s="36">
        <v>489.83</v>
      </c>
      <c r="Q192" s="36">
        <v>0</v>
      </c>
      <c r="R192" s="36">
        <v>0</v>
      </c>
      <c r="S192" s="36">
        <v>1954.9687532477917</v>
      </c>
      <c r="T192" s="2">
        <v>1954.936774993005</v>
      </c>
      <c r="U192" s="66">
        <v>5063.0632250069948</v>
      </c>
      <c r="V192" s="37">
        <v>2.2846419999999998</v>
      </c>
      <c r="W192" s="38">
        <v>0</v>
      </c>
      <c r="X192" s="39">
        <v>372</v>
      </c>
      <c r="Y192" s="2">
        <v>0</v>
      </c>
      <c r="Z192" s="4">
        <v>0.61387385185468701</v>
      </c>
      <c r="AA192" s="11">
        <v>0</v>
      </c>
      <c r="AB192" s="40" t="s">
        <v>106</v>
      </c>
      <c r="AC192" s="36">
        <v>201.85575095600001</v>
      </c>
      <c r="AD192" s="41">
        <v>34.700000000000003</v>
      </c>
      <c r="AE192" s="41">
        <v>34.700000000000003</v>
      </c>
      <c r="AF192" s="42">
        <v>2533253.0539999995</v>
      </c>
      <c r="AG192" s="43"/>
      <c r="AH192" s="44">
        <v>249072</v>
      </c>
      <c r="AI192" s="45">
        <v>10738</v>
      </c>
      <c r="AJ192" s="46">
        <v>0</v>
      </c>
      <c r="AK192" s="46">
        <v>1051</v>
      </c>
      <c r="AL192" s="9">
        <v>390972</v>
      </c>
      <c r="AM192" s="9">
        <v>0</v>
      </c>
      <c r="AN192" s="9">
        <v>390972</v>
      </c>
      <c r="AO192" s="42"/>
      <c r="AP192" s="9">
        <v>0</v>
      </c>
      <c r="AQ192" s="47">
        <v>18012</v>
      </c>
      <c r="AR192" s="47">
        <v>0</v>
      </c>
      <c r="AS192" s="40">
        <v>0</v>
      </c>
      <c r="AT192" s="40">
        <v>0</v>
      </c>
      <c r="AU192" s="9">
        <v>0</v>
      </c>
      <c r="AV192" s="40">
        <v>0</v>
      </c>
      <c r="AW192" s="40">
        <v>0</v>
      </c>
      <c r="AX192" s="40">
        <v>51354</v>
      </c>
      <c r="AY192" s="45">
        <v>58172</v>
      </c>
    </row>
    <row r="193" spans="1:51" x14ac:dyDescent="0.25">
      <c r="A193" s="5" t="s">
        <v>569</v>
      </c>
      <c r="B193" s="5"/>
      <c r="C193" s="5" t="s">
        <v>298</v>
      </c>
      <c r="D193" s="34">
        <v>107776830</v>
      </c>
      <c r="E193" s="34">
        <v>59118970</v>
      </c>
      <c r="F193" s="34">
        <v>12284849</v>
      </c>
      <c r="G193" s="34">
        <v>179180649</v>
      </c>
      <c r="H193" s="2">
        <v>4389925.9005000005</v>
      </c>
      <c r="I193" s="19">
        <v>4597328.9005000005</v>
      </c>
      <c r="J193" s="35">
        <v>207015</v>
      </c>
      <c r="K193" s="35">
        <v>207403</v>
      </c>
      <c r="L193" s="12">
        <v>2048.85</v>
      </c>
      <c r="M193" s="36">
        <v>2054.0300000000002</v>
      </c>
      <c r="N193" s="36">
        <v>2040.1</v>
      </c>
      <c r="O193" s="36">
        <v>1920.53</v>
      </c>
      <c r="P193" s="36">
        <v>1925.74</v>
      </c>
      <c r="Q193" s="36">
        <v>0</v>
      </c>
      <c r="R193" s="36">
        <v>0</v>
      </c>
      <c r="S193" s="36">
        <v>2238.0105940516937</v>
      </c>
      <c r="T193" s="2">
        <v>2238.1994910006183</v>
      </c>
      <c r="U193" s="66">
        <v>4779.8005089993821</v>
      </c>
      <c r="V193" s="37">
        <v>13.423598</v>
      </c>
      <c r="W193" s="38">
        <v>219</v>
      </c>
      <c r="X193" s="39">
        <v>1268</v>
      </c>
      <c r="Y193" s="2">
        <v>267423.75</v>
      </c>
      <c r="Z193" s="4">
        <v>0.53179590915689645</v>
      </c>
      <c r="AA193" s="11">
        <v>0</v>
      </c>
      <c r="AB193" s="40" t="s">
        <v>106</v>
      </c>
      <c r="AC193" s="36">
        <v>199.260970181</v>
      </c>
      <c r="AD193" s="41">
        <v>32.81</v>
      </c>
      <c r="AE193" s="41">
        <v>32.81</v>
      </c>
      <c r="AF193" s="42">
        <v>9817853.6395000014</v>
      </c>
      <c r="AG193" s="43"/>
      <c r="AH193" s="44">
        <v>1022507</v>
      </c>
      <c r="AI193" s="45">
        <v>63091</v>
      </c>
      <c r="AJ193" s="46">
        <v>75555</v>
      </c>
      <c r="AK193" s="46">
        <v>526</v>
      </c>
      <c r="AL193" s="9">
        <v>666968</v>
      </c>
      <c r="AM193" s="9">
        <v>0</v>
      </c>
      <c r="AN193" s="9">
        <v>666968</v>
      </c>
      <c r="AO193" s="42"/>
      <c r="AP193" s="9">
        <v>0</v>
      </c>
      <c r="AQ193" s="47">
        <v>73945</v>
      </c>
      <c r="AR193" s="47">
        <v>29394</v>
      </c>
      <c r="AS193" s="40">
        <v>0</v>
      </c>
      <c r="AT193" s="40">
        <v>0</v>
      </c>
      <c r="AU193" s="9">
        <v>0</v>
      </c>
      <c r="AV193" s="40">
        <v>0</v>
      </c>
      <c r="AW193" s="40">
        <v>0</v>
      </c>
      <c r="AX193" s="40">
        <v>0</v>
      </c>
      <c r="AY193" s="45">
        <v>0</v>
      </c>
    </row>
    <row r="194" spans="1:51" x14ac:dyDescent="0.25">
      <c r="A194" s="5" t="s">
        <v>570</v>
      </c>
      <c r="B194" s="5"/>
      <c r="C194" s="5" t="s">
        <v>299</v>
      </c>
      <c r="D194" s="34">
        <v>120878885</v>
      </c>
      <c r="E194" s="34">
        <v>46612840</v>
      </c>
      <c r="F194" s="34">
        <v>40594350</v>
      </c>
      <c r="G194" s="34">
        <v>208086075</v>
      </c>
      <c r="H194" s="2">
        <v>5098108.8375000004</v>
      </c>
      <c r="I194" s="19">
        <v>5123431.8375000004</v>
      </c>
      <c r="J194" s="35">
        <v>2048</v>
      </c>
      <c r="K194" s="35">
        <v>25323</v>
      </c>
      <c r="L194" s="12">
        <v>2167.73</v>
      </c>
      <c r="M194" s="36">
        <v>2088.16</v>
      </c>
      <c r="N194" s="36">
        <v>2060.66</v>
      </c>
      <c r="O194" s="36">
        <v>2088.98</v>
      </c>
      <c r="P194" s="36">
        <v>2055.14</v>
      </c>
      <c r="Q194" s="36">
        <v>0</v>
      </c>
      <c r="R194" s="36">
        <v>0</v>
      </c>
      <c r="S194" s="36">
        <v>2442.4166910102676</v>
      </c>
      <c r="T194" s="2">
        <v>2453.5628675484641</v>
      </c>
      <c r="U194" s="66">
        <v>4564.4371324515359</v>
      </c>
      <c r="V194" s="37">
        <v>40.956116999999999</v>
      </c>
      <c r="W194" s="38">
        <v>39</v>
      </c>
      <c r="X194" s="39">
        <v>1814</v>
      </c>
      <c r="Y194" s="2">
        <v>783336.25499999989</v>
      </c>
      <c r="Z194" s="4">
        <v>0.46620648645788898</v>
      </c>
      <c r="AA194" s="11">
        <v>0</v>
      </c>
      <c r="AB194" s="40">
        <v>0</v>
      </c>
      <c r="AC194" s="36">
        <v>345.411846744</v>
      </c>
      <c r="AD194" s="41">
        <v>32.6</v>
      </c>
      <c r="AE194" s="41">
        <v>32.6</v>
      </c>
      <c r="AF194" s="42">
        <v>9531275.0424999986</v>
      </c>
      <c r="AG194" s="43"/>
      <c r="AH194" s="44">
        <v>1039497</v>
      </c>
      <c r="AI194" s="45">
        <v>192494</v>
      </c>
      <c r="AJ194" s="46">
        <v>13455</v>
      </c>
      <c r="AK194" s="46">
        <v>1051</v>
      </c>
      <c r="AL194" s="9">
        <v>1906514</v>
      </c>
      <c r="AM194" s="9">
        <v>0</v>
      </c>
      <c r="AN194" s="9">
        <v>1906514</v>
      </c>
      <c r="AO194" s="42"/>
      <c r="AP194" s="9">
        <v>0</v>
      </c>
      <c r="AQ194" s="47">
        <v>75174</v>
      </c>
      <c r="AR194" s="47">
        <v>66076</v>
      </c>
      <c r="AS194" s="40">
        <v>0</v>
      </c>
      <c r="AT194" s="40">
        <v>0</v>
      </c>
      <c r="AU194" s="9">
        <v>0</v>
      </c>
      <c r="AV194" s="40">
        <v>0</v>
      </c>
      <c r="AW194" s="40">
        <v>279211</v>
      </c>
      <c r="AX194" s="40">
        <v>0</v>
      </c>
      <c r="AY194" s="45">
        <v>0</v>
      </c>
    </row>
    <row r="195" spans="1:51" x14ac:dyDescent="0.25">
      <c r="A195" s="5" t="s">
        <v>571</v>
      </c>
      <c r="B195" s="5"/>
      <c r="C195" s="5" t="s">
        <v>300</v>
      </c>
      <c r="D195" s="34">
        <v>25174873</v>
      </c>
      <c r="E195" s="34">
        <v>8436660</v>
      </c>
      <c r="F195" s="34">
        <v>16166235</v>
      </c>
      <c r="G195" s="34">
        <v>49777768</v>
      </c>
      <c r="H195" s="2">
        <v>1219555.3160000001</v>
      </c>
      <c r="I195" s="19">
        <v>1219555.3160000001</v>
      </c>
      <c r="J195" s="35">
        <v>0</v>
      </c>
      <c r="K195" s="35">
        <v>0</v>
      </c>
      <c r="L195" s="12">
        <v>804.84</v>
      </c>
      <c r="M195" s="36">
        <v>789.48</v>
      </c>
      <c r="N195" s="36">
        <v>778.03</v>
      </c>
      <c r="O195" s="36">
        <v>785.16</v>
      </c>
      <c r="P195" s="36">
        <v>774.75</v>
      </c>
      <c r="Q195" s="36">
        <v>0</v>
      </c>
      <c r="R195" s="36">
        <v>0</v>
      </c>
      <c r="S195" s="36">
        <v>1544.7577088716625</v>
      </c>
      <c r="T195" s="2">
        <v>1544.7577088716625</v>
      </c>
      <c r="U195" s="66">
        <v>5473.2422911283375</v>
      </c>
      <c r="V195" s="37">
        <v>0</v>
      </c>
      <c r="W195" s="38">
        <v>7</v>
      </c>
      <c r="X195" s="39">
        <v>686</v>
      </c>
      <c r="Y195" s="2">
        <v>61239.383999999998</v>
      </c>
      <c r="Z195" s="4">
        <v>0.71776186276723331</v>
      </c>
      <c r="AA195" s="11">
        <v>0</v>
      </c>
      <c r="AB195" s="40" t="s">
        <v>106</v>
      </c>
      <c r="AC195" s="36">
        <v>155.034991762</v>
      </c>
      <c r="AD195" s="41">
        <v>36.799999999999997</v>
      </c>
      <c r="AE195" s="41">
        <v>36.799999999999997</v>
      </c>
      <c r="AF195" s="42">
        <v>4321015.324</v>
      </c>
      <c r="AG195" s="43"/>
      <c r="AH195" s="44">
        <v>393007</v>
      </c>
      <c r="AI195" s="45">
        <v>0</v>
      </c>
      <c r="AJ195" s="46">
        <v>0</v>
      </c>
      <c r="AK195" s="46">
        <v>1051</v>
      </c>
      <c r="AL195" s="9">
        <v>720986</v>
      </c>
      <c r="AM195" s="9">
        <v>0</v>
      </c>
      <c r="AN195" s="9">
        <v>720986</v>
      </c>
      <c r="AO195" s="42"/>
      <c r="AP195" s="9">
        <v>0</v>
      </c>
      <c r="AQ195" s="47">
        <v>28421</v>
      </c>
      <c r="AR195" s="47">
        <v>12569</v>
      </c>
      <c r="AS195" s="40">
        <v>0</v>
      </c>
      <c r="AT195" s="40">
        <v>0</v>
      </c>
      <c r="AU195" s="9">
        <v>0</v>
      </c>
      <c r="AV195" s="40">
        <v>0</v>
      </c>
      <c r="AW195" s="40">
        <v>53898</v>
      </c>
      <c r="AX195" s="40">
        <v>0</v>
      </c>
      <c r="AY195" s="45">
        <v>0</v>
      </c>
    </row>
    <row r="196" spans="1:51" x14ac:dyDescent="0.25">
      <c r="A196" s="5" t="s">
        <v>572</v>
      </c>
      <c r="B196" s="5"/>
      <c r="C196" s="5" t="s">
        <v>301</v>
      </c>
      <c r="D196" s="34">
        <v>62378695</v>
      </c>
      <c r="E196" s="34">
        <v>19031425</v>
      </c>
      <c r="F196" s="34">
        <v>5734575</v>
      </c>
      <c r="G196" s="34">
        <v>87144695</v>
      </c>
      <c r="H196" s="2">
        <v>2135045.0274999999</v>
      </c>
      <c r="I196" s="19">
        <v>2135045.0274999999</v>
      </c>
      <c r="J196" s="35">
        <v>0</v>
      </c>
      <c r="K196" s="35">
        <v>0</v>
      </c>
      <c r="L196" s="12">
        <v>1700.88</v>
      </c>
      <c r="M196" s="36">
        <v>1647.93</v>
      </c>
      <c r="N196" s="36">
        <v>1635.07</v>
      </c>
      <c r="O196" s="36">
        <v>1590.01</v>
      </c>
      <c r="P196" s="36">
        <v>1579.73</v>
      </c>
      <c r="Q196" s="36">
        <v>0</v>
      </c>
      <c r="R196" s="36">
        <v>0</v>
      </c>
      <c r="S196" s="36">
        <v>1295.5920624662454</v>
      </c>
      <c r="T196" s="2">
        <v>1295.5920624662454</v>
      </c>
      <c r="U196" s="66">
        <v>5722.4079375337551</v>
      </c>
      <c r="V196" s="37">
        <v>8.9833700000000007</v>
      </c>
      <c r="W196" s="38">
        <v>11</v>
      </c>
      <c r="X196" s="39">
        <v>677</v>
      </c>
      <c r="Y196" s="2">
        <v>0</v>
      </c>
      <c r="Z196" s="4">
        <v>0.77359320121720998</v>
      </c>
      <c r="AA196" s="11">
        <v>0</v>
      </c>
      <c r="AB196" s="40" t="s">
        <v>106</v>
      </c>
      <c r="AC196" s="36">
        <v>86.771523766100003</v>
      </c>
      <c r="AD196" s="41">
        <v>38.6</v>
      </c>
      <c r="AE196" s="41">
        <v>38.6</v>
      </c>
      <c r="AF196" s="42">
        <v>9430127.7125000022</v>
      </c>
      <c r="AG196" s="43"/>
      <c r="AH196" s="44">
        <v>820348</v>
      </c>
      <c r="AI196" s="45">
        <v>42222</v>
      </c>
      <c r="AJ196" s="46">
        <v>3795</v>
      </c>
      <c r="AK196" s="46">
        <v>526</v>
      </c>
      <c r="AL196" s="9">
        <v>356102</v>
      </c>
      <c r="AM196" s="9">
        <v>0</v>
      </c>
      <c r="AN196" s="9">
        <v>356102</v>
      </c>
      <c r="AO196" s="42"/>
      <c r="AP196" s="9">
        <v>0</v>
      </c>
      <c r="AQ196" s="47">
        <v>59325</v>
      </c>
      <c r="AR196" s="47">
        <v>0</v>
      </c>
      <c r="AS196" s="40">
        <v>0</v>
      </c>
      <c r="AT196" s="40">
        <v>0</v>
      </c>
      <c r="AU196" s="9">
        <v>0</v>
      </c>
      <c r="AV196" s="40">
        <v>0</v>
      </c>
      <c r="AW196" s="40">
        <v>185802</v>
      </c>
      <c r="AX196" s="40">
        <v>0</v>
      </c>
      <c r="AY196" s="45">
        <v>0</v>
      </c>
    </row>
    <row r="197" spans="1:51" x14ac:dyDescent="0.25">
      <c r="A197" s="5" t="s">
        <v>573</v>
      </c>
      <c r="B197" s="5"/>
      <c r="C197" s="5" t="s">
        <v>302</v>
      </c>
      <c r="D197" s="34">
        <v>374846309</v>
      </c>
      <c r="E197" s="34">
        <v>86891351</v>
      </c>
      <c r="F197" s="34">
        <v>16245038</v>
      </c>
      <c r="G197" s="34">
        <v>477982698</v>
      </c>
      <c r="H197" s="2">
        <v>11710576.101</v>
      </c>
      <c r="I197" s="19">
        <v>11711387.101</v>
      </c>
      <c r="J197" s="35">
        <v>0</v>
      </c>
      <c r="K197" s="35">
        <v>811</v>
      </c>
      <c r="L197" s="12">
        <v>5539.85</v>
      </c>
      <c r="M197" s="36">
        <v>5549.08</v>
      </c>
      <c r="N197" s="36">
        <v>5538.91</v>
      </c>
      <c r="O197" s="36">
        <v>5420.14</v>
      </c>
      <c r="P197" s="36">
        <v>5415.8</v>
      </c>
      <c r="Q197" s="36">
        <v>0</v>
      </c>
      <c r="R197" s="36">
        <v>0</v>
      </c>
      <c r="S197" s="36">
        <v>2110.3635379197995</v>
      </c>
      <c r="T197" s="2">
        <v>2110.5096882726507</v>
      </c>
      <c r="U197" s="66">
        <v>4907.4903117273498</v>
      </c>
      <c r="V197" s="37">
        <v>152.07110599999999</v>
      </c>
      <c r="W197" s="38">
        <v>253</v>
      </c>
      <c r="X197" s="39">
        <v>2211</v>
      </c>
      <c r="Y197" s="2">
        <v>1989008.9835000001</v>
      </c>
      <c r="Z197" s="4">
        <v>0.56998372755889104</v>
      </c>
      <c r="AA197" s="11">
        <v>0</v>
      </c>
      <c r="AB197" s="40" t="s">
        <v>106</v>
      </c>
      <c r="AC197" s="36">
        <v>105.20776635199999</v>
      </c>
      <c r="AD197" s="41">
        <v>41.9</v>
      </c>
      <c r="AE197" s="41">
        <v>41.9</v>
      </c>
      <c r="AF197" s="42">
        <v>27232056.339000002</v>
      </c>
      <c r="AG197" s="43"/>
      <c r="AH197" s="44">
        <v>2762360</v>
      </c>
      <c r="AI197" s="45">
        <v>714734</v>
      </c>
      <c r="AJ197" s="46">
        <v>87285</v>
      </c>
      <c r="AK197" s="46">
        <v>526</v>
      </c>
      <c r="AL197" s="9">
        <v>1162986</v>
      </c>
      <c r="AM197" s="9">
        <v>0</v>
      </c>
      <c r="AN197" s="9">
        <v>1162986</v>
      </c>
      <c r="AO197" s="42"/>
      <c r="AP197" s="9">
        <v>0</v>
      </c>
      <c r="AQ197" s="47">
        <v>199767</v>
      </c>
      <c r="AR197" s="47">
        <v>237303</v>
      </c>
      <c r="AS197" s="40">
        <v>0</v>
      </c>
      <c r="AT197" s="40">
        <v>0</v>
      </c>
      <c r="AU197" s="9">
        <v>0</v>
      </c>
      <c r="AV197" s="40">
        <v>0</v>
      </c>
      <c r="AW197" s="40">
        <v>0</v>
      </c>
      <c r="AX197" s="40">
        <v>0</v>
      </c>
      <c r="AY197" s="45">
        <v>0</v>
      </c>
    </row>
    <row r="198" spans="1:51" x14ac:dyDescent="0.25">
      <c r="A198" s="5" t="s">
        <v>574</v>
      </c>
      <c r="B198" s="5"/>
      <c r="C198" s="5" t="s">
        <v>303</v>
      </c>
      <c r="D198" s="34">
        <v>711202316</v>
      </c>
      <c r="E198" s="34">
        <v>168640670</v>
      </c>
      <c r="F198" s="34">
        <v>28696150</v>
      </c>
      <c r="G198" s="34">
        <v>908539136</v>
      </c>
      <c r="H198" s="2">
        <v>22259208.832000002</v>
      </c>
      <c r="I198" s="19">
        <v>22304250.832000002</v>
      </c>
      <c r="J198" s="35">
        <v>45973</v>
      </c>
      <c r="K198" s="35">
        <v>45042</v>
      </c>
      <c r="L198" s="12">
        <v>9110.4</v>
      </c>
      <c r="M198" s="36">
        <v>9291.92</v>
      </c>
      <c r="N198" s="36">
        <v>9348.02</v>
      </c>
      <c r="O198" s="36">
        <v>9206.67</v>
      </c>
      <c r="P198" s="36">
        <v>9193.89</v>
      </c>
      <c r="Q198" s="36">
        <v>0</v>
      </c>
      <c r="R198" s="36">
        <v>0</v>
      </c>
      <c r="S198" s="36">
        <v>2400.4922375569313</v>
      </c>
      <c r="T198" s="2">
        <v>2400.392042979277</v>
      </c>
      <c r="U198" s="66">
        <v>4617.607957020723</v>
      </c>
      <c r="V198" s="37">
        <v>84.091291999999996</v>
      </c>
      <c r="W198" s="38">
        <v>827</v>
      </c>
      <c r="X198" s="39">
        <v>3830</v>
      </c>
      <c r="Y198" s="2">
        <v>1500306.75</v>
      </c>
      <c r="Z198" s="4">
        <v>0.48013249548131587</v>
      </c>
      <c r="AA198" s="11">
        <v>0</v>
      </c>
      <c r="AB198" s="40">
        <v>733</v>
      </c>
      <c r="AC198" s="36">
        <v>345.36991756700002</v>
      </c>
      <c r="AD198" s="41">
        <v>40.799999999999997</v>
      </c>
      <c r="AE198" s="41">
        <v>40.799999999999997</v>
      </c>
      <c r="AF198" s="42">
        <v>42906443.728</v>
      </c>
      <c r="AG198" s="43"/>
      <c r="AH198" s="44">
        <v>4625565</v>
      </c>
      <c r="AI198" s="45">
        <v>395229</v>
      </c>
      <c r="AJ198" s="46">
        <v>285315</v>
      </c>
      <c r="AK198" s="46">
        <v>526</v>
      </c>
      <c r="AL198" s="9">
        <v>2014580</v>
      </c>
      <c r="AM198" s="9">
        <v>0</v>
      </c>
      <c r="AN198" s="9">
        <v>2014580</v>
      </c>
      <c r="AO198" s="42"/>
      <c r="AP198" s="9">
        <v>0</v>
      </c>
      <c r="AQ198" s="47">
        <v>334509</v>
      </c>
      <c r="AR198" s="47">
        <v>132831</v>
      </c>
      <c r="AS198" s="40">
        <v>0</v>
      </c>
      <c r="AT198" s="40">
        <v>0</v>
      </c>
      <c r="AU198" s="9">
        <v>0</v>
      </c>
      <c r="AV198" s="40">
        <v>0</v>
      </c>
      <c r="AW198" s="40">
        <v>0</v>
      </c>
      <c r="AX198" s="40">
        <v>416904</v>
      </c>
      <c r="AY198" s="45">
        <v>0</v>
      </c>
    </row>
    <row r="199" spans="1:51" x14ac:dyDescent="0.25">
      <c r="A199" s="5" t="s">
        <v>575</v>
      </c>
      <c r="B199" s="5"/>
      <c r="C199" s="5" t="s">
        <v>304</v>
      </c>
      <c r="D199" s="47">
        <v>47306913</v>
      </c>
      <c r="E199" s="47">
        <v>16383490</v>
      </c>
      <c r="F199" s="47">
        <v>4566920</v>
      </c>
      <c r="G199" s="47">
        <v>68257323</v>
      </c>
      <c r="H199" s="2">
        <v>1672304.4135</v>
      </c>
      <c r="I199" s="19">
        <v>1672475.4135</v>
      </c>
      <c r="J199" s="35">
        <v>0</v>
      </c>
      <c r="K199" s="35">
        <v>171</v>
      </c>
      <c r="L199" s="12">
        <v>1227.25</v>
      </c>
      <c r="M199" s="36">
        <v>1205.71</v>
      </c>
      <c r="N199" s="36">
        <v>1196.58</v>
      </c>
      <c r="O199" s="36">
        <v>1218.1600000000001</v>
      </c>
      <c r="P199" s="36">
        <v>1224.3900000000001</v>
      </c>
      <c r="Q199" s="36">
        <v>0</v>
      </c>
      <c r="R199" s="36">
        <v>0</v>
      </c>
      <c r="S199" s="36">
        <v>1386.9872635210788</v>
      </c>
      <c r="T199" s="2">
        <v>1387.1290886697464</v>
      </c>
      <c r="U199" s="66">
        <v>5630.8709113302539</v>
      </c>
      <c r="V199" s="37">
        <v>23.179061999999998</v>
      </c>
      <c r="W199" s="38">
        <v>9</v>
      </c>
      <c r="X199" s="39">
        <v>408</v>
      </c>
      <c r="Y199" s="2">
        <v>320235.75</v>
      </c>
      <c r="Z199" s="4">
        <v>0.75368777723838654</v>
      </c>
      <c r="AA199" s="11">
        <v>0</v>
      </c>
      <c r="AB199" s="40" t="s">
        <v>106</v>
      </c>
      <c r="AC199" s="36">
        <v>21.882845072999999</v>
      </c>
      <c r="AD199" s="41">
        <v>41.8</v>
      </c>
      <c r="AE199" s="41">
        <v>41.8</v>
      </c>
      <c r="AF199" s="42">
        <v>6789197.3665000005</v>
      </c>
      <c r="AG199" s="43"/>
      <c r="AH199" s="44">
        <v>600209</v>
      </c>
      <c r="AI199" s="45">
        <v>108942</v>
      </c>
      <c r="AJ199" s="46">
        <v>3105</v>
      </c>
      <c r="AK199" s="46">
        <v>526</v>
      </c>
      <c r="AL199" s="9">
        <v>214608</v>
      </c>
      <c r="AM199" s="9">
        <v>0</v>
      </c>
      <c r="AN199" s="9">
        <v>214608</v>
      </c>
      <c r="AO199" s="42"/>
      <c r="AP199" s="9">
        <v>0</v>
      </c>
      <c r="AQ199" s="47">
        <v>43406</v>
      </c>
      <c r="AR199" s="47">
        <v>76869</v>
      </c>
      <c r="AS199" s="40">
        <v>0</v>
      </c>
      <c r="AT199" s="40">
        <v>0</v>
      </c>
      <c r="AU199" s="9">
        <v>0</v>
      </c>
      <c r="AV199" s="40">
        <v>0</v>
      </c>
      <c r="AW199" s="40">
        <v>75584</v>
      </c>
      <c r="AX199" s="40">
        <v>0</v>
      </c>
      <c r="AY199" s="45">
        <v>0</v>
      </c>
    </row>
    <row r="200" spans="1:51" x14ac:dyDescent="0.25">
      <c r="A200" s="5" t="s">
        <v>576</v>
      </c>
      <c r="B200" s="5"/>
      <c r="C200" s="5" t="s">
        <v>305</v>
      </c>
      <c r="D200" s="34">
        <v>57199452</v>
      </c>
      <c r="E200" s="34">
        <v>18006455</v>
      </c>
      <c r="F200" s="34">
        <v>10415105</v>
      </c>
      <c r="G200" s="34">
        <v>85621012</v>
      </c>
      <c r="H200" s="2">
        <v>2097714.7940000002</v>
      </c>
      <c r="I200" s="19">
        <v>2526381.7940000002</v>
      </c>
      <c r="J200" s="35">
        <v>453354</v>
      </c>
      <c r="K200" s="35">
        <v>428667</v>
      </c>
      <c r="L200" s="12">
        <v>1423.88</v>
      </c>
      <c r="M200" s="36">
        <v>1392.4</v>
      </c>
      <c r="N200" s="36">
        <v>1369.96</v>
      </c>
      <c r="O200" s="36">
        <v>1393.85</v>
      </c>
      <c r="P200" s="36">
        <v>1400.32</v>
      </c>
      <c r="Q200" s="36">
        <v>0</v>
      </c>
      <c r="R200" s="36">
        <v>0</v>
      </c>
      <c r="S200" s="36">
        <v>1832.1378871014076</v>
      </c>
      <c r="T200" s="2">
        <v>1814.408068083884</v>
      </c>
      <c r="U200" s="66">
        <v>5203.5919319161158</v>
      </c>
      <c r="V200" s="37">
        <v>26.154916</v>
      </c>
      <c r="W200" s="38">
        <v>119</v>
      </c>
      <c r="X200" s="39">
        <v>1062</v>
      </c>
      <c r="Y200" s="2">
        <v>479496.23950000003</v>
      </c>
      <c r="Z200" s="4">
        <v>0.646705244525418</v>
      </c>
      <c r="AA200" s="11">
        <v>0</v>
      </c>
      <c r="AB200" s="40" t="s">
        <v>106</v>
      </c>
      <c r="AC200" s="36">
        <v>764.38313010700006</v>
      </c>
      <c r="AD200" s="41">
        <v>35.6</v>
      </c>
      <c r="AE200" s="41">
        <v>35.6</v>
      </c>
      <c r="AF200" s="42">
        <v>7245481.4060000004</v>
      </c>
      <c r="AG200" s="43"/>
      <c r="AH200" s="44">
        <v>693144</v>
      </c>
      <c r="AI200" s="45">
        <v>122928</v>
      </c>
      <c r="AJ200" s="46">
        <v>41055</v>
      </c>
      <c r="AK200" s="46">
        <v>1051</v>
      </c>
      <c r="AL200" s="9">
        <v>1116162</v>
      </c>
      <c r="AM200" s="9">
        <v>0</v>
      </c>
      <c r="AN200" s="9">
        <v>1116162</v>
      </c>
      <c r="AO200" s="42"/>
      <c r="AP200" s="9">
        <v>0</v>
      </c>
      <c r="AQ200" s="47">
        <v>50126</v>
      </c>
      <c r="AR200" s="47">
        <v>90922</v>
      </c>
      <c r="AS200" s="40">
        <v>0</v>
      </c>
      <c r="AT200" s="40">
        <v>0</v>
      </c>
      <c r="AU200" s="9">
        <v>0</v>
      </c>
      <c r="AV200" s="40">
        <v>0</v>
      </c>
      <c r="AW200" s="40">
        <v>110463</v>
      </c>
      <c r="AX200" s="40">
        <v>0</v>
      </c>
      <c r="AY200" s="45">
        <v>0</v>
      </c>
    </row>
    <row r="201" spans="1:51" x14ac:dyDescent="0.25">
      <c r="A201" s="5" t="s">
        <v>577</v>
      </c>
      <c r="B201" s="5"/>
      <c r="C201" s="5" t="s">
        <v>306</v>
      </c>
      <c r="D201" s="34">
        <v>54004079</v>
      </c>
      <c r="E201" s="34">
        <v>15424315</v>
      </c>
      <c r="F201" s="34">
        <v>6143075</v>
      </c>
      <c r="G201" s="34">
        <v>75571469</v>
      </c>
      <c r="H201" s="2">
        <v>1851500.9905000003</v>
      </c>
      <c r="I201" s="19">
        <v>1888549.9905000003</v>
      </c>
      <c r="J201" s="35">
        <v>37783</v>
      </c>
      <c r="K201" s="35">
        <v>37049</v>
      </c>
      <c r="L201" s="12">
        <v>802.5</v>
      </c>
      <c r="M201" s="36">
        <v>781.18</v>
      </c>
      <c r="N201" s="36">
        <v>783.15</v>
      </c>
      <c r="O201" s="36">
        <v>733.66</v>
      </c>
      <c r="P201" s="36">
        <v>720.13</v>
      </c>
      <c r="Q201" s="36">
        <v>0</v>
      </c>
      <c r="R201" s="36">
        <v>0</v>
      </c>
      <c r="S201" s="36">
        <v>2418.5002054584097</v>
      </c>
      <c r="T201" s="2">
        <v>2417.5606012698745</v>
      </c>
      <c r="U201" s="66">
        <v>4600.4393987301255</v>
      </c>
      <c r="V201" s="37">
        <v>15.674151999999999</v>
      </c>
      <c r="W201" s="38">
        <v>2</v>
      </c>
      <c r="X201" s="39">
        <v>565</v>
      </c>
      <c r="Y201" s="2">
        <v>156561.75</v>
      </c>
      <c r="Z201" s="4">
        <v>0.47418190814389427</v>
      </c>
      <c r="AA201" s="11">
        <v>178.15</v>
      </c>
      <c r="AB201" s="40">
        <v>628</v>
      </c>
      <c r="AC201" s="36">
        <v>546.266161023</v>
      </c>
      <c r="AD201" s="41">
        <v>36.549999999999997</v>
      </c>
      <c r="AE201" s="41">
        <v>36.549999999999997</v>
      </c>
      <c r="AF201" s="42">
        <v>3593771.249499999</v>
      </c>
      <c r="AG201" s="43"/>
      <c r="AH201" s="44">
        <v>388875</v>
      </c>
      <c r="AI201" s="45">
        <v>73669</v>
      </c>
      <c r="AJ201" s="46">
        <v>690</v>
      </c>
      <c r="AK201" s="46">
        <v>1051</v>
      </c>
      <c r="AL201" s="9">
        <v>593815</v>
      </c>
      <c r="AM201" s="9">
        <v>0</v>
      </c>
      <c r="AN201" s="9">
        <v>593815</v>
      </c>
      <c r="AO201" s="42"/>
      <c r="AP201" s="9">
        <v>0</v>
      </c>
      <c r="AQ201" s="47">
        <v>28122</v>
      </c>
      <c r="AR201" s="47">
        <v>13836</v>
      </c>
      <c r="AS201" s="40">
        <v>111878</v>
      </c>
      <c r="AT201" s="40">
        <v>125026</v>
      </c>
      <c r="AU201" s="9">
        <v>0</v>
      </c>
      <c r="AV201" s="40">
        <v>272451</v>
      </c>
      <c r="AW201" s="40">
        <v>0</v>
      </c>
      <c r="AX201" s="40">
        <v>0</v>
      </c>
      <c r="AY201" s="45">
        <v>8561</v>
      </c>
    </row>
    <row r="202" spans="1:51" x14ac:dyDescent="0.25">
      <c r="A202" s="5" t="s">
        <v>578</v>
      </c>
      <c r="B202" s="5"/>
      <c r="C202" s="5" t="s">
        <v>307</v>
      </c>
      <c r="D202" s="34">
        <v>45591109</v>
      </c>
      <c r="E202" s="34">
        <v>10607995</v>
      </c>
      <c r="F202" s="34">
        <v>6040775</v>
      </c>
      <c r="G202" s="34">
        <v>62239879</v>
      </c>
      <c r="H202" s="2">
        <v>1524877.0355000002</v>
      </c>
      <c r="I202" s="19">
        <v>1541452.0355000002</v>
      </c>
      <c r="J202" s="35">
        <v>25486</v>
      </c>
      <c r="K202" s="35">
        <v>16575</v>
      </c>
      <c r="L202" s="12">
        <v>608.15</v>
      </c>
      <c r="M202" s="36">
        <v>626.29999999999995</v>
      </c>
      <c r="N202" s="36">
        <v>660.65</v>
      </c>
      <c r="O202" s="36">
        <v>729.94</v>
      </c>
      <c r="P202" s="36">
        <v>719.63</v>
      </c>
      <c r="Q202" s="36">
        <v>0</v>
      </c>
      <c r="R202" s="36">
        <v>0</v>
      </c>
      <c r="S202" s="36">
        <v>2475.4319583266811</v>
      </c>
      <c r="T202" s="2">
        <v>2461.2039525786372</v>
      </c>
      <c r="U202" s="66">
        <v>4556.7960474213633</v>
      </c>
      <c r="V202" s="37">
        <v>2.1949100000000001</v>
      </c>
      <c r="W202" s="38">
        <v>0</v>
      </c>
      <c r="X202" s="39">
        <v>453</v>
      </c>
      <c r="Y202" s="2">
        <v>129163.73799999998</v>
      </c>
      <c r="Z202" s="4">
        <v>0.4550589147774613</v>
      </c>
      <c r="AA202" s="11">
        <v>0</v>
      </c>
      <c r="AB202" s="40" t="s">
        <v>308</v>
      </c>
      <c r="AC202" s="36">
        <v>393.367116216</v>
      </c>
      <c r="AD202" s="41">
        <v>36.5</v>
      </c>
      <c r="AE202" s="41">
        <v>36.5</v>
      </c>
      <c r="AF202" s="42">
        <v>2853921.3644999997</v>
      </c>
      <c r="AG202" s="43"/>
      <c r="AH202" s="44">
        <v>311775</v>
      </c>
      <c r="AI202" s="45">
        <v>10316</v>
      </c>
      <c r="AJ202" s="46">
        <v>0</v>
      </c>
      <c r="AK202" s="46">
        <v>1051</v>
      </c>
      <c r="AL202" s="9">
        <v>476103</v>
      </c>
      <c r="AM202" s="9">
        <v>0</v>
      </c>
      <c r="AN202" s="9">
        <v>476103</v>
      </c>
      <c r="AO202" s="42"/>
      <c r="AP202" s="9">
        <v>0</v>
      </c>
      <c r="AQ202" s="47">
        <v>22547</v>
      </c>
      <c r="AR202" s="47">
        <v>10664</v>
      </c>
      <c r="AS202" s="40">
        <v>278065</v>
      </c>
      <c r="AT202" s="40">
        <v>247995</v>
      </c>
      <c r="AU202" s="9">
        <v>0</v>
      </c>
      <c r="AV202" s="40">
        <v>272451</v>
      </c>
      <c r="AW202" s="40">
        <v>0</v>
      </c>
      <c r="AX202" s="40">
        <v>379796.5</v>
      </c>
      <c r="AY202" s="45">
        <v>0</v>
      </c>
    </row>
    <row r="203" spans="1:51" x14ac:dyDescent="0.25">
      <c r="A203" s="5" t="s">
        <v>579</v>
      </c>
      <c r="B203" s="5"/>
      <c r="C203" s="5" t="s">
        <v>309</v>
      </c>
      <c r="D203" s="34">
        <v>1070622014</v>
      </c>
      <c r="E203" s="34">
        <v>386017250</v>
      </c>
      <c r="F203" s="34">
        <v>103297760</v>
      </c>
      <c r="G203" s="34">
        <v>1559937024</v>
      </c>
      <c r="H203" s="2">
        <v>38218457.088</v>
      </c>
      <c r="I203" s="19">
        <v>38666574.088</v>
      </c>
      <c r="J203" s="35">
        <v>418632</v>
      </c>
      <c r="K203" s="35">
        <v>448117</v>
      </c>
      <c r="L203" s="12">
        <v>14039.58</v>
      </c>
      <c r="M203" s="36">
        <v>14091.82</v>
      </c>
      <c r="N203" s="36">
        <v>14082.45</v>
      </c>
      <c r="O203" s="36">
        <v>13845.92</v>
      </c>
      <c r="P203" s="36">
        <v>13742.26</v>
      </c>
      <c r="Q203" s="36">
        <v>0</v>
      </c>
      <c r="R203" s="36">
        <v>0</v>
      </c>
      <c r="S203" s="36">
        <v>2741.8097228037259</v>
      </c>
      <c r="T203" s="2">
        <v>2743.9020714144804</v>
      </c>
      <c r="U203" s="66">
        <v>4274.0979285855192</v>
      </c>
      <c r="V203" s="37">
        <v>100.874325</v>
      </c>
      <c r="W203" s="38">
        <v>3001</v>
      </c>
      <c r="X203" s="39">
        <v>10241</v>
      </c>
      <c r="Y203" s="2">
        <v>629607.5</v>
      </c>
      <c r="Z203" s="4">
        <v>0.35881952273615381</v>
      </c>
      <c r="AA203" s="11">
        <v>0</v>
      </c>
      <c r="AB203" s="40" t="s">
        <v>106</v>
      </c>
      <c r="AC203" s="36">
        <v>63.304238438399999</v>
      </c>
      <c r="AD203" s="41">
        <v>42.058</v>
      </c>
      <c r="AE203" s="41">
        <v>42.058</v>
      </c>
      <c r="AF203" s="42">
        <v>60229818.671999991</v>
      </c>
      <c r="AG203" s="43"/>
      <c r="AH203" s="44">
        <v>7014980</v>
      </c>
      <c r="AI203" s="45">
        <v>474109</v>
      </c>
      <c r="AJ203" s="46">
        <v>1035345</v>
      </c>
      <c r="AK203" s="46">
        <v>1051</v>
      </c>
      <c r="AL203" s="9">
        <v>10763291</v>
      </c>
      <c r="AM203" s="9">
        <v>0</v>
      </c>
      <c r="AN203" s="9">
        <v>10763291</v>
      </c>
      <c r="AO203" s="42"/>
      <c r="AP203" s="9">
        <v>0</v>
      </c>
      <c r="AQ203" s="47">
        <v>507306</v>
      </c>
      <c r="AR203" s="47">
        <v>36796</v>
      </c>
      <c r="AS203" s="40">
        <v>0</v>
      </c>
      <c r="AT203" s="40">
        <v>0</v>
      </c>
      <c r="AU203" s="9">
        <v>0</v>
      </c>
      <c r="AV203" s="40">
        <v>0</v>
      </c>
      <c r="AW203" s="40">
        <v>0</v>
      </c>
      <c r="AX203" s="40">
        <v>75215</v>
      </c>
      <c r="AY203" s="45">
        <v>0</v>
      </c>
    </row>
    <row r="204" spans="1:51" x14ac:dyDescent="0.25">
      <c r="A204" s="5" t="s">
        <v>580</v>
      </c>
      <c r="B204" s="5"/>
      <c r="C204" s="5" t="s">
        <v>310</v>
      </c>
      <c r="D204" s="34">
        <v>286597350</v>
      </c>
      <c r="E204" s="34">
        <v>106915230</v>
      </c>
      <c r="F204" s="34">
        <v>15621245</v>
      </c>
      <c r="G204" s="34">
        <v>409133825</v>
      </c>
      <c r="H204" s="2">
        <v>10023778.7125</v>
      </c>
      <c r="I204" s="19">
        <v>10733435.7125</v>
      </c>
      <c r="J204" s="35">
        <v>539931</v>
      </c>
      <c r="K204" s="35">
        <v>709657</v>
      </c>
      <c r="L204" s="12">
        <v>3759.52</v>
      </c>
      <c r="M204" s="36">
        <v>3734.74</v>
      </c>
      <c r="N204" s="36">
        <v>3731.55</v>
      </c>
      <c r="O204" s="36">
        <v>3715.65</v>
      </c>
      <c r="P204" s="36">
        <v>3724.53</v>
      </c>
      <c r="Q204" s="36">
        <v>0</v>
      </c>
      <c r="R204" s="36">
        <v>0</v>
      </c>
      <c r="S204" s="36">
        <v>2828.4993634095013</v>
      </c>
      <c r="T204" s="2">
        <v>2873.9445617365604</v>
      </c>
      <c r="U204" s="66">
        <v>4144.05543826344</v>
      </c>
      <c r="V204" s="37">
        <v>15.495896999999999</v>
      </c>
      <c r="W204" s="38">
        <v>72</v>
      </c>
      <c r="X204" s="39">
        <v>1283</v>
      </c>
      <c r="Y204" s="2">
        <v>1884754.692</v>
      </c>
      <c r="Z204" s="4">
        <v>0.32486002300470074</v>
      </c>
      <c r="AA204" s="11">
        <v>0</v>
      </c>
      <c r="AB204" s="40" t="s">
        <v>106</v>
      </c>
      <c r="AC204" s="36">
        <v>184.61316481200001</v>
      </c>
      <c r="AD204" s="41">
        <v>40.6</v>
      </c>
      <c r="AE204" s="41">
        <v>40.6</v>
      </c>
      <c r="AF204" s="42">
        <v>15476969.6075</v>
      </c>
      <c r="AG204" s="43"/>
      <c r="AH204" s="44">
        <v>1859173</v>
      </c>
      <c r="AI204" s="45">
        <v>72831</v>
      </c>
      <c r="AJ204" s="46">
        <v>24840</v>
      </c>
      <c r="AK204" s="46">
        <v>526</v>
      </c>
      <c r="AL204" s="9">
        <v>674858</v>
      </c>
      <c r="AM204" s="9">
        <v>0</v>
      </c>
      <c r="AN204" s="9">
        <v>674858</v>
      </c>
      <c r="AO204" s="42"/>
      <c r="AP204" s="9">
        <v>0</v>
      </c>
      <c r="AQ204" s="47">
        <v>134451</v>
      </c>
      <c r="AR204" s="47">
        <v>100772</v>
      </c>
      <c r="AS204" s="40">
        <v>0</v>
      </c>
      <c r="AT204" s="40">
        <v>0</v>
      </c>
      <c r="AU204" s="9">
        <v>0</v>
      </c>
      <c r="AV204" s="40">
        <v>0</v>
      </c>
      <c r="AW204" s="40">
        <v>86953</v>
      </c>
      <c r="AX204" s="40">
        <v>0</v>
      </c>
      <c r="AY204" s="45">
        <v>117</v>
      </c>
    </row>
    <row r="205" spans="1:51" x14ac:dyDescent="0.25">
      <c r="A205" s="5" t="s">
        <v>581</v>
      </c>
      <c r="B205" s="5"/>
      <c r="C205" s="5" t="s">
        <v>311</v>
      </c>
      <c r="D205" s="34">
        <v>42138596</v>
      </c>
      <c r="E205" s="34">
        <v>13406070</v>
      </c>
      <c r="F205" s="34">
        <v>13495330</v>
      </c>
      <c r="G205" s="34">
        <v>69039996</v>
      </c>
      <c r="H205" s="2">
        <v>1691479.902</v>
      </c>
      <c r="I205" s="19">
        <v>1698728.902</v>
      </c>
      <c r="J205" s="35">
        <v>8036</v>
      </c>
      <c r="K205" s="35">
        <v>7249</v>
      </c>
      <c r="L205" s="12">
        <v>756.61</v>
      </c>
      <c r="M205" s="36">
        <v>736.97</v>
      </c>
      <c r="N205" s="36">
        <v>734.89</v>
      </c>
      <c r="O205" s="36">
        <v>727.68</v>
      </c>
      <c r="P205" s="36">
        <v>729.88</v>
      </c>
      <c r="Q205" s="36">
        <v>0</v>
      </c>
      <c r="R205" s="36">
        <v>0</v>
      </c>
      <c r="S205" s="36">
        <v>2306.0855964286197</v>
      </c>
      <c r="T205" s="2">
        <v>2305.0177103545598</v>
      </c>
      <c r="U205" s="66">
        <v>4712.9822896454407</v>
      </c>
      <c r="V205" s="37">
        <v>9.7478110000000004</v>
      </c>
      <c r="W205" s="38">
        <v>3</v>
      </c>
      <c r="X205" s="39">
        <v>516</v>
      </c>
      <c r="Y205" s="2">
        <v>187948.13400000002</v>
      </c>
      <c r="Z205" s="4">
        <v>0.51058414926197937</v>
      </c>
      <c r="AA205" s="11">
        <v>0</v>
      </c>
      <c r="AB205" s="40" t="s">
        <v>106</v>
      </c>
      <c r="AC205" s="36">
        <v>121.815214105</v>
      </c>
      <c r="AD205" s="41">
        <v>38</v>
      </c>
      <c r="AE205" s="41">
        <v>38</v>
      </c>
      <c r="AF205" s="42">
        <v>3473326.5580000007</v>
      </c>
      <c r="AG205" s="43"/>
      <c r="AH205" s="44">
        <v>366867</v>
      </c>
      <c r="AI205" s="45">
        <v>45815</v>
      </c>
      <c r="AJ205" s="46">
        <v>1035</v>
      </c>
      <c r="AK205" s="46">
        <v>1051</v>
      </c>
      <c r="AL205" s="9">
        <v>542316</v>
      </c>
      <c r="AM205" s="9">
        <v>0</v>
      </c>
      <c r="AN205" s="9">
        <v>542316</v>
      </c>
      <c r="AO205" s="42"/>
      <c r="AP205" s="9">
        <v>0</v>
      </c>
      <c r="AQ205" s="47">
        <v>26531</v>
      </c>
      <c r="AR205" s="47">
        <v>18469</v>
      </c>
      <c r="AS205" s="40">
        <v>0</v>
      </c>
      <c r="AT205" s="40">
        <v>0</v>
      </c>
      <c r="AU205" s="9">
        <v>0</v>
      </c>
      <c r="AV205" s="40">
        <v>0</v>
      </c>
      <c r="AW205" s="40">
        <v>68917</v>
      </c>
      <c r="AX205" s="40">
        <v>0</v>
      </c>
      <c r="AY205" s="45">
        <v>0</v>
      </c>
    </row>
    <row r="206" spans="1:51" x14ac:dyDescent="0.25">
      <c r="A206" s="5" t="s">
        <v>582</v>
      </c>
      <c r="B206" s="5"/>
      <c r="C206" s="5" t="s">
        <v>312</v>
      </c>
      <c r="D206" s="34">
        <v>46972090</v>
      </c>
      <c r="E206" s="34">
        <v>13371560</v>
      </c>
      <c r="F206" s="34">
        <v>7331245</v>
      </c>
      <c r="G206" s="34">
        <v>67674895</v>
      </c>
      <c r="H206" s="2">
        <v>1658034.9275000002</v>
      </c>
      <c r="I206" s="19">
        <v>1664743.9275000002</v>
      </c>
      <c r="J206" s="35">
        <v>10677</v>
      </c>
      <c r="K206" s="35">
        <v>6709</v>
      </c>
      <c r="L206" s="12">
        <v>812</v>
      </c>
      <c r="M206" s="36">
        <v>814.78</v>
      </c>
      <c r="N206" s="36">
        <v>810.02</v>
      </c>
      <c r="O206" s="36">
        <v>791.04</v>
      </c>
      <c r="P206" s="36">
        <v>783.44</v>
      </c>
      <c r="Q206" s="36">
        <v>0</v>
      </c>
      <c r="R206" s="36">
        <v>0</v>
      </c>
      <c r="S206" s="36">
        <v>2048.0521459780557</v>
      </c>
      <c r="T206" s="2">
        <v>2043.1821197132972</v>
      </c>
      <c r="U206" s="66">
        <v>4974.8178802867023</v>
      </c>
      <c r="V206" s="37">
        <v>3.714493</v>
      </c>
      <c r="W206" s="38">
        <v>25</v>
      </c>
      <c r="X206" s="39">
        <v>435</v>
      </c>
      <c r="Y206" s="2">
        <v>248267.951</v>
      </c>
      <c r="Z206" s="4">
        <v>0.58791274956322459</v>
      </c>
      <c r="AA206" s="11">
        <v>0</v>
      </c>
      <c r="AB206" s="40" t="s">
        <v>106</v>
      </c>
      <c r="AC206" s="36">
        <v>62.245829602800001</v>
      </c>
      <c r="AD206" s="41">
        <v>41.9</v>
      </c>
      <c r="AE206" s="41">
        <v>41.9</v>
      </c>
      <c r="AF206" s="42">
        <v>4053382.1124999993</v>
      </c>
      <c r="AG206" s="43"/>
      <c r="AH206" s="44">
        <v>405602</v>
      </c>
      <c r="AI206" s="45">
        <v>17458</v>
      </c>
      <c r="AJ206" s="46">
        <v>0</v>
      </c>
      <c r="AK206" s="46">
        <v>526</v>
      </c>
      <c r="AL206" s="9">
        <v>228810</v>
      </c>
      <c r="AM206" s="9">
        <v>0</v>
      </c>
      <c r="AN206" s="9">
        <v>228810</v>
      </c>
      <c r="AO206" s="42"/>
      <c r="AP206" s="9">
        <v>0</v>
      </c>
      <c r="AQ206" s="47">
        <v>29332</v>
      </c>
      <c r="AR206" s="47">
        <v>31684</v>
      </c>
      <c r="AS206" s="40">
        <v>0</v>
      </c>
      <c r="AT206" s="40">
        <v>0</v>
      </c>
      <c r="AU206" s="9">
        <v>0</v>
      </c>
      <c r="AV206" s="40">
        <v>0</v>
      </c>
      <c r="AW206" s="40">
        <v>0</v>
      </c>
      <c r="AX206" s="40">
        <v>0</v>
      </c>
      <c r="AY206" s="45">
        <v>0</v>
      </c>
    </row>
    <row r="207" spans="1:51" x14ac:dyDescent="0.25">
      <c r="A207" s="5" t="s">
        <v>583</v>
      </c>
      <c r="B207" s="5"/>
      <c r="C207" s="5" t="s">
        <v>313</v>
      </c>
      <c r="D207" s="34">
        <v>42882852</v>
      </c>
      <c r="E207" s="34">
        <v>19142850</v>
      </c>
      <c r="F207" s="34">
        <v>12410960</v>
      </c>
      <c r="G207" s="34">
        <v>74436662</v>
      </c>
      <c r="H207" s="2">
        <v>1823698.2190000003</v>
      </c>
      <c r="I207" s="19">
        <v>1837249.2190000003</v>
      </c>
      <c r="J207" s="35">
        <v>14397</v>
      </c>
      <c r="K207" s="35">
        <v>13551</v>
      </c>
      <c r="L207" s="12">
        <v>769.51</v>
      </c>
      <c r="M207" s="36">
        <v>748.41</v>
      </c>
      <c r="N207" s="36">
        <v>726.12</v>
      </c>
      <c r="O207" s="36">
        <v>718.08</v>
      </c>
      <c r="P207" s="36">
        <v>711.8</v>
      </c>
      <c r="Q207" s="36">
        <v>0</v>
      </c>
      <c r="R207" s="36">
        <v>0</v>
      </c>
      <c r="S207" s="36">
        <v>2456.0003460669959</v>
      </c>
      <c r="T207" s="2">
        <v>2454.8699496265422</v>
      </c>
      <c r="U207" s="66">
        <v>4563.1300503734583</v>
      </c>
      <c r="V207" s="37">
        <v>22.71</v>
      </c>
      <c r="W207" s="38">
        <v>8</v>
      </c>
      <c r="X207" s="39">
        <v>545</v>
      </c>
      <c r="Y207" s="2">
        <v>556161.26</v>
      </c>
      <c r="Z207" s="4">
        <v>0.46163951504257084</v>
      </c>
      <c r="AA207" s="11">
        <v>0</v>
      </c>
      <c r="AB207" s="40" t="s">
        <v>106</v>
      </c>
      <c r="AC207" s="36">
        <v>154.337773701</v>
      </c>
      <c r="AD207" s="41">
        <v>40.01</v>
      </c>
      <c r="AE207" s="41">
        <v>40.01</v>
      </c>
      <c r="AF207" s="42">
        <v>3415092.1609999998</v>
      </c>
      <c r="AG207" s="43"/>
      <c r="AH207" s="44">
        <v>372562</v>
      </c>
      <c r="AI207" s="45">
        <v>106737</v>
      </c>
      <c r="AJ207" s="46">
        <v>2760</v>
      </c>
      <c r="AK207" s="46">
        <v>1051</v>
      </c>
      <c r="AL207" s="9">
        <v>572795</v>
      </c>
      <c r="AM207" s="9">
        <v>0</v>
      </c>
      <c r="AN207" s="9">
        <v>572795</v>
      </c>
      <c r="AO207" s="42"/>
      <c r="AP207" s="9">
        <v>0</v>
      </c>
      <c r="AQ207" s="47">
        <v>26943</v>
      </c>
      <c r="AR207" s="47">
        <v>46543</v>
      </c>
      <c r="AS207" s="40">
        <v>0</v>
      </c>
      <c r="AT207" s="40">
        <v>0</v>
      </c>
      <c r="AU207" s="9">
        <v>0</v>
      </c>
      <c r="AV207" s="40">
        <v>0</v>
      </c>
      <c r="AW207" s="40">
        <v>74040</v>
      </c>
      <c r="AX207" s="40">
        <v>0</v>
      </c>
      <c r="AY207" s="45">
        <v>51141</v>
      </c>
    </row>
    <row r="208" spans="1:51" x14ac:dyDescent="0.25">
      <c r="A208" s="5" t="s">
        <v>584</v>
      </c>
      <c r="B208" s="5"/>
      <c r="C208" s="5" t="s">
        <v>314</v>
      </c>
      <c r="D208" s="34">
        <v>84904924</v>
      </c>
      <c r="E208" s="34">
        <v>39498000</v>
      </c>
      <c r="F208" s="34">
        <v>20696865</v>
      </c>
      <c r="G208" s="34">
        <v>145099789</v>
      </c>
      <c r="H208" s="2">
        <v>3554944.8305000002</v>
      </c>
      <c r="I208" s="19">
        <v>3564353.8305000002</v>
      </c>
      <c r="J208" s="35">
        <v>8614</v>
      </c>
      <c r="K208" s="35">
        <v>9409</v>
      </c>
      <c r="L208" s="12">
        <v>2390.4699999999998</v>
      </c>
      <c r="M208" s="36">
        <v>2352.02</v>
      </c>
      <c r="N208" s="36">
        <v>2326.5100000000002</v>
      </c>
      <c r="O208" s="36">
        <v>2288.98</v>
      </c>
      <c r="P208" s="36">
        <v>2294.9499999999998</v>
      </c>
      <c r="Q208" s="36">
        <v>0</v>
      </c>
      <c r="R208" s="36">
        <v>0</v>
      </c>
      <c r="S208" s="36">
        <v>1515.1056668310644</v>
      </c>
      <c r="T208" s="2">
        <v>1515.4436741609341</v>
      </c>
      <c r="U208" s="66">
        <v>5502.5563258390657</v>
      </c>
      <c r="V208" s="37">
        <v>14.598459999999999</v>
      </c>
      <c r="W208" s="38">
        <v>878</v>
      </c>
      <c r="X208" s="39">
        <v>1865</v>
      </c>
      <c r="Y208" s="2">
        <v>211248</v>
      </c>
      <c r="Z208" s="4">
        <v>0.72467113211702083</v>
      </c>
      <c r="AA208" s="11">
        <v>0</v>
      </c>
      <c r="AB208" s="40" t="s">
        <v>106</v>
      </c>
      <c r="AC208" s="36">
        <v>381.442977633</v>
      </c>
      <c r="AD208" s="41">
        <v>32.200000000000003</v>
      </c>
      <c r="AE208" s="41">
        <v>32.200000000000003</v>
      </c>
      <c r="AF208" s="42">
        <v>12942122.5295</v>
      </c>
      <c r="AG208" s="43"/>
      <c r="AH208" s="44">
        <v>1170847</v>
      </c>
      <c r="AI208" s="45">
        <v>68613</v>
      </c>
      <c r="AJ208" s="46">
        <v>302910</v>
      </c>
      <c r="AK208" s="46">
        <v>1051</v>
      </c>
      <c r="AL208" s="9">
        <v>1960115</v>
      </c>
      <c r="AM208" s="9">
        <v>0</v>
      </c>
      <c r="AN208" s="9">
        <v>1960115</v>
      </c>
      <c r="AO208" s="42"/>
      <c r="AP208" s="9">
        <v>0</v>
      </c>
      <c r="AQ208" s="47">
        <v>84673</v>
      </c>
      <c r="AR208" s="47">
        <v>44741</v>
      </c>
      <c r="AS208" s="40">
        <v>0</v>
      </c>
      <c r="AT208" s="40">
        <v>0</v>
      </c>
      <c r="AU208" s="9">
        <v>0</v>
      </c>
      <c r="AV208" s="40">
        <v>0</v>
      </c>
      <c r="AW208" s="40">
        <v>134921</v>
      </c>
      <c r="AX208" s="40">
        <v>0</v>
      </c>
      <c r="AY208" s="45">
        <v>0</v>
      </c>
    </row>
    <row r="209" spans="1:51" x14ac:dyDescent="0.25">
      <c r="A209" s="5" t="s">
        <v>585</v>
      </c>
      <c r="B209" s="5"/>
      <c r="C209" s="5" t="s">
        <v>315</v>
      </c>
      <c r="D209" s="34">
        <v>24470213</v>
      </c>
      <c r="E209" s="34">
        <v>7670320</v>
      </c>
      <c r="F209" s="34">
        <v>6666670</v>
      </c>
      <c r="G209" s="34">
        <v>38807203</v>
      </c>
      <c r="H209" s="2">
        <v>950776.47349999996</v>
      </c>
      <c r="I209" s="19">
        <v>952257.47349999996</v>
      </c>
      <c r="J209" s="35">
        <v>1592</v>
      </c>
      <c r="K209" s="35">
        <v>1481</v>
      </c>
      <c r="L209" s="12">
        <v>847.37</v>
      </c>
      <c r="M209" s="36">
        <v>812.57</v>
      </c>
      <c r="N209" s="36">
        <v>798.8</v>
      </c>
      <c r="O209" s="36">
        <v>775.55</v>
      </c>
      <c r="P209" s="36">
        <v>760.71</v>
      </c>
      <c r="Q209" s="36">
        <v>0</v>
      </c>
      <c r="R209" s="36">
        <v>0</v>
      </c>
      <c r="S209" s="36">
        <v>1172.0448373678573</v>
      </c>
      <c r="T209" s="2">
        <v>1171.9082337521688</v>
      </c>
      <c r="U209" s="66">
        <v>5846.0917662478314</v>
      </c>
      <c r="V209" s="37">
        <v>2.8700809999999999</v>
      </c>
      <c r="W209" s="38">
        <v>107</v>
      </c>
      <c r="X209" s="39">
        <v>626</v>
      </c>
      <c r="Y209" s="2">
        <v>110337.75</v>
      </c>
      <c r="Z209" s="4">
        <v>0.79951183258132552</v>
      </c>
      <c r="AA209" s="11">
        <v>0</v>
      </c>
      <c r="AB209" s="40" t="s">
        <v>106</v>
      </c>
      <c r="AC209" s="36">
        <v>162.31819580499999</v>
      </c>
      <c r="AD209" s="41">
        <v>44</v>
      </c>
      <c r="AE209" s="41">
        <v>44</v>
      </c>
      <c r="AF209" s="42">
        <v>4750358.7865000004</v>
      </c>
      <c r="AG209" s="43"/>
      <c r="AH209" s="44">
        <v>404501</v>
      </c>
      <c r="AI209" s="45">
        <v>13489</v>
      </c>
      <c r="AJ209" s="46">
        <v>36915</v>
      </c>
      <c r="AK209" s="46">
        <v>1051</v>
      </c>
      <c r="AL209" s="9">
        <v>657926</v>
      </c>
      <c r="AM209" s="9">
        <v>0</v>
      </c>
      <c r="AN209" s="9">
        <v>657926</v>
      </c>
      <c r="AO209" s="42"/>
      <c r="AP209" s="9">
        <v>0</v>
      </c>
      <c r="AQ209" s="47">
        <v>29253</v>
      </c>
      <c r="AR209" s="47">
        <v>33304</v>
      </c>
      <c r="AS209" s="40">
        <v>0</v>
      </c>
      <c r="AT209" s="40">
        <v>0</v>
      </c>
      <c r="AU209" s="9">
        <v>0</v>
      </c>
      <c r="AV209" s="40">
        <v>0</v>
      </c>
      <c r="AW209" s="40">
        <v>122113</v>
      </c>
      <c r="AX209" s="40">
        <v>0</v>
      </c>
      <c r="AY209" s="45">
        <v>737</v>
      </c>
    </row>
    <row r="210" spans="1:51" x14ac:dyDescent="0.25">
      <c r="A210" s="5" t="s">
        <v>586</v>
      </c>
      <c r="B210" s="5"/>
      <c r="C210" s="5" t="s">
        <v>316</v>
      </c>
      <c r="D210" s="34">
        <v>54913522</v>
      </c>
      <c r="E210" s="34">
        <v>18275100</v>
      </c>
      <c r="F210" s="34">
        <v>4782220</v>
      </c>
      <c r="G210" s="34">
        <v>77970842</v>
      </c>
      <c r="H210" s="2">
        <v>1910285.629</v>
      </c>
      <c r="I210" s="19">
        <v>1910285.629</v>
      </c>
      <c r="J210" s="35">
        <v>0</v>
      </c>
      <c r="K210" s="35">
        <v>0</v>
      </c>
      <c r="L210" s="12">
        <v>1195.92</v>
      </c>
      <c r="M210" s="36">
        <v>1166.8900000000001</v>
      </c>
      <c r="N210" s="36">
        <v>1168.78</v>
      </c>
      <c r="O210" s="36">
        <v>1159.5999999999999</v>
      </c>
      <c r="P210" s="36">
        <v>1149.33</v>
      </c>
      <c r="Q210" s="36">
        <v>0</v>
      </c>
      <c r="R210" s="36">
        <v>0</v>
      </c>
      <c r="S210" s="36">
        <v>1637.0742992055805</v>
      </c>
      <c r="T210" s="2">
        <v>1637.0742992055805</v>
      </c>
      <c r="U210" s="66">
        <v>5380.9257007944198</v>
      </c>
      <c r="V210" s="37">
        <v>14.877487</v>
      </c>
      <c r="W210" s="38">
        <v>20</v>
      </c>
      <c r="X210" s="39">
        <v>905</v>
      </c>
      <c r="Y210" s="2">
        <v>513207</v>
      </c>
      <c r="Z210" s="4">
        <v>0.69576344476120733</v>
      </c>
      <c r="AA210" s="11">
        <v>0</v>
      </c>
      <c r="AB210" s="40">
        <v>115</v>
      </c>
      <c r="AC210" s="36">
        <v>285.01134272399997</v>
      </c>
      <c r="AD210" s="41">
        <v>39</v>
      </c>
      <c r="AE210" s="41">
        <v>39</v>
      </c>
      <c r="AF210" s="42">
        <v>6278948.3910000008</v>
      </c>
      <c r="AG210" s="43"/>
      <c r="AH210" s="44">
        <v>580884</v>
      </c>
      <c r="AI210" s="45">
        <v>69924</v>
      </c>
      <c r="AJ210" s="46">
        <v>6900</v>
      </c>
      <c r="AK210" s="46">
        <v>1051</v>
      </c>
      <c r="AL210" s="9">
        <v>951155</v>
      </c>
      <c r="AM210" s="9">
        <v>0</v>
      </c>
      <c r="AN210" s="9">
        <v>951155</v>
      </c>
      <c r="AO210" s="42"/>
      <c r="AP210" s="9">
        <v>0</v>
      </c>
      <c r="AQ210" s="47">
        <v>42008</v>
      </c>
      <c r="AR210" s="47">
        <v>96349</v>
      </c>
      <c r="AS210" s="40">
        <v>0</v>
      </c>
      <c r="AT210" s="40">
        <v>0</v>
      </c>
      <c r="AU210" s="9">
        <v>0</v>
      </c>
      <c r="AV210" s="40">
        <v>0</v>
      </c>
      <c r="AW210" s="40">
        <v>101866</v>
      </c>
      <c r="AX210" s="40">
        <v>0</v>
      </c>
      <c r="AY210" s="45">
        <v>34174</v>
      </c>
    </row>
    <row r="211" spans="1:51" x14ac:dyDescent="0.25">
      <c r="A211" s="5" t="s">
        <v>587</v>
      </c>
      <c r="B211" s="5"/>
      <c r="C211" s="5" t="s">
        <v>317</v>
      </c>
      <c r="D211" s="34">
        <v>132247689</v>
      </c>
      <c r="E211" s="34">
        <v>25733390</v>
      </c>
      <c r="F211" s="34">
        <v>15911860</v>
      </c>
      <c r="G211" s="34">
        <v>173892939</v>
      </c>
      <c r="H211" s="2">
        <v>4260377.0055</v>
      </c>
      <c r="I211" s="19">
        <v>4260377.0055</v>
      </c>
      <c r="J211" s="35">
        <v>0</v>
      </c>
      <c r="K211" s="35">
        <v>0</v>
      </c>
      <c r="L211" s="12">
        <v>1619.12</v>
      </c>
      <c r="M211" s="36">
        <v>1600.95</v>
      </c>
      <c r="N211" s="36">
        <v>1604.41</v>
      </c>
      <c r="O211" s="36">
        <v>1582.73</v>
      </c>
      <c r="P211" s="36">
        <v>1581.39</v>
      </c>
      <c r="Q211" s="36">
        <v>0</v>
      </c>
      <c r="R211" s="36">
        <v>0</v>
      </c>
      <c r="S211" s="36">
        <v>2661.1555673194039</v>
      </c>
      <c r="T211" s="2">
        <v>2661.1555673194039</v>
      </c>
      <c r="U211" s="66">
        <v>4356.8444326805966</v>
      </c>
      <c r="V211" s="37">
        <v>30.970496000000001</v>
      </c>
      <c r="W211" s="38">
        <v>1</v>
      </c>
      <c r="X211" s="39">
        <v>1161</v>
      </c>
      <c r="Y211" s="2">
        <v>260240</v>
      </c>
      <c r="Z211" s="4">
        <v>0.38920115041103298</v>
      </c>
      <c r="AA211" s="11">
        <v>0</v>
      </c>
      <c r="AB211" s="40" t="s">
        <v>106</v>
      </c>
      <c r="AC211" s="36">
        <v>325.66400574900001</v>
      </c>
      <c r="AD211" s="41">
        <v>30</v>
      </c>
      <c r="AE211" s="41">
        <v>30</v>
      </c>
      <c r="AF211" s="42">
        <v>6975090.0945000015</v>
      </c>
      <c r="AG211" s="43"/>
      <c r="AH211" s="44">
        <v>796961</v>
      </c>
      <c r="AI211" s="45">
        <v>145561</v>
      </c>
      <c r="AJ211" s="46">
        <v>345</v>
      </c>
      <c r="AK211" s="46">
        <v>1051</v>
      </c>
      <c r="AL211" s="9">
        <v>1220211</v>
      </c>
      <c r="AM211" s="9">
        <v>0</v>
      </c>
      <c r="AN211" s="9">
        <v>1220211</v>
      </c>
      <c r="AO211" s="42"/>
      <c r="AP211" s="9">
        <v>0</v>
      </c>
      <c r="AQ211" s="47">
        <v>57634</v>
      </c>
      <c r="AR211" s="47">
        <v>16813</v>
      </c>
      <c r="AS211" s="40">
        <v>0</v>
      </c>
      <c r="AT211" s="40">
        <v>0</v>
      </c>
      <c r="AU211" s="9">
        <v>0</v>
      </c>
      <c r="AV211" s="40">
        <v>0</v>
      </c>
      <c r="AW211" s="40">
        <v>63759</v>
      </c>
      <c r="AX211" s="40">
        <v>0</v>
      </c>
      <c r="AY211" s="45">
        <v>42378</v>
      </c>
    </row>
    <row r="212" spans="1:51" x14ac:dyDescent="0.25">
      <c r="A212" s="5" t="s">
        <v>588</v>
      </c>
      <c r="B212" s="5"/>
      <c r="C212" s="5" t="s">
        <v>318</v>
      </c>
      <c r="D212" s="47">
        <v>126025206</v>
      </c>
      <c r="E212" s="47">
        <v>30117950</v>
      </c>
      <c r="F212" s="47">
        <v>10088040</v>
      </c>
      <c r="G212" s="47">
        <v>166231196</v>
      </c>
      <c r="H212" s="2">
        <v>4072664.3019999997</v>
      </c>
      <c r="I212" s="19">
        <v>4133509.3019999997</v>
      </c>
      <c r="J212" s="35">
        <v>68236</v>
      </c>
      <c r="K212" s="35">
        <v>60845</v>
      </c>
      <c r="L212" s="12">
        <v>1600.08</v>
      </c>
      <c r="M212" s="36">
        <v>1565.75</v>
      </c>
      <c r="N212" s="36">
        <v>1574.73</v>
      </c>
      <c r="O212" s="36">
        <v>1544.39</v>
      </c>
      <c r="P212" s="36">
        <v>1528.78</v>
      </c>
      <c r="Q212" s="36">
        <v>0</v>
      </c>
      <c r="R212" s="36">
        <v>0</v>
      </c>
      <c r="S212" s="36">
        <v>2644.6752687210601</v>
      </c>
      <c r="T212" s="2">
        <v>2639.9548471978283</v>
      </c>
      <c r="U212" s="66">
        <v>4378.0451528021713</v>
      </c>
      <c r="V212" s="37">
        <v>0</v>
      </c>
      <c r="W212" s="38">
        <v>1</v>
      </c>
      <c r="X212" s="39">
        <v>1118</v>
      </c>
      <c r="Y212" s="2">
        <v>0</v>
      </c>
      <c r="Z212" s="4">
        <v>0.39527123384966467</v>
      </c>
      <c r="AA212" s="11">
        <v>101.58</v>
      </c>
      <c r="AB212" s="40" t="s">
        <v>319</v>
      </c>
      <c r="AC212" s="36">
        <v>569.32385527300005</v>
      </c>
      <c r="AD212" s="41">
        <v>28.91</v>
      </c>
      <c r="AE212" s="41">
        <v>28.91</v>
      </c>
      <c r="AF212" s="42">
        <v>6854924.1979999999</v>
      </c>
      <c r="AG212" s="43"/>
      <c r="AH212" s="44">
        <v>779438</v>
      </c>
      <c r="AI212" s="45">
        <v>0</v>
      </c>
      <c r="AJ212" s="46">
        <v>345</v>
      </c>
      <c r="AK212" s="46">
        <v>701</v>
      </c>
      <c r="AL212" s="9">
        <v>1175018</v>
      </c>
      <c r="AM212" s="9">
        <v>-391300</v>
      </c>
      <c r="AN212" s="9">
        <v>783718</v>
      </c>
      <c r="AO212" s="42"/>
      <c r="AP212" s="9">
        <v>0</v>
      </c>
      <c r="AQ212" s="47">
        <v>56367</v>
      </c>
      <c r="AR212" s="47">
        <v>0</v>
      </c>
      <c r="AS212" s="40">
        <v>222778</v>
      </c>
      <c r="AT212" s="40">
        <v>272902</v>
      </c>
      <c r="AU212" s="9">
        <v>0</v>
      </c>
      <c r="AV212" s="40">
        <v>272451</v>
      </c>
      <c r="AW212" s="40">
        <v>0</v>
      </c>
      <c r="AX212" s="40">
        <v>0</v>
      </c>
      <c r="AY212" s="45">
        <v>0</v>
      </c>
    </row>
    <row r="213" spans="1:51" x14ac:dyDescent="0.25">
      <c r="A213" s="5" t="s">
        <v>589</v>
      </c>
      <c r="B213" s="5"/>
      <c r="C213" s="5" t="s">
        <v>320</v>
      </c>
      <c r="D213" s="34">
        <v>307627926</v>
      </c>
      <c r="E213" s="34">
        <v>168855750</v>
      </c>
      <c r="F213" s="34">
        <v>182104940</v>
      </c>
      <c r="G213" s="34">
        <v>658588616</v>
      </c>
      <c r="H213" s="2">
        <v>16135421.092</v>
      </c>
      <c r="I213" s="19">
        <v>16310027.092</v>
      </c>
      <c r="J213" s="35">
        <v>221189</v>
      </c>
      <c r="K213" s="35">
        <v>174606</v>
      </c>
      <c r="L213" s="12">
        <v>4257.4399999999996</v>
      </c>
      <c r="M213" s="36">
        <v>4184.71</v>
      </c>
      <c r="N213" s="36">
        <v>4155.6899999999996</v>
      </c>
      <c r="O213" s="36">
        <v>4116.9399999999996</v>
      </c>
      <c r="P213" s="36">
        <v>4122.45</v>
      </c>
      <c r="Q213" s="36">
        <v>0</v>
      </c>
      <c r="R213" s="36">
        <v>0</v>
      </c>
      <c r="S213" s="36">
        <v>3908.6603592602592</v>
      </c>
      <c r="T213" s="2">
        <v>3897.52864403985</v>
      </c>
      <c r="U213" s="66">
        <v>3120.47135596015</v>
      </c>
      <c r="V213" s="37">
        <v>125.759997</v>
      </c>
      <c r="W213" s="38">
        <v>180</v>
      </c>
      <c r="X213" s="39">
        <v>2699</v>
      </c>
      <c r="Y213" s="2">
        <v>0</v>
      </c>
      <c r="Z213" s="4">
        <v>0</v>
      </c>
      <c r="AA213" s="11">
        <v>0</v>
      </c>
      <c r="AB213" s="40">
        <v>45</v>
      </c>
      <c r="AC213" s="36">
        <v>273.58218362999997</v>
      </c>
      <c r="AD213" s="41">
        <v>33.5</v>
      </c>
      <c r="AE213" s="41">
        <v>33.5</v>
      </c>
      <c r="AF213" s="42">
        <v>13058267.687999999</v>
      </c>
      <c r="AG213" s="43"/>
      <c r="AH213" s="44">
        <v>2083170</v>
      </c>
      <c r="AI213" s="45">
        <v>591072</v>
      </c>
      <c r="AJ213" s="46">
        <v>62100</v>
      </c>
      <c r="AK213" s="46">
        <v>526</v>
      </c>
      <c r="AL213" s="9">
        <v>1419674</v>
      </c>
      <c r="AM213" s="9">
        <v>0</v>
      </c>
      <c r="AN213" s="9">
        <v>1419674</v>
      </c>
      <c r="AO213" s="42"/>
      <c r="AP213" s="9">
        <v>0</v>
      </c>
      <c r="AQ213" s="47">
        <v>150650</v>
      </c>
      <c r="AR213" s="47">
        <v>0</v>
      </c>
      <c r="AS213" s="40">
        <v>0</v>
      </c>
      <c r="AT213" s="40">
        <v>0</v>
      </c>
      <c r="AU213" s="9">
        <v>0</v>
      </c>
      <c r="AV213" s="40">
        <v>0</v>
      </c>
      <c r="AW213" s="40">
        <v>255210</v>
      </c>
      <c r="AX213" s="40">
        <v>0</v>
      </c>
      <c r="AY213" s="45">
        <v>0</v>
      </c>
    </row>
    <row r="214" spans="1:51" x14ac:dyDescent="0.25">
      <c r="A214" s="5" t="s">
        <v>590</v>
      </c>
      <c r="B214" s="5"/>
      <c r="C214" s="5" t="s">
        <v>321</v>
      </c>
      <c r="D214" s="34">
        <v>28552861</v>
      </c>
      <c r="E214" s="34">
        <v>28105544</v>
      </c>
      <c r="F214" s="34">
        <v>6688111</v>
      </c>
      <c r="G214" s="34">
        <v>63346516</v>
      </c>
      <c r="H214" s="2">
        <v>1551989.642</v>
      </c>
      <c r="I214" s="19">
        <v>1568571.642</v>
      </c>
      <c r="J214" s="35">
        <v>20616</v>
      </c>
      <c r="K214" s="35">
        <v>16582</v>
      </c>
      <c r="L214" s="12">
        <v>486.65</v>
      </c>
      <c r="M214" s="36">
        <v>501.51</v>
      </c>
      <c r="N214" s="36">
        <v>494.55</v>
      </c>
      <c r="O214" s="36">
        <v>471.57</v>
      </c>
      <c r="P214" s="36">
        <v>480.29</v>
      </c>
      <c r="Q214" s="36">
        <v>0</v>
      </c>
      <c r="R214" s="36">
        <v>0</v>
      </c>
      <c r="S214" s="36">
        <v>3135.7413451376842</v>
      </c>
      <c r="T214" s="2">
        <v>3127.6976371358496</v>
      </c>
      <c r="U214" s="66">
        <v>3890.3023628641504</v>
      </c>
      <c r="V214" s="37">
        <v>4.5235589999999997</v>
      </c>
      <c r="W214" s="38">
        <v>4</v>
      </c>
      <c r="X214" s="39">
        <v>320</v>
      </c>
      <c r="Y214" s="2">
        <v>149595</v>
      </c>
      <c r="Z214" s="4">
        <v>0.19228943151164324</v>
      </c>
      <c r="AA214" s="11">
        <v>0</v>
      </c>
      <c r="AB214" s="40" t="s">
        <v>106</v>
      </c>
      <c r="AC214" s="36">
        <v>203.740965324</v>
      </c>
      <c r="AD214" s="41">
        <v>40.9</v>
      </c>
      <c r="AE214" s="41">
        <v>40.9</v>
      </c>
      <c r="AF214" s="42">
        <v>1951025.5379999999</v>
      </c>
      <c r="AG214" s="43"/>
      <c r="AH214" s="44">
        <v>249654</v>
      </c>
      <c r="AI214" s="45">
        <v>21261</v>
      </c>
      <c r="AJ214" s="46">
        <v>1380</v>
      </c>
      <c r="AK214" s="46">
        <v>526</v>
      </c>
      <c r="AL214" s="9">
        <v>168320</v>
      </c>
      <c r="AM214" s="9">
        <v>0</v>
      </c>
      <c r="AN214" s="9">
        <v>168320</v>
      </c>
      <c r="AO214" s="42"/>
      <c r="AP214" s="9">
        <v>0</v>
      </c>
      <c r="AQ214" s="47">
        <v>18054</v>
      </c>
      <c r="AR214" s="47">
        <v>4106</v>
      </c>
      <c r="AS214" s="40">
        <v>0</v>
      </c>
      <c r="AT214" s="40">
        <v>0</v>
      </c>
      <c r="AU214" s="9">
        <v>0</v>
      </c>
      <c r="AV214" s="40">
        <v>0</v>
      </c>
      <c r="AW214" s="40">
        <v>0</v>
      </c>
      <c r="AX214" s="40">
        <v>13861</v>
      </c>
      <c r="AY214" s="45">
        <v>91056</v>
      </c>
    </row>
    <row r="215" spans="1:51" x14ac:dyDescent="0.25">
      <c r="A215" s="5" t="s">
        <v>591</v>
      </c>
      <c r="B215" s="5"/>
      <c r="C215" s="5" t="s">
        <v>322</v>
      </c>
      <c r="D215" s="34">
        <v>28995502</v>
      </c>
      <c r="E215" s="34">
        <v>37164343</v>
      </c>
      <c r="F215" s="34">
        <v>1910648</v>
      </c>
      <c r="G215" s="34">
        <v>68070493</v>
      </c>
      <c r="H215" s="2">
        <v>1667727.0785000001</v>
      </c>
      <c r="I215" s="19">
        <v>1739279.0785000001</v>
      </c>
      <c r="J215" s="35">
        <v>83665</v>
      </c>
      <c r="K215" s="35">
        <v>71552</v>
      </c>
      <c r="L215" s="12">
        <v>773.39</v>
      </c>
      <c r="M215" s="36">
        <v>798.63</v>
      </c>
      <c r="N215" s="36">
        <v>801.95</v>
      </c>
      <c r="O215" s="36">
        <v>773.4</v>
      </c>
      <c r="P215" s="36">
        <v>767.55</v>
      </c>
      <c r="Q215" s="36">
        <v>0</v>
      </c>
      <c r="R215" s="36">
        <v>0</v>
      </c>
      <c r="S215" s="36">
        <v>2192.9956030953008</v>
      </c>
      <c r="T215" s="2">
        <v>2177.828379224422</v>
      </c>
      <c r="U215" s="66">
        <v>4840.171620775578</v>
      </c>
      <c r="V215" s="37">
        <v>0.90964299999999998</v>
      </c>
      <c r="W215" s="38">
        <v>7</v>
      </c>
      <c r="X215" s="39">
        <v>305</v>
      </c>
      <c r="Y215" s="2">
        <v>0</v>
      </c>
      <c r="Z215" s="4">
        <v>0.54549355343548811</v>
      </c>
      <c r="AA215" s="11">
        <v>0</v>
      </c>
      <c r="AB215" s="40" t="s">
        <v>106</v>
      </c>
      <c r="AC215" s="36">
        <v>45.272181219700002</v>
      </c>
      <c r="AD215" s="41">
        <v>39.799999999999997</v>
      </c>
      <c r="AE215" s="41">
        <v>39.799999999999997</v>
      </c>
      <c r="AF215" s="42">
        <v>3865506.2615</v>
      </c>
      <c r="AG215" s="43"/>
      <c r="AH215" s="44">
        <v>397562</v>
      </c>
      <c r="AI215" s="45">
        <v>4275</v>
      </c>
      <c r="AJ215" s="46">
        <v>2415</v>
      </c>
      <c r="AK215" s="46">
        <v>526</v>
      </c>
      <c r="AL215" s="9">
        <v>160430</v>
      </c>
      <c r="AM215" s="9">
        <v>0</v>
      </c>
      <c r="AN215" s="9">
        <v>160430</v>
      </c>
      <c r="AO215" s="42"/>
      <c r="AP215" s="9">
        <v>0</v>
      </c>
      <c r="AQ215" s="47">
        <v>28751</v>
      </c>
      <c r="AR215" s="47">
        <v>0</v>
      </c>
      <c r="AS215" s="40">
        <v>0</v>
      </c>
      <c r="AT215" s="40">
        <v>0</v>
      </c>
      <c r="AU215" s="9">
        <v>0</v>
      </c>
      <c r="AV215" s="40">
        <v>0</v>
      </c>
      <c r="AW215" s="40">
        <v>0</v>
      </c>
      <c r="AX215" s="40">
        <v>50109</v>
      </c>
      <c r="AY215" s="45">
        <v>0</v>
      </c>
    </row>
    <row r="216" spans="1:51" x14ac:dyDescent="0.25">
      <c r="A216" s="5" t="s">
        <v>592</v>
      </c>
      <c r="B216" s="5"/>
      <c r="C216" s="5" t="s">
        <v>323</v>
      </c>
      <c r="D216" s="34">
        <v>68226239</v>
      </c>
      <c r="E216" s="34">
        <v>42700601</v>
      </c>
      <c r="F216" s="34">
        <v>11006759</v>
      </c>
      <c r="G216" s="34">
        <v>121933599</v>
      </c>
      <c r="H216" s="2">
        <v>2987373.1754999999</v>
      </c>
      <c r="I216" s="19">
        <v>3024194.1754999999</v>
      </c>
      <c r="J216" s="35">
        <v>46529</v>
      </c>
      <c r="K216" s="35">
        <v>36821</v>
      </c>
      <c r="L216" s="12">
        <v>1108.6600000000001</v>
      </c>
      <c r="M216" s="36">
        <v>1057.1199999999999</v>
      </c>
      <c r="N216" s="36">
        <v>1048.6199999999999</v>
      </c>
      <c r="O216" s="36">
        <v>1029.46</v>
      </c>
      <c r="P216" s="36">
        <v>1023.39</v>
      </c>
      <c r="Q216" s="36">
        <v>0</v>
      </c>
      <c r="R216" s="36">
        <v>0</v>
      </c>
      <c r="S216" s="36">
        <v>2869.9695167057666</v>
      </c>
      <c r="T216" s="2">
        <v>2860.7860749016195</v>
      </c>
      <c r="U216" s="66">
        <v>4157.2139250983801</v>
      </c>
      <c r="V216" s="37">
        <v>5.0284589999999998</v>
      </c>
      <c r="W216" s="38">
        <v>13</v>
      </c>
      <c r="X216" s="39">
        <v>613</v>
      </c>
      <c r="Y216" s="2">
        <v>435118.5</v>
      </c>
      <c r="Z216" s="4">
        <v>0.30811272282972024</v>
      </c>
      <c r="AA216" s="11">
        <v>0</v>
      </c>
      <c r="AB216" s="40">
        <v>898</v>
      </c>
      <c r="AC216" s="36">
        <v>292.98661537999999</v>
      </c>
      <c r="AD216" s="41">
        <v>41</v>
      </c>
      <c r="AE216" s="41">
        <v>41</v>
      </c>
      <c r="AF216" s="42">
        <v>4394673.9844999993</v>
      </c>
      <c r="AG216" s="43"/>
      <c r="AH216" s="44">
        <v>526240</v>
      </c>
      <c r="AI216" s="45">
        <v>23634</v>
      </c>
      <c r="AJ216" s="46">
        <v>4485</v>
      </c>
      <c r="AK216" s="46">
        <v>526</v>
      </c>
      <c r="AL216" s="9">
        <v>322438</v>
      </c>
      <c r="AM216" s="9">
        <v>0</v>
      </c>
      <c r="AN216" s="9">
        <v>322438</v>
      </c>
      <c r="AO216" s="42"/>
      <c r="AP216" s="9">
        <v>0</v>
      </c>
      <c r="AQ216" s="47">
        <v>38056</v>
      </c>
      <c r="AR216" s="47">
        <v>20956</v>
      </c>
      <c r="AS216" s="40">
        <v>0</v>
      </c>
      <c r="AT216" s="40">
        <v>0</v>
      </c>
      <c r="AU216" s="9">
        <v>0</v>
      </c>
      <c r="AV216" s="40">
        <v>0</v>
      </c>
      <c r="AW216" s="40">
        <v>180854</v>
      </c>
      <c r="AX216" s="40">
        <v>0</v>
      </c>
      <c r="AY216" s="45">
        <v>0</v>
      </c>
    </row>
    <row r="217" spans="1:51" x14ac:dyDescent="0.25">
      <c r="A217" s="5" t="s">
        <v>593</v>
      </c>
      <c r="B217" s="5"/>
      <c r="C217" s="5" t="s">
        <v>324</v>
      </c>
      <c r="D217" s="34">
        <v>24055968</v>
      </c>
      <c r="E217" s="34">
        <v>15280587</v>
      </c>
      <c r="F217" s="34">
        <v>4767148</v>
      </c>
      <c r="G217" s="34">
        <v>44103703</v>
      </c>
      <c r="H217" s="2">
        <v>1080540.7235000001</v>
      </c>
      <c r="I217" s="19">
        <v>1115783.7235000001</v>
      </c>
      <c r="J217" s="35">
        <v>41560</v>
      </c>
      <c r="K217" s="35">
        <v>35243</v>
      </c>
      <c r="L217" s="12">
        <v>284.05</v>
      </c>
      <c r="M217" s="36">
        <v>292.51</v>
      </c>
      <c r="N217" s="36">
        <v>296.27</v>
      </c>
      <c r="O217" s="36">
        <v>271.87</v>
      </c>
      <c r="P217" s="36">
        <v>287.39</v>
      </c>
      <c r="Q217" s="36">
        <v>0</v>
      </c>
      <c r="R217" s="36">
        <v>0</v>
      </c>
      <c r="S217" s="36">
        <v>3836.1106406618583</v>
      </c>
      <c r="T217" s="2">
        <v>3814.5147977846914</v>
      </c>
      <c r="U217" s="66">
        <v>3203.4852022153086</v>
      </c>
      <c r="V217" s="37">
        <v>0</v>
      </c>
      <c r="W217" s="38">
        <v>3</v>
      </c>
      <c r="X217" s="39">
        <v>270</v>
      </c>
      <c r="Y217" s="2">
        <v>108468</v>
      </c>
      <c r="Z217" s="4">
        <v>0</v>
      </c>
      <c r="AA217" s="11">
        <v>0</v>
      </c>
      <c r="AB217" s="40">
        <v>668</v>
      </c>
      <c r="AC217" s="36">
        <v>303.29339841900003</v>
      </c>
      <c r="AD217" s="41">
        <v>39</v>
      </c>
      <c r="AE217" s="41">
        <v>39</v>
      </c>
      <c r="AF217" s="42">
        <v>937051.45649999985</v>
      </c>
      <c r="AG217" s="43"/>
      <c r="AH217" s="44">
        <v>145613</v>
      </c>
      <c r="AI217" s="45">
        <v>0</v>
      </c>
      <c r="AJ217" s="46">
        <v>1035</v>
      </c>
      <c r="AK217" s="46">
        <v>1576</v>
      </c>
      <c r="AL217" s="9">
        <v>425520</v>
      </c>
      <c r="AM217" s="9">
        <v>0</v>
      </c>
      <c r="AN217" s="9">
        <v>425520</v>
      </c>
      <c r="AO217" s="42"/>
      <c r="AP217" s="9">
        <v>0</v>
      </c>
      <c r="AQ217" s="47">
        <v>10530</v>
      </c>
      <c r="AR217" s="47">
        <v>0</v>
      </c>
      <c r="AS217" s="40">
        <v>0</v>
      </c>
      <c r="AT217" s="40">
        <v>0</v>
      </c>
      <c r="AU217" s="9">
        <v>102642</v>
      </c>
      <c r="AV217" s="40">
        <v>0</v>
      </c>
      <c r="AW217" s="40">
        <v>0</v>
      </c>
      <c r="AX217" s="40">
        <v>21440</v>
      </c>
      <c r="AY217" s="45">
        <v>101177</v>
      </c>
    </row>
    <row r="218" spans="1:51" x14ac:dyDescent="0.25">
      <c r="A218" s="5" t="s">
        <v>594</v>
      </c>
      <c r="B218" s="5"/>
      <c r="C218" s="5" t="s">
        <v>325</v>
      </c>
      <c r="D218" s="34">
        <v>113075838</v>
      </c>
      <c r="E218" s="34">
        <v>50743985</v>
      </c>
      <c r="F218" s="34">
        <v>9048315</v>
      </c>
      <c r="G218" s="34">
        <v>172868138</v>
      </c>
      <c r="H218" s="2">
        <v>4235269.3810000001</v>
      </c>
      <c r="I218" s="19">
        <v>4274443.3810000001</v>
      </c>
      <c r="J218" s="35">
        <v>40701</v>
      </c>
      <c r="K218" s="35">
        <v>39174</v>
      </c>
      <c r="L218" s="12">
        <v>1255.8599999999999</v>
      </c>
      <c r="M218" s="36">
        <v>1262.67</v>
      </c>
      <c r="N218" s="36">
        <v>1259.19</v>
      </c>
      <c r="O218" s="36">
        <v>1235.6500000000001</v>
      </c>
      <c r="P218" s="36">
        <v>1224.69</v>
      </c>
      <c r="Q218" s="36">
        <v>0</v>
      </c>
      <c r="R218" s="36">
        <v>0</v>
      </c>
      <c r="S218" s="36">
        <v>3386.4512350812165</v>
      </c>
      <c r="T218" s="2">
        <v>3385.2418929728274</v>
      </c>
      <c r="U218" s="66">
        <v>3632.7581070271726</v>
      </c>
      <c r="V218" s="37">
        <v>28.546253</v>
      </c>
      <c r="W218" s="38">
        <v>33</v>
      </c>
      <c r="X218" s="39">
        <v>879</v>
      </c>
      <c r="Y218" s="2">
        <v>428406.75</v>
      </c>
      <c r="Z218" s="4">
        <v>6.7491185084788019E-2</v>
      </c>
      <c r="AA218" s="11">
        <v>0</v>
      </c>
      <c r="AB218" s="40" t="s">
        <v>326</v>
      </c>
      <c r="AC218" s="36">
        <v>480.46036003699999</v>
      </c>
      <c r="AD218" s="41">
        <v>36.799999999999997</v>
      </c>
      <c r="AE218" s="41">
        <v>36.799999999999997</v>
      </c>
      <c r="AF218" s="42">
        <v>4586974.6790000005</v>
      </c>
      <c r="AG218" s="43"/>
      <c r="AH218" s="44">
        <v>628564</v>
      </c>
      <c r="AI218" s="45">
        <v>134167</v>
      </c>
      <c r="AJ218" s="46">
        <v>11385</v>
      </c>
      <c r="AK218" s="46">
        <v>1051</v>
      </c>
      <c r="AL218" s="9">
        <v>923829</v>
      </c>
      <c r="AM218" s="9">
        <v>0</v>
      </c>
      <c r="AN218" s="9">
        <v>923829</v>
      </c>
      <c r="AO218" s="42"/>
      <c r="AP218" s="9">
        <v>0</v>
      </c>
      <c r="AQ218" s="47">
        <v>45456</v>
      </c>
      <c r="AR218" s="47">
        <v>3808</v>
      </c>
      <c r="AS218" s="40">
        <v>0</v>
      </c>
      <c r="AT218" s="40">
        <v>0</v>
      </c>
      <c r="AU218" s="9">
        <v>0</v>
      </c>
      <c r="AV218" s="40">
        <v>0</v>
      </c>
      <c r="AW218" s="40">
        <v>0</v>
      </c>
      <c r="AX218" s="40">
        <v>5842</v>
      </c>
      <c r="AY218" s="45">
        <v>23915</v>
      </c>
    </row>
    <row r="219" spans="1:51" x14ac:dyDescent="0.25">
      <c r="A219" s="5" t="s">
        <v>595</v>
      </c>
      <c r="B219" s="5"/>
      <c r="C219" s="5" t="s">
        <v>327</v>
      </c>
      <c r="D219" s="34">
        <v>58801568</v>
      </c>
      <c r="E219" s="34">
        <v>12914035</v>
      </c>
      <c r="F219" s="34">
        <v>3010135</v>
      </c>
      <c r="G219" s="34">
        <v>74725738</v>
      </c>
      <c r="H219" s="2">
        <v>1830780.581</v>
      </c>
      <c r="I219" s="19">
        <v>1835871.581</v>
      </c>
      <c r="J219" s="35">
        <v>5344</v>
      </c>
      <c r="K219" s="35">
        <v>5091</v>
      </c>
      <c r="L219" s="12">
        <v>352.88</v>
      </c>
      <c r="M219" s="36">
        <v>340.95</v>
      </c>
      <c r="N219" s="36">
        <v>330.45</v>
      </c>
      <c r="O219" s="36">
        <v>324.22000000000003</v>
      </c>
      <c r="P219" s="36">
        <v>326.05</v>
      </c>
      <c r="Q219" s="36">
        <v>0</v>
      </c>
      <c r="R219" s="36">
        <v>0</v>
      </c>
      <c r="S219" s="36">
        <v>5385.3191992960847</v>
      </c>
      <c r="T219" s="2">
        <v>5384.5771550080663</v>
      </c>
      <c r="U219" s="66">
        <v>1633.4228449919337</v>
      </c>
      <c r="V219" s="37">
        <v>3.1167539999999998</v>
      </c>
      <c r="W219" s="38">
        <v>2</v>
      </c>
      <c r="X219" s="39">
        <v>291</v>
      </c>
      <c r="Y219" s="2">
        <v>0</v>
      </c>
      <c r="Z219" s="4">
        <v>0</v>
      </c>
      <c r="AA219" s="11">
        <v>0</v>
      </c>
      <c r="AB219" s="40" t="s">
        <v>106</v>
      </c>
      <c r="AC219" s="36">
        <v>93.397270473500001</v>
      </c>
      <c r="AD219" s="41">
        <v>35.5</v>
      </c>
      <c r="AE219" s="41">
        <v>35.5</v>
      </c>
      <c r="AF219" s="42">
        <v>556915.51899999974</v>
      </c>
      <c r="AG219" s="43"/>
      <c r="AH219" s="44">
        <v>169727</v>
      </c>
      <c r="AI219" s="45">
        <v>14649</v>
      </c>
      <c r="AJ219" s="46">
        <v>0</v>
      </c>
      <c r="AK219" s="46">
        <v>1051</v>
      </c>
      <c r="AL219" s="9">
        <v>305841</v>
      </c>
      <c r="AM219" s="9">
        <v>0</v>
      </c>
      <c r="AN219" s="9">
        <v>305841</v>
      </c>
      <c r="AO219" s="42"/>
      <c r="AP219" s="9">
        <v>0</v>
      </c>
      <c r="AQ219" s="47">
        <v>12274</v>
      </c>
      <c r="AR219" s="47">
        <v>0</v>
      </c>
      <c r="AS219" s="40">
        <v>0</v>
      </c>
      <c r="AT219" s="40">
        <v>0</v>
      </c>
      <c r="AU219" s="9">
        <v>0</v>
      </c>
      <c r="AV219" s="40">
        <v>0</v>
      </c>
      <c r="AW219" s="40">
        <v>41862</v>
      </c>
      <c r="AX219" s="40">
        <v>0</v>
      </c>
      <c r="AY219" s="45">
        <v>54906</v>
      </c>
    </row>
    <row r="220" spans="1:51" x14ac:dyDescent="0.25">
      <c r="A220" s="5" t="s">
        <v>596</v>
      </c>
      <c r="B220" s="5"/>
      <c r="C220" s="5" t="s">
        <v>328</v>
      </c>
      <c r="D220" s="34">
        <v>63533865</v>
      </c>
      <c r="E220" s="34">
        <v>37963835</v>
      </c>
      <c r="F220" s="34">
        <v>15222236</v>
      </c>
      <c r="G220" s="34">
        <v>116719936</v>
      </c>
      <c r="H220" s="2">
        <v>2859638.432</v>
      </c>
      <c r="I220" s="19">
        <v>2862875.432</v>
      </c>
      <c r="J220" s="35">
        <v>3755</v>
      </c>
      <c r="K220" s="35">
        <v>3237</v>
      </c>
      <c r="L220" s="12">
        <v>530.63</v>
      </c>
      <c r="M220" s="36">
        <v>504.62</v>
      </c>
      <c r="N220" s="36">
        <v>508.62</v>
      </c>
      <c r="O220" s="36">
        <v>491.98</v>
      </c>
      <c r="P220" s="36">
        <v>495.91</v>
      </c>
      <c r="Q220" s="36">
        <v>0</v>
      </c>
      <c r="R220" s="36">
        <v>0</v>
      </c>
      <c r="S220" s="36">
        <v>5674.3558162577783</v>
      </c>
      <c r="T220" s="2">
        <v>5673.3293012563909</v>
      </c>
      <c r="U220" s="66">
        <v>1344.6706987436091</v>
      </c>
      <c r="V220" s="37">
        <v>9.1929569999999998</v>
      </c>
      <c r="W220" s="38">
        <v>0</v>
      </c>
      <c r="X220" s="39">
        <v>297</v>
      </c>
      <c r="Y220" s="2">
        <v>0</v>
      </c>
      <c r="Z220" s="4">
        <v>0</v>
      </c>
      <c r="AA220" s="11">
        <v>0</v>
      </c>
      <c r="AB220" s="40" t="s">
        <v>106</v>
      </c>
      <c r="AC220" s="36">
        <v>111.274580802</v>
      </c>
      <c r="AD220" s="41">
        <v>38.6</v>
      </c>
      <c r="AE220" s="41">
        <v>38.6</v>
      </c>
      <c r="AF220" s="42">
        <v>678547.728</v>
      </c>
      <c r="AG220" s="43"/>
      <c r="AH220" s="44">
        <v>251202</v>
      </c>
      <c r="AI220" s="45">
        <v>43207</v>
      </c>
      <c r="AJ220" s="46">
        <v>0</v>
      </c>
      <c r="AK220" s="46">
        <v>526</v>
      </c>
      <c r="AL220" s="9">
        <v>156222</v>
      </c>
      <c r="AM220" s="9">
        <v>0</v>
      </c>
      <c r="AN220" s="9">
        <v>156222</v>
      </c>
      <c r="AO220" s="42"/>
      <c r="AP220" s="9">
        <v>0</v>
      </c>
      <c r="AQ220" s="47">
        <v>18166</v>
      </c>
      <c r="AR220" s="47">
        <v>0</v>
      </c>
      <c r="AS220" s="40">
        <v>0</v>
      </c>
      <c r="AT220" s="40">
        <v>0</v>
      </c>
      <c r="AU220" s="9">
        <v>0</v>
      </c>
      <c r="AV220" s="40">
        <v>0</v>
      </c>
      <c r="AW220" s="40">
        <v>91269</v>
      </c>
      <c r="AX220" s="40">
        <v>0</v>
      </c>
      <c r="AY220" s="45">
        <v>0</v>
      </c>
    </row>
    <row r="221" spans="1:51" x14ac:dyDescent="0.25">
      <c r="A221" s="5" t="s">
        <v>597</v>
      </c>
      <c r="B221" s="5"/>
      <c r="C221" s="5" t="s">
        <v>329</v>
      </c>
      <c r="D221" s="34">
        <v>53540260</v>
      </c>
      <c r="E221" s="34">
        <v>12041054</v>
      </c>
      <c r="F221" s="34">
        <v>10566541</v>
      </c>
      <c r="G221" s="34">
        <v>76147855</v>
      </c>
      <c r="H221" s="2">
        <v>1865622.4475000002</v>
      </c>
      <c r="I221" s="19">
        <v>1866270.4475000002</v>
      </c>
      <c r="J221" s="35">
        <v>579</v>
      </c>
      <c r="K221" s="35">
        <v>648</v>
      </c>
      <c r="L221" s="12">
        <v>1255.49</v>
      </c>
      <c r="M221" s="36">
        <v>1241.48</v>
      </c>
      <c r="N221" s="36">
        <v>1239.71</v>
      </c>
      <c r="O221" s="36">
        <v>1277.03</v>
      </c>
      <c r="P221" s="36">
        <v>1272.54</v>
      </c>
      <c r="Q221" s="36">
        <v>0</v>
      </c>
      <c r="R221" s="36">
        <v>0</v>
      </c>
      <c r="S221" s="36">
        <v>1503.2070170280635</v>
      </c>
      <c r="T221" s="2">
        <v>1503.2625958533365</v>
      </c>
      <c r="U221" s="66">
        <v>5514.7374041466637</v>
      </c>
      <c r="V221" s="37">
        <v>25.378260000000001</v>
      </c>
      <c r="W221" s="38">
        <v>16</v>
      </c>
      <c r="X221" s="39">
        <v>592</v>
      </c>
      <c r="Y221" s="2">
        <v>401073.75</v>
      </c>
      <c r="Z221" s="4">
        <v>0.72742276606401624</v>
      </c>
      <c r="AA221" s="11">
        <v>0</v>
      </c>
      <c r="AB221" s="40" t="s">
        <v>106</v>
      </c>
      <c r="AC221" s="36">
        <v>100.812239924</v>
      </c>
      <c r="AD221" s="41">
        <v>44.2</v>
      </c>
      <c r="AE221" s="41">
        <v>44.2</v>
      </c>
      <c r="AF221" s="42">
        <v>6846436.1924999999</v>
      </c>
      <c r="AG221" s="43"/>
      <c r="AH221" s="44">
        <v>618015</v>
      </c>
      <c r="AI221" s="45">
        <v>119278</v>
      </c>
      <c r="AJ221" s="46">
        <v>5520</v>
      </c>
      <c r="AK221" s="46">
        <v>526</v>
      </c>
      <c r="AL221" s="9">
        <v>311392</v>
      </c>
      <c r="AM221" s="9">
        <v>0</v>
      </c>
      <c r="AN221" s="9">
        <v>311392</v>
      </c>
      <c r="AO221" s="42"/>
      <c r="AP221" s="9">
        <v>0</v>
      </c>
      <c r="AQ221" s="47">
        <v>44693</v>
      </c>
      <c r="AR221" s="47">
        <v>85761</v>
      </c>
      <c r="AS221" s="40">
        <v>0</v>
      </c>
      <c r="AT221" s="40">
        <v>0</v>
      </c>
      <c r="AU221" s="9">
        <v>0</v>
      </c>
      <c r="AV221" s="40">
        <v>0</v>
      </c>
      <c r="AW221" s="40">
        <v>0</v>
      </c>
      <c r="AX221" s="40">
        <v>116867</v>
      </c>
      <c r="AY221" s="45">
        <v>23158</v>
      </c>
    </row>
    <row r="222" spans="1:51" x14ac:dyDescent="0.25">
      <c r="A222" s="5" t="s">
        <v>598</v>
      </c>
      <c r="B222" s="5"/>
      <c r="C222" s="5" t="s">
        <v>330</v>
      </c>
      <c r="D222" s="34">
        <v>150284864</v>
      </c>
      <c r="E222" s="34">
        <v>26672197</v>
      </c>
      <c r="F222" s="34">
        <v>6593087</v>
      </c>
      <c r="G222" s="34">
        <v>183550148</v>
      </c>
      <c r="H222" s="2">
        <v>4496978.6260000002</v>
      </c>
      <c r="I222" s="19">
        <v>4496978.6260000002</v>
      </c>
      <c r="J222" s="35">
        <v>0</v>
      </c>
      <c r="K222" s="35">
        <v>0</v>
      </c>
      <c r="L222" s="12">
        <v>2498.9499999999998</v>
      </c>
      <c r="M222" s="36">
        <v>2543.9699999999998</v>
      </c>
      <c r="N222" s="36">
        <v>2539.5300000000002</v>
      </c>
      <c r="O222" s="36">
        <v>2560.13</v>
      </c>
      <c r="P222" s="36">
        <v>2577.13</v>
      </c>
      <c r="Q222" s="36">
        <v>0</v>
      </c>
      <c r="R222" s="36">
        <v>0</v>
      </c>
      <c r="S222" s="36">
        <v>1767.7011230478349</v>
      </c>
      <c r="T222" s="2">
        <v>1767.7011230478349</v>
      </c>
      <c r="U222" s="66">
        <v>5250.2988769521653</v>
      </c>
      <c r="V222" s="37">
        <v>15.667128999999999</v>
      </c>
      <c r="W222" s="38">
        <v>89</v>
      </c>
      <c r="X222" s="39">
        <v>876</v>
      </c>
      <c r="Y222" s="2">
        <v>973752.5</v>
      </c>
      <c r="Z222" s="4">
        <v>0.66331419134866509</v>
      </c>
      <c r="AA222" s="11">
        <v>0</v>
      </c>
      <c r="AB222" s="40" t="s">
        <v>106</v>
      </c>
      <c r="AC222" s="36">
        <v>32.832652048299998</v>
      </c>
      <c r="AD222" s="41">
        <v>42.6</v>
      </c>
      <c r="AE222" s="41">
        <v>42.6</v>
      </c>
      <c r="AF222" s="42">
        <v>13356602.833999999</v>
      </c>
      <c r="AG222" s="43"/>
      <c r="AH222" s="44">
        <v>1266401</v>
      </c>
      <c r="AI222" s="45">
        <v>73636</v>
      </c>
      <c r="AJ222" s="46">
        <v>30705</v>
      </c>
      <c r="AK222" s="46">
        <v>526</v>
      </c>
      <c r="AL222" s="9">
        <v>460776</v>
      </c>
      <c r="AM222" s="9">
        <v>0</v>
      </c>
      <c r="AN222" s="9">
        <v>460776</v>
      </c>
      <c r="AO222" s="42"/>
      <c r="AP222" s="9">
        <v>0</v>
      </c>
      <c r="AQ222" s="47">
        <v>91583</v>
      </c>
      <c r="AR222" s="47">
        <v>161406</v>
      </c>
      <c r="AS222" s="40">
        <v>0</v>
      </c>
      <c r="AT222" s="40">
        <v>0</v>
      </c>
      <c r="AU222" s="9">
        <v>0</v>
      </c>
      <c r="AV222" s="40">
        <v>0</v>
      </c>
      <c r="AW222" s="40">
        <v>0</v>
      </c>
      <c r="AX222" s="40">
        <v>157730</v>
      </c>
      <c r="AY222" s="45">
        <v>0</v>
      </c>
    </row>
    <row r="223" spans="1:51" x14ac:dyDescent="0.25">
      <c r="A223" s="5" t="s">
        <v>599</v>
      </c>
      <c r="B223" s="5"/>
      <c r="C223" s="5" t="s">
        <v>331</v>
      </c>
      <c r="D223" s="34">
        <v>1449402375</v>
      </c>
      <c r="E223" s="34">
        <v>246950192</v>
      </c>
      <c r="F223" s="34">
        <v>86104191</v>
      </c>
      <c r="G223" s="34">
        <v>1782456758</v>
      </c>
      <c r="H223" s="2">
        <v>43670190.571000002</v>
      </c>
      <c r="I223" s="19">
        <v>43670190.571000002</v>
      </c>
      <c r="J223" s="35">
        <v>0</v>
      </c>
      <c r="K223" s="35">
        <v>0</v>
      </c>
      <c r="L223" s="12">
        <v>10206.299999999999</v>
      </c>
      <c r="M223" s="36">
        <v>10379.799999999999</v>
      </c>
      <c r="N223" s="36">
        <v>10266.709999999999</v>
      </c>
      <c r="O223" s="36">
        <v>10092.5</v>
      </c>
      <c r="P223" s="36">
        <v>10059.69</v>
      </c>
      <c r="Q223" s="36">
        <v>0</v>
      </c>
      <c r="R223" s="36">
        <v>0</v>
      </c>
      <c r="S223" s="36">
        <v>4207.2285179868595</v>
      </c>
      <c r="T223" s="2">
        <v>4207.2285179868595</v>
      </c>
      <c r="U223" s="66">
        <v>2810.7714820131405</v>
      </c>
      <c r="V223" s="37">
        <v>252.72410300000001</v>
      </c>
      <c r="W223" s="38">
        <v>829</v>
      </c>
      <c r="X223" s="39">
        <v>3943</v>
      </c>
      <c r="Y223" s="2">
        <v>3003229.8681799998</v>
      </c>
      <c r="Z223" s="4">
        <v>0</v>
      </c>
      <c r="AA223" s="11">
        <v>0</v>
      </c>
      <c r="AB223" s="40" t="s">
        <v>106</v>
      </c>
      <c r="AC223" s="36">
        <v>113.484308138</v>
      </c>
      <c r="AD223" s="41">
        <v>45.65</v>
      </c>
      <c r="AE223" s="41">
        <v>45.65</v>
      </c>
      <c r="AF223" s="42">
        <v>29175245.828999992</v>
      </c>
      <c r="AG223" s="43"/>
      <c r="AH223" s="44">
        <v>5167117</v>
      </c>
      <c r="AI223" s="45">
        <v>1187803</v>
      </c>
      <c r="AJ223" s="46">
        <v>286005</v>
      </c>
      <c r="AK223" s="46">
        <v>526</v>
      </c>
      <c r="AL223" s="9">
        <v>2074018</v>
      </c>
      <c r="AM223" s="9">
        <v>0</v>
      </c>
      <c r="AN223" s="9">
        <v>2074018</v>
      </c>
      <c r="AO223" s="42"/>
      <c r="AP223" s="9">
        <v>41508</v>
      </c>
      <c r="AQ223" s="47">
        <v>373673</v>
      </c>
      <c r="AR223" s="47">
        <v>0</v>
      </c>
      <c r="AS223" s="40">
        <v>0</v>
      </c>
      <c r="AT223" s="40">
        <v>0</v>
      </c>
      <c r="AU223" s="9">
        <v>0</v>
      </c>
      <c r="AV223" s="40">
        <v>0</v>
      </c>
      <c r="AW223" s="40">
        <v>0</v>
      </c>
      <c r="AX223" s="40">
        <v>105989</v>
      </c>
      <c r="AY223" s="45">
        <v>0</v>
      </c>
    </row>
    <row r="224" spans="1:51" x14ac:dyDescent="0.25">
      <c r="A224" s="5" t="s">
        <v>600</v>
      </c>
      <c r="B224" s="5"/>
      <c r="C224" s="5" t="s">
        <v>332</v>
      </c>
      <c r="D224" s="34">
        <v>62193925</v>
      </c>
      <c r="E224" s="34">
        <v>19133828</v>
      </c>
      <c r="F224" s="34">
        <v>8963164</v>
      </c>
      <c r="G224" s="34">
        <v>90290917</v>
      </c>
      <c r="H224" s="2">
        <v>2212127.4665000001</v>
      </c>
      <c r="I224" s="19">
        <v>2216475.4665000001</v>
      </c>
      <c r="J224" s="35">
        <v>3813</v>
      </c>
      <c r="K224" s="35">
        <v>4348</v>
      </c>
      <c r="L224" s="12">
        <v>769.51</v>
      </c>
      <c r="M224" s="36">
        <v>751.06</v>
      </c>
      <c r="N224" s="36">
        <v>754.05</v>
      </c>
      <c r="O224" s="36">
        <v>733</v>
      </c>
      <c r="P224" s="36">
        <v>728.71</v>
      </c>
      <c r="Q224" s="36">
        <v>0</v>
      </c>
      <c r="R224" s="36">
        <v>0</v>
      </c>
      <c r="S224" s="36">
        <v>2950.4173654568212</v>
      </c>
      <c r="T224" s="2">
        <v>2951.129692035257</v>
      </c>
      <c r="U224" s="66">
        <v>4066.870307964743</v>
      </c>
      <c r="V224" s="37">
        <v>8.7288370000000004</v>
      </c>
      <c r="W224" s="38">
        <v>17</v>
      </c>
      <c r="X224" s="39">
        <v>494</v>
      </c>
      <c r="Y224" s="2">
        <v>358382.25</v>
      </c>
      <c r="Z224" s="4">
        <v>0.27465090926464331</v>
      </c>
      <c r="AA224" s="11">
        <v>0</v>
      </c>
      <c r="AB224" s="40">
        <v>494</v>
      </c>
      <c r="AC224" s="36">
        <v>136.195346454</v>
      </c>
      <c r="AD224" s="41">
        <v>39.5</v>
      </c>
      <c r="AE224" s="41">
        <v>39.5</v>
      </c>
      <c r="AF224" s="42">
        <v>3054463.6134999995</v>
      </c>
      <c r="AG224" s="43"/>
      <c r="AH224" s="44">
        <v>373881</v>
      </c>
      <c r="AI224" s="45">
        <v>41026</v>
      </c>
      <c r="AJ224" s="46">
        <v>5865</v>
      </c>
      <c r="AK224" s="46">
        <v>526</v>
      </c>
      <c r="AL224" s="9">
        <v>259844</v>
      </c>
      <c r="AM224" s="9">
        <v>0</v>
      </c>
      <c r="AN224" s="9">
        <v>259844</v>
      </c>
      <c r="AO224" s="42"/>
      <c r="AP224" s="9">
        <v>0</v>
      </c>
      <c r="AQ224" s="47">
        <v>27038</v>
      </c>
      <c r="AR224" s="47">
        <v>14762</v>
      </c>
      <c r="AS224" s="40">
        <v>0</v>
      </c>
      <c r="AT224" s="40">
        <v>0</v>
      </c>
      <c r="AU224" s="9">
        <v>0</v>
      </c>
      <c r="AV224" s="40">
        <v>0</v>
      </c>
      <c r="AW224" s="40">
        <v>64741</v>
      </c>
      <c r="AX224" s="40">
        <v>0</v>
      </c>
      <c r="AY224" s="45">
        <v>0</v>
      </c>
    </row>
    <row r="225" spans="1:51" x14ac:dyDescent="0.25">
      <c r="A225" s="5" t="s">
        <v>601</v>
      </c>
      <c r="B225" s="5"/>
      <c r="C225" s="5" t="s">
        <v>333</v>
      </c>
      <c r="D225" s="34">
        <v>60662565</v>
      </c>
      <c r="E225" s="34">
        <v>14677676</v>
      </c>
      <c r="F225" s="34">
        <v>7221928</v>
      </c>
      <c r="G225" s="34">
        <v>82562169</v>
      </c>
      <c r="H225" s="2">
        <v>2022773.1405000002</v>
      </c>
      <c r="I225" s="19">
        <v>2022941.1405000002</v>
      </c>
      <c r="J225" s="35">
        <v>167</v>
      </c>
      <c r="K225" s="35">
        <v>168</v>
      </c>
      <c r="L225" s="12">
        <v>1127.6600000000001</v>
      </c>
      <c r="M225" s="36">
        <v>1047.8</v>
      </c>
      <c r="N225" s="36">
        <v>1039.29</v>
      </c>
      <c r="O225" s="36">
        <v>1009.48</v>
      </c>
      <c r="P225" s="36">
        <v>1005.03</v>
      </c>
      <c r="Q225" s="36">
        <v>0</v>
      </c>
      <c r="R225" s="36">
        <v>0</v>
      </c>
      <c r="S225" s="36">
        <v>1930.654839186868</v>
      </c>
      <c r="T225" s="2">
        <v>1930.655793567475</v>
      </c>
      <c r="U225" s="66">
        <v>5087.3442064325245</v>
      </c>
      <c r="V225" s="37">
        <v>21.033702000000002</v>
      </c>
      <c r="W225" s="38">
        <v>70</v>
      </c>
      <c r="X225" s="39">
        <v>741</v>
      </c>
      <c r="Y225" s="2">
        <v>228382.78976000001</v>
      </c>
      <c r="Z225" s="4">
        <v>0.62049855510918717</v>
      </c>
      <c r="AA225" s="11">
        <v>0</v>
      </c>
      <c r="AB225" s="40" t="s">
        <v>106</v>
      </c>
      <c r="AC225" s="36">
        <v>145.75298416499999</v>
      </c>
      <c r="AD225" s="41">
        <v>42.7</v>
      </c>
      <c r="AE225" s="41">
        <v>42.7</v>
      </c>
      <c r="AF225" s="42">
        <v>5330519.2594999988</v>
      </c>
      <c r="AG225" s="43"/>
      <c r="AH225" s="44">
        <v>521600</v>
      </c>
      <c r="AI225" s="45">
        <v>98858</v>
      </c>
      <c r="AJ225" s="46">
        <v>24150</v>
      </c>
      <c r="AK225" s="46">
        <v>1051</v>
      </c>
      <c r="AL225" s="9">
        <v>778791</v>
      </c>
      <c r="AM225" s="9">
        <v>0</v>
      </c>
      <c r="AN225" s="9">
        <v>778791</v>
      </c>
      <c r="AO225" s="42"/>
      <c r="AP225" s="9">
        <v>0</v>
      </c>
      <c r="AQ225" s="47">
        <v>37721</v>
      </c>
      <c r="AR225" s="47">
        <v>32426</v>
      </c>
      <c r="AS225" s="40">
        <v>0</v>
      </c>
      <c r="AT225" s="40">
        <v>0</v>
      </c>
      <c r="AU225" s="9">
        <v>0</v>
      </c>
      <c r="AV225" s="40">
        <v>0</v>
      </c>
      <c r="AW225" s="40">
        <v>280229</v>
      </c>
      <c r="AX225" s="40">
        <v>0</v>
      </c>
      <c r="AY225" s="45">
        <v>53454</v>
      </c>
    </row>
    <row r="226" spans="1:51" x14ac:dyDescent="0.25">
      <c r="A226" s="5" t="s">
        <v>602</v>
      </c>
      <c r="B226" s="5"/>
      <c r="C226" s="5" t="s">
        <v>334</v>
      </c>
      <c r="D226" s="34">
        <v>131966486</v>
      </c>
      <c r="E226" s="34">
        <v>27242221</v>
      </c>
      <c r="F226" s="34">
        <v>9894084</v>
      </c>
      <c r="G226" s="34">
        <v>169102791</v>
      </c>
      <c r="H226" s="2">
        <v>4143018.3795000003</v>
      </c>
      <c r="I226" s="19">
        <v>4147545.3795000003</v>
      </c>
      <c r="J226" s="35">
        <v>3964</v>
      </c>
      <c r="K226" s="35">
        <v>4527</v>
      </c>
      <c r="L226" s="12">
        <v>1998.48</v>
      </c>
      <c r="M226" s="36">
        <v>2013.23</v>
      </c>
      <c r="N226" s="36">
        <v>2008.36</v>
      </c>
      <c r="O226" s="36">
        <v>2040.46</v>
      </c>
      <c r="P226" s="36">
        <v>2019.51</v>
      </c>
      <c r="Q226" s="36">
        <v>0</v>
      </c>
      <c r="R226" s="36">
        <v>0</v>
      </c>
      <c r="S226" s="36">
        <v>2059.865181573889</v>
      </c>
      <c r="T226" s="2">
        <v>2060.1448316883816</v>
      </c>
      <c r="U226" s="66">
        <v>4957.8551683116184</v>
      </c>
      <c r="V226" s="37">
        <v>32.350949999999997</v>
      </c>
      <c r="W226" s="38">
        <v>65</v>
      </c>
      <c r="X226" s="39">
        <v>825</v>
      </c>
      <c r="Y226" s="2">
        <v>699218.7300000001</v>
      </c>
      <c r="Z226" s="4">
        <v>0.58454837211793209</v>
      </c>
      <c r="AA226" s="11">
        <v>0</v>
      </c>
      <c r="AB226" s="40" t="s">
        <v>106</v>
      </c>
      <c r="AC226" s="36">
        <v>105.569863416</v>
      </c>
      <c r="AD226" s="41">
        <v>42.9</v>
      </c>
      <c r="AE226" s="41">
        <v>42.9</v>
      </c>
      <c r="AF226" s="42">
        <v>9981302.7604999989</v>
      </c>
      <c r="AG226" s="43"/>
      <c r="AH226" s="44">
        <v>1002196</v>
      </c>
      <c r="AI226" s="45">
        <v>152049</v>
      </c>
      <c r="AJ226" s="46">
        <v>22425</v>
      </c>
      <c r="AK226" s="46">
        <v>526</v>
      </c>
      <c r="AL226" s="9">
        <v>433950</v>
      </c>
      <c r="AM226" s="9">
        <v>0</v>
      </c>
      <c r="AN226" s="9">
        <v>433950</v>
      </c>
      <c r="AO226" s="42"/>
      <c r="AP226" s="9">
        <v>0</v>
      </c>
      <c r="AQ226" s="47">
        <v>72476</v>
      </c>
      <c r="AR226" s="47">
        <v>87735</v>
      </c>
      <c r="AS226" s="40">
        <v>0</v>
      </c>
      <c r="AT226" s="40">
        <v>0</v>
      </c>
      <c r="AU226" s="9">
        <v>0</v>
      </c>
      <c r="AV226" s="40">
        <v>0</v>
      </c>
      <c r="AW226" s="40">
        <v>0</v>
      </c>
      <c r="AX226" s="40">
        <v>76128</v>
      </c>
      <c r="AY226" s="45">
        <v>0</v>
      </c>
    </row>
    <row r="227" spans="1:51" x14ac:dyDescent="0.25">
      <c r="A227" s="5" t="s">
        <v>603</v>
      </c>
      <c r="B227" s="5"/>
      <c r="C227" s="5" t="s">
        <v>335</v>
      </c>
      <c r="D227" s="34">
        <v>1306541270</v>
      </c>
      <c r="E227" s="34">
        <v>382560856</v>
      </c>
      <c r="F227" s="34">
        <v>96908745</v>
      </c>
      <c r="G227" s="34">
        <v>1786010871</v>
      </c>
      <c r="H227" s="2">
        <v>43757266.339500003</v>
      </c>
      <c r="I227" s="19">
        <v>43779852.339500003</v>
      </c>
      <c r="J227" s="35">
        <v>24756</v>
      </c>
      <c r="K227" s="35">
        <v>22586</v>
      </c>
      <c r="L227" s="12">
        <v>21877.89</v>
      </c>
      <c r="M227" s="36">
        <v>22107.58</v>
      </c>
      <c r="N227" s="36">
        <v>22099.16</v>
      </c>
      <c r="O227" s="36">
        <v>21851.919999999998</v>
      </c>
      <c r="P227" s="36">
        <v>21803.439999999999</v>
      </c>
      <c r="Q227" s="36">
        <v>0</v>
      </c>
      <c r="R227" s="36">
        <v>0</v>
      </c>
      <c r="S227" s="36">
        <v>1980.4077307195089</v>
      </c>
      <c r="T227" s="2">
        <v>1980.3095743405654</v>
      </c>
      <c r="U227" s="66">
        <v>5037.6904256594344</v>
      </c>
      <c r="V227" s="37">
        <v>499.15708999999998</v>
      </c>
      <c r="W227" s="38">
        <v>7607</v>
      </c>
      <c r="X227" s="39">
        <v>15798</v>
      </c>
      <c r="Y227" s="2">
        <v>7340003.4559919992</v>
      </c>
      <c r="Z227" s="4">
        <v>0.60687415240091136</v>
      </c>
      <c r="AA227" s="11">
        <v>0</v>
      </c>
      <c r="AB227" s="40" t="s">
        <v>106</v>
      </c>
      <c r="AC227" s="36">
        <v>184.43089807300001</v>
      </c>
      <c r="AD227" s="41">
        <v>40.5</v>
      </c>
      <c r="AE227" s="41">
        <v>40.5</v>
      </c>
      <c r="AF227" s="42">
        <v>111371144.1005</v>
      </c>
      <c r="AG227" s="43"/>
      <c r="AH227" s="44">
        <v>11005266</v>
      </c>
      <c r="AI227" s="45">
        <v>2346038</v>
      </c>
      <c r="AJ227" s="46">
        <v>2624415</v>
      </c>
      <c r="AK227" s="46">
        <v>1051</v>
      </c>
      <c r="AL227" s="9">
        <v>16603698</v>
      </c>
      <c r="AM227" s="9">
        <v>0</v>
      </c>
      <c r="AN227" s="9">
        <v>16603698</v>
      </c>
      <c r="AO227" s="42"/>
      <c r="AP227" s="9">
        <v>0</v>
      </c>
      <c r="AQ227" s="47">
        <v>795873</v>
      </c>
      <c r="AR227" s="47">
        <v>994140</v>
      </c>
      <c r="AS227" s="40">
        <v>0</v>
      </c>
      <c r="AT227" s="40">
        <v>0</v>
      </c>
      <c r="AU227" s="9">
        <v>0</v>
      </c>
      <c r="AV227" s="40">
        <v>0</v>
      </c>
      <c r="AW227" s="40">
        <v>0</v>
      </c>
      <c r="AX227" s="40">
        <v>388218</v>
      </c>
      <c r="AY227" s="45">
        <v>0</v>
      </c>
    </row>
    <row r="228" spans="1:51" x14ac:dyDescent="0.25">
      <c r="A228" s="5" t="s">
        <v>604</v>
      </c>
      <c r="B228" s="5"/>
      <c r="C228" s="5" t="s">
        <v>336</v>
      </c>
      <c r="D228" s="47">
        <v>48879375</v>
      </c>
      <c r="E228" s="47">
        <v>11909702</v>
      </c>
      <c r="F228" s="47">
        <v>8868550</v>
      </c>
      <c r="G228" s="47">
        <v>69657627</v>
      </c>
      <c r="H228" s="2">
        <v>1706611.8614999999</v>
      </c>
      <c r="I228" s="19">
        <v>1713020.8614999999</v>
      </c>
      <c r="J228" s="35">
        <v>11077</v>
      </c>
      <c r="K228" s="35">
        <v>6409</v>
      </c>
      <c r="L228" s="36">
        <v>962.37</v>
      </c>
      <c r="M228" s="36">
        <v>972.2</v>
      </c>
      <c r="N228" s="36">
        <v>950.23</v>
      </c>
      <c r="O228" s="36">
        <v>906.49</v>
      </c>
      <c r="P228" s="36">
        <v>891.71</v>
      </c>
      <c r="Q228" s="36">
        <v>0</v>
      </c>
      <c r="R228" s="36">
        <v>0</v>
      </c>
      <c r="S228" s="36">
        <v>1766.8060702530342</v>
      </c>
      <c r="T228" s="2">
        <v>1762.0045890763215</v>
      </c>
      <c r="U228" s="66">
        <v>5255.9954109236787</v>
      </c>
      <c r="V228" s="37">
        <v>12.957159000000001</v>
      </c>
      <c r="W228" s="38">
        <v>11</v>
      </c>
      <c r="X228" s="39">
        <v>489</v>
      </c>
      <c r="Y228" s="2">
        <v>413368.16000000003</v>
      </c>
      <c r="Z228" s="4">
        <v>0.66354202608202484</v>
      </c>
      <c r="AA228" s="11">
        <v>0</v>
      </c>
      <c r="AB228" s="40" t="s">
        <v>106</v>
      </c>
      <c r="AC228" s="36">
        <v>131.15469112299999</v>
      </c>
      <c r="AD228" s="41">
        <v>41.6</v>
      </c>
      <c r="AE228" s="41">
        <v>41.6</v>
      </c>
      <c r="AF228" s="42">
        <v>5109878.7385000009</v>
      </c>
      <c r="AG228" s="43"/>
      <c r="AH228" s="44">
        <v>483966</v>
      </c>
      <c r="AI228" s="45">
        <v>60899</v>
      </c>
      <c r="AJ228" s="46">
        <v>3795</v>
      </c>
      <c r="AK228" s="46">
        <v>526</v>
      </c>
      <c r="AL228" s="9">
        <v>257214</v>
      </c>
      <c r="AM228" s="9">
        <v>0</v>
      </c>
      <c r="AN228" s="9">
        <v>257214</v>
      </c>
      <c r="AO228" s="42"/>
      <c r="AP228" s="9">
        <v>0</v>
      </c>
      <c r="AQ228" s="47">
        <v>34999</v>
      </c>
      <c r="AR228" s="47">
        <v>69022</v>
      </c>
      <c r="AS228" s="40">
        <v>0</v>
      </c>
      <c r="AT228" s="40">
        <v>0</v>
      </c>
      <c r="AU228" s="9">
        <v>0</v>
      </c>
      <c r="AV228" s="40">
        <v>0</v>
      </c>
      <c r="AW228" s="40">
        <v>0</v>
      </c>
      <c r="AX228" s="40">
        <v>0</v>
      </c>
      <c r="AY228" s="45">
        <v>48426</v>
      </c>
    </row>
    <row r="229" spans="1:51" x14ac:dyDescent="0.25">
      <c r="A229" s="5" t="s">
        <v>605</v>
      </c>
      <c r="B229" s="5"/>
      <c r="C229" s="5" t="s">
        <v>337</v>
      </c>
      <c r="D229" s="34">
        <v>53147314</v>
      </c>
      <c r="E229" s="34">
        <v>19492975</v>
      </c>
      <c r="F229" s="34">
        <v>39519220</v>
      </c>
      <c r="G229" s="34">
        <v>112159509</v>
      </c>
      <c r="H229" s="2">
        <v>2747907.9704999998</v>
      </c>
      <c r="I229" s="19">
        <v>2768513.9704999998</v>
      </c>
      <c r="J229" s="35">
        <v>25834</v>
      </c>
      <c r="K229" s="35">
        <v>20606</v>
      </c>
      <c r="L229" s="12">
        <v>1182.69</v>
      </c>
      <c r="M229" s="36">
        <v>1164.33</v>
      </c>
      <c r="N229" s="36">
        <v>1158.25</v>
      </c>
      <c r="O229" s="36">
        <v>1143.3</v>
      </c>
      <c r="P229" s="36">
        <v>1136.4000000000001</v>
      </c>
      <c r="Q229" s="36">
        <v>0</v>
      </c>
      <c r="R229" s="36">
        <v>0</v>
      </c>
      <c r="S229" s="36">
        <v>2382.2644529471886</v>
      </c>
      <c r="T229" s="2">
        <v>2377.7743169891696</v>
      </c>
      <c r="U229" s="66">
        <v>4640.2256830108308</v>
      </c>
      <c r="V229" s="37">
        <v>42.481099999999998</v>
      </c>
      <c r="W229" s="38">
        <v>22</v>
      </c>
      <c r="X229" s="39">
        <v>714</v>
      </c>
      <c r="Y229" s="2">
        <v>531712.83750000002</v>
      </c>
      <c r="Z229" s="4">
        <v>0.48610863825877138</v>
      </c>
      <c r="AA229" s="11">
        <v>0</v>
      </c>
      <c r="AB229" s="40" t="s">
        <v>106</v>
      </c>
      <c r="AC229" s="36">
        <v>186.52339619</v>
      </c>
      <c r="AD229" s="41">
        <v>38.5</v>
      </c>
      <c r="AE229" s="41">
        <v>38.5</v>
      </c>
      <c r="AF229" s="42">
        <v>5402753.9695000006</v>
      </c>
      <c r="AG229" s="43"/>
      <c r="AH229" s="44">
        <v>579609</v>
      </c>
      <c r="AI229" s="45">
        <v>199661</v>
      </c>
      <c r="AJ229" s="46">
        <v>7590</v>
      </c>
      <c r="AK229" s="46">
        <v>526</v>
      </c>
      <c r="AL229" s="9">
        <v>375564</v>
      </c>
      <c r="AM229" s="9">
        <v>0</v>
      </c>
      <c r="AN229" s="9">
        <v>375564</v>
      </c>
      <c r="AO229" s="42"/>
      <c r="AP229" s="9">
        <v>0</v>
      </c>
      <c r="AQ229" s="47">
        <v>41916</v>
      </c>
      <c r="AR229" s="47">
        <v>48378</v>
      </c>
      <c r="AS229" s="40">
        <v>0</v>
      </c>
      <c r="AT229" s="40">
        <v>0</v>
      </c>
      <c r="AU229" s="9">
        <v>0</v>
      </c>
      <c r="AV229" s="40">
        <v>0</v>
      </c>
      <c r="AW229" s="40">
        <v>64425</v>
      </c>
      <c r="AX229" s="40">
        <v>0</v>
      </c>
      <c r="AY229" s="45">
        <v>0</v>
      </c>
    </row>
    <row r="230" spans="1:51" x14ac:dyDescent="0.25">
      <c r="A230" s="5" t="s">
        <v>606</v>
      </c>
      <c r="B230" s="5"/>
      <c r="C230" s="5" t="s">
        <v>338</v>
      </c>
      <c r="D230" s="34">
        <v>170019136</v>
      </c>
      <c r="E230" s="34">
        <v>45940535</v>
      </c>
      <c r="F230" s="34">
        <v>25596125</v>
      </c>
      <c r="G230" s="34">
        <v>241555796</v>
      </c>
      <c r="H230" s="2">
        <v>5918117.0020000003</v>
      </c>
      <c r="I230" s="19">
        <v>5919605.0020000003</v>
      </c>
      <c r="J230" s="35">
        <v>7654</v>
      </c>
      <c r="K230" s="35">
        <v>1488</v>
      </c>
      <c r="L230" s="12">
        <v>3259.69</v>
      </c>
      <c r="M230" s="36">
        <v>3221.66</v>
      </c>
      <c r="N230" s="36">
        <v>3204.66</v>
      </c>
      <c r="O230" s="36">
        <v>3178.45</v>
      </c>
      <c r="P230" s="36">
        <v>3196.19</v>
      </c>
      <c r="Q230" s="36">
        <v>0</v>
      </c>
      <c r="R230" s="36">
        <v>0</v>
      </c>
      <c r="S230" s="36">
        <v>1839.3533153715789</v>
      </c>
      <c r="T230" s="2">
        <v>1837.4393952186142</v>
      </c>
      <c r="U230" s="66">
        <v>5180.5606047813853</v>
      </c>
      <c r="V230" s="37">
        <v>97.38</v>
      </c>
      <c r="W230" s="38">
        <v>50</v>
      </c>
      <c r="X230" s="39">
        <v>1712</v>
      </c>
      <c r="Y230" s="2">
        <v>70058.141999999993</v>
      </c>
      <c r="Z230" s="4">
        <v>0.64481969375681469</v>
      </c>
      <c r="AA230" s="11">
        <v>0</v>
      </c>
      <c r="AB230" s="40" t="s">
        <v>106</v>
      </c>
      <c r="AC230" s="36">
        <v>235.543827424</v>
      </c>
      <c r="AD230" s="41">
        <v>36.6</v>
      </c>
      <c r="AE230" s="41">
        <v>36.6</v>
      </c>
      <c r="AF230" s="42">
        <v>16690004.877999997</v>
      </c>
      <c r="AG230" s="43"/>
      <c r="AH230" s="44">
        <v>1603759</v>
      </c>
      <c r="AI230" s="45">
        <v>457686</v>
      </c>
      <c r="AJ230" s="46">
        <v>17250</v>
      </c>
      <c r="AK230" s="46">
        <v>526</v>
      </c>
      <c r="AL230" s="9">
        <v>900512</v>
      </c>
      <c r="AM230" s="9">
        <v>0</v>
      </c>
      <c r="AN230" s="9">
        <v>900512</v>
      </c>
      <c r="AO230" s="42"/>
      <c r="AP230" s="9">
        <v>0</v>
      </c>
      <c r="AQ230" s="47">
        <v>115980</v>
      </c>
      <c r="AR230" s="47">
        <v>10863</v>
      </c>
      <c r="AS230" s="40">
        <v>0</v>
      </c>
      <c r="AT230" s="40">
        <v>0</v>
      </c>
      <c r="AU230" s="9">
        <v>0</v>
      </c>
      <c r="AV230" s="40">
        <v>0</v>
      </c>
      <c r="AW230" s="40">
        <v>133447</v>
      </c>
      <c r="AX230" s="40">
        <v>0</v>
      </c>
      <c r="AY230" s="45">
        <v>0</v>
      </c>
    </row>
    <row r="231" spans="1:51" x14ac:dyDescent="0.25">
      <c r="A231" s="5" t="s">
        <v>607</v>
      </c>
      <c r="B231" s="5"/>
      <c r="C231" s="5" t="s">
        <v>339</v>
      </c>
      <c r="D231" s="34">
        <v>14839132</v>
      </c>
      <c r="E231" s="34">
        <v>6342000</v>
      </c>
      <c r="F231" s="34">
        <v>8207480</v>
      </c>
      <c r="G231" s="34">
        <v>29388612</v>
      </c>
      <c r="H231" s="2">
        <v>720020.99399999995</v>
      </c>
      <c r="I231" s="19">
        <v>720020.99399999995</v>
      </c>
      <c r="J231" s="35">
        <v>0</v>
      </c>
      <c r="K231" s="35">
        <v>0</v>
      </c>
      <c r="L231" s="12">
        <v>438.02</v>
      </c>
      <c r="M231" s="36">
        <v>450.31</v>
      </c>
      <c r="N231" s="36">
        <v>444.53</v>
      </c>
      <c r="O231" s="36">
        <v>422.87</v>
      </c>
      <c r="P231" s="36">
        <v>421.96</v>
      </c>
      <c r="Q231" s="36">
        <v>0</v>
      </c>
      <c r="R231" s="36">
        <v>0</v>
      </c>
      <c r="S231" s="36">
        <v>1598.9451577801958</v>
      </c>
      <c r="T231" s="2">
        <v>1598.9451577801958</v>
      </c>
      <c r="U231" s="66">
        <v>5419.0548422198044</v>
      </c>
      <c r="V231" s="37">
        <v>13.650000000000002</v>
      </c>
      <c r="W231" s="38">
        <v>1</v>
      </c>
      <c r="X231" s="39">
        <v>357</v>
      </c>
      <c r="Y231" s="2">
        <v>68040</v>
      </c>
      <c r="Z231" s="4">
        <v>0.70494021479117919</v>
      </c>
      <c r="AA231" s="11">
        <v>0</v>
      </c>
      <c r="AB231" s="40" t="s">
        <v>106</v>
      </c>
      <c r="AC231" s="36">
        <v>92.653430078699998</v>
      </c>
      <c r="AD231" s="41">
        <v>37</v>
      </c>
      <c r="AE231" s="41">
        <v>37</v>
      </c>
      <c r="AF231" s="42">
        <v>2440254.5860000001</v>
      </c>
      <c r="AG231" s="43"/>
      <c r="AH231" s="44">
        <v>224167</v>
      </c>
      <c r="AI231" s="45">
        <v>64155</v>
      </c>
      <c r="AJ231" s="46">
        <v>345</v>
      </c>
      <c r="AK231" s="46">
        <v>1051</v>
      </c>
      <c r="AL231" s="9">
        <v>375207</v>
      </c>
      <c r="AM231" s="9">
        <v>0</v>
      </c>
      <c r="AN231" s="9">
        <v>375207</v>
      </c>
      <c r="AO231" s="42"/>
      <c r="AP231" s="9">
        <v>0</v>
      </c>
      <c r="AQ231" s="47">
        <v>16211</v>
      </c>
      <c r="AR231" s="47">
        <v>13251</v>
      </c>
      <c r="AS231" s="40">
        <v>0</v>
      </c>
      <c r="AT231" s="40">
        <v>0</v>
      </c>
      <c r="AU231" s="9">
        <v>0</v>
      </c>
      <c r="AV231" s="40">
        <v>0</v>
      </c>
      <c r="AW231" s="40">
        <v>0</v>
      </c>
      <c r="AX231" s="40">
        <v>11422</v>
      </c>
      <c r="AY231" s="45">
        <v>22442</v>
      </c>
    </row>
    <row r="232" spans="1:51" x14ac:dyDescent="0.25">
      <c r="A232" s="5" t="s">
        <v>608</v>
      </c>
      <c r="B232" s="5"/>
      <c r="C232" s="5" t="s">
        <v>340</v>
      </c>
      <c r="D232" s="34">
        <v>33278778</v>
      </c>
      <c r="E232" s="34">
        <v>15675130</v>
      </c>
      <c r="F232" s="34">
        <v>6673080</v>
      </c>
      <c r="G232" s="34">
        <v>55626988</v>
      </c>
      <c r="H232" s="2">
        <v>1362861.2060000002</v>
      </c>
      <c r="I232" s="19">
        <v>1362921.2060000002</v>
      </c>
      <c r="J232" s="35">
        <v>125</v>
      </c>
      <c r="K232" s="35">
        <v>60</v>
      </c>
      <c r="L232" s="12">
        <v>741.71</v>
      </c>
      <c r="M232" s="36">
        <v>769.74</v>
      </c>
      <c r="N232" s="36">
        <v>757.78</v>
      </c>
      <c r="O232" s="36">
        <v>795.14</v>
      </c>
      <c r="P232" s="36">
        <v>793.63</v>
      </c>
      <c r="Q232" s="36">
        <v>0</v>
      </c>
      <c r="R232" s="36">
        <v>0</v>
      </c>
      <c r="S232" s="36">
        <v>1770.7098578740877</v>
      </c>
      <c r="T232" s="2">
        <v>1770.6254137760804</v>
      </c>
      <c r="U232" s="66">
        <v>5247.3745862239193</v>
      </c>
      <c r="V232" s="37">
        <v>8.6123539999999998</v>
      </c>
      <c r="W232" s="38">
        <v>50</v>
      </c>
      <c r="X232" s="39">
        <v>545</v>
      </c>
      <c r="Y232" s="2">
        <v>214423.40399999998</v>
      </c>
      <c r="Z232" s="4">
        <v>0.66254775133194865</v>
      </c>
      <c r="AA232" s="11">
        <v>0</v>
      </c>
      <c r="AB232" s="40" t="s">
        <v>106</v>
      </c>
      <c r="AC232" s="36">
        <v>59.3204649527</v>
      </c>
      <c r="AD232" s="41">
        <v>38.1</v>
      </c>
      <c r="AE232" s="41">
        <v>38.1</v>
      </c>
      <c r="AF232" s="42">
        <v>4039114.1139999996</v>
      </c>
      <c r="AG232" s="43"/>
      <c r="AH232" s="44">
        <v>383180</v>
      </c>
      <c r="AI232" s="45">
        <v>40478</v>
      </c>
      <c r="AJ232" s="46">
        <v>17250</v>
      </c>
      <c r="AK232" s="46">
        <v>876</v>
      </c>
      <c r="AL232" s="9">
        <v>572795</v>
      </c>
      <c r="AM232" s="9">
        <v>-95375</v>
      </c>
      <c r="AN232" s="9">
        <v>477420</v>
      </c>
      <c r="AO232" s="42"/>
      <c r="AP232" s="9">
        <v>0</v>
      </c>
      <c r="AQ232" s="47">
        <v>27711</v>
      </c>
      <c r="AR232" s="47">
        <v>35444</v>
      </c>
      <c r="AS232" s="40">
        <v>0</v>
      </c>
      <c r="AT232" s="40">
        <v>0</v>
      </c>
      <c r="AU232" s="9">
        <v>0</v>
      </c>
      <c r="AV232" s="40">
        <v>0</v>
      </c>
      <c r="AW232" s="40">
        <v>0</v>
      </c>
      <c r="AX232" s="40">
        <v>114674</v>
      </c>
      <c r="AY232" s="45">
        <v>0</v>
      </c>
    </row>
    <row r="233" spans="1:51" x14ac:dyDescent="0.25">
      <c r="A233" s="5" t="s">
        <v>609</v>
      </c>
      <c r="B233" s="5"/>
      <c r="C233" s="5" t="s">
        <v>341</v>
      </c>
      <c r="D233" s="34">
        <v>72826898</v>
      </c>
      <c r="E233" s="34">
        <v>20834380</v>
      </c>
      <c r="F233" s="34">
        <v>20043165</v>
      </c>
      <c r="G233" s="34">
        <v>113704443</v>
      </c>
      <c r="H233" s="2">
        <v>2785758.8535000002</v>
      </c>
      <c r="I233" s="19">
        <v>2797861.8535000002</v>
      </c>
      <c r="J233" s="35">
        <v>9653</v>
      </c>
      <c r="K233" s="35">
        <v>12103</v>
      </c>
      <c r="L233" s="12">
        <v>1205.22</v>
      </c>
      <c r="M233" s="36">
        <v>1178.49</v>
      </c>
      <c r="N233" s="36">
        <v>1150.81</v>
      </c>
      <c r="O233" s="36">
        <v>1142.98</v>
      </c>
      <c r="P233" s="36">
        <v>1141.54</v>
      </c>
      <c r="Q233" s="36">
        <v>0</v>
      </c>
      <c r="R233" s="36">
        <v>0</v>
      </c>
      <c r="S233" s="36">
        <v>2372.0284885743622</v>
      </c>
      <c r="T233" s="2">
        <v>2374.1074200884182</v>
      </c>
      <c r="U233" s="66">
        <v>4643.8925799115823</v>
      </c>
      <c r="V233" s="37">
        <v>18.588201999999999</v>
      </c>
      <c r="W233" s="38">
        <v>73</v>
      </c>
      <c r="X233" s="39">
        <v>906</v>
      </c>
      <c r="Y233" s="2">
        <v>0</v>
      </c>
      <c r="Z233" s="4">
        <v>0.48944403065302178</v>
      </c>
      <c r="AA233" s="11">
        <v>0</v>
      </c>
      <c r="AB233" s="40" t="s">
        <v>106</v>
      </c>
      <c r="AC233" s="36">
        <v>185.560513469</v>
      </c>
      <c r="AD233" s="41">
        <v>36</v>
      </c>
      <c r="AE233" s="41">
        <v>36</v>
      </c>
      <c r="AF233" s="42">
        <v>5472780.966500001</v>
      </c>
      <c r="AG233" s="43"/>
      <c r="AH233" s="44">
        <v>586658</v>
      </c>
      <c r="AI233" s="45">
        <v>87365</v>
      </c>
      <c r="AJ233" s="46">
        <v>25185</v>
      </c>
      <c r="AK233" s="46">
        <v>1051</v>
      </c>
      <c r="AL233" s="9">
        <v>952206</v>
      </c>
      <c r="AM233" s="9">
        <v>0</v>
      </c>
      <c r="AN233" s="9">
        <v>952206</v>
      </c>
      <c r="AO233" s="42"/>
      <c r="AP233" s="9">
        <v>0</v>
      </c>
      <c r="AQ233" s="47">
        <v>42426</v>
      </c>
      <c r="AR233" s="47">
        <v>0</v>
      </c>
      <c r="AS233" s="40">
        <v>0</v>
      </c>
      <c r="AT233" s="40">
        <v>0</v>
      </c>
      <c r="AU233" s="9">
        <v>0</v>
      </c>
      <c r="AV233" s="40">
        <v>0</v>
      </c>
      <c r="AW233" s="40">
        <v>93796</v>
      </c>
      <c r="AX233" s="40">
        <v>0</v>
      </c>
      <c r="AY233" s="45">
        <v>0</v>
      </c>
    </row>
    <row r="234" spans="1:51" x14ac:dyDescent="0.25">
      <c r="A234" s="5" t="s">
        <v>610</v>
      </c>
      <c r="B234" s="5"/>
      <c r="C234" s="5" t="s">
        <v>342</v>
      </c>
      <c r="D234" s="34">
        <v>49215063</v>
      </c>
      <c r="E234" s="34">
        <v>23159569</v>
      </c>
      <c r="F234" s="34">
        <v>6359070</v>
      </c>
      <c r="G234" s="34">
        <v>78733702</v>
      </c>
      <c r="H234" s="2">
        <v>1928975.699</v>
      </c>
      <c r="I234" s="19">
        <v>1929150.699</v>
      </c>
      <c r="J234" s="35">
        <v>201</v>
      </c>
      <c r="K234" s="35">
        <v>175</v>
      </c>
      <c r="L234" s="12">
        <v>778.91</v>
      </c>
      <c r="M234" s="36">
        <v>793.3</v>
      </c>
      <c r="N234" s="36">
        <v>792.93</v>
      </c>
      <c r="O234" s="36">
        <v>753.05</v>
      </c>
      <c r="P234" s="36">
        <v>742.85</v>
      </c>
      <c r="Q234" s="36">
        <v>0</v>
      </c>
      <c r="R234" s="36">
        <v>0</v>
      </c>
      <c r="S234" s="36">
        <v>2431.8375129207111</v>
      </c>
      <c r="T234" s="2">
        <v>2431.8047384343881</v>
      </c>
      <c r="U234" s="66">
        <v>4586.1952615656119</v>
      </c>
      <c r="V234" s="37">
        <v>0</v>
      </c>
      <c r="W234" s="38">
        <v>3</v>
      </c>
      <c r="X234" s="39">
        <v>509</v>
      </c>
      <c r="Y234" s="2">
        <v>138396.38400000002</v>
      </c>
      <c r="Z234" s="4">
        <v>0.46974458062225488</v>
      </c>
      <c r="AA234" s="11">
        <v>0</v>
      </c>
      <c r="AB234" s="40" t="s">
        <v>106</v>
      </c>
      <c r="AC234" s="36">
        <v>105.895048008</v>
      </c>
      <c r="AD234" s="41">
        <v>41.4</v>
      </c>
      <c r="AE234" s="41">
        <v>41.4</v>
      </c>
      <c r="AF234" s="42">
        <v>3638228.7009999999</v>
      </c>
      <c r="AG234" s="43"/>
      <c r="AH234" s="44">
        <v>394909</v>
      </c>
      <c r="AI234" s="45">
        <v>0</v>
      </c>
      <c r="AJ234" s="46">
        <v>1035</v>
      </c>
      <c r="AK234" s="46">
        <v>526</v>
      </c>
      <c r="AL234" s="9">
        <v>267734</v>
      </c>
      <c r="AM234" s="9">
        <v>0</v>
      </c>
      <c r="AN234" s="9">
        <v>267734</v>
      </c>
      <c r="AO234" s="42"/>
      <c r="AP234" s="9">
        <v>0</v>
      </c>
      <c r="AQ234" s="47">
        <v>28559</v>
      </c>
      <c r="AR234" s="47">
        <v>11810</v>
      </c>
      <c r="AS234" s="40">
        <v>0</v>
      </c>
      <c r="AT234" s="40">
        <v>0</v>
      </c>
      <c r="AU234" s="9">
        <v>0</v>
      </c>
      <c r="AV234" s="40">
        <v>0</v>
      </c>
      <c r="AW234" s="40">
        <v>0</v>
      </c>
      <c r="AX234" s="40">
        <v>24598</v>
      </c>
      <c r="AY234" s="45">
        <v>43942</v>
      </c>
    </row>
    <row r="235" spans="1:51" x14ac:dyDescent="0.25">
      <c r="A235" s="5" t="s">
        <v>611</v>
      </c>
      <c r="B235" s="5"/>
      <c r="C235" s="5" t="s">
        <v>343</v>
      </c>
      <c r="D235" s="34">
        <v>42252300</v>
      </c>
      <c r="E235" s="34">
        <v>18330230</v>
      </c>
      <c r="F235" s="34">
        <v>26047668</v>
      </c>
      <c r="G235" s="34">
        <v>86630198</v>
      </c>
      <c r="H235" s="2">
        <v>2122439.8509999998</v>
      </c>
      <c r="I235" s="19">
        <v>2122907.8509999998</v>
      </c>
      <c r="J235" s="35">
        <v>1085</v>
      </c>
      <c r="K235" s="35">
        <v>468</v>
      </c>
      <c r="L235" s="12">
        <v>773.09</v>
      </c>
      <c r="M235" s="36">
        <v>746.52</v>
      </c>
      <c r="N235" s="36">
        <v>747.91</v>
      </c>
      <c r="O235" s="36">
        <v>751.55</v>
      </c>
      <c r="P235" s="36">
        <v>758.49</v>
      </c>
      <c r="Q235" s="36">
        <v>0</v>
      </c>
      <c r="R235" s="36">
        <v>0</v>
      </c>
      <c r="S235" s="36">
        <v>2844.5652507635427</v>
      </c>
      <c r="T235" s="2">
        <v>2843.738749129293</v>
      </c>
      <c r="U235" s="66">
        <v>4174.261250870707</v>
      </c>
      <c r="V235" s="37">
        <v>6.2073609999999997</v>
      </c>
      <c r="W235" s="38">
        <v>25</v>
      </c>
      <c r="X235" s="39">
        <v>432</v>
      </c>
      <c r="Y235" s="2">
        <v>259782.75</v>
      </c>
      <c r="Z235" s="4">
        <v>0.31841147120271518</v>
      </c>
      <c r="AA235" s="11">
        <v>0</v>
      </c>
      <c r="AB235" s="40" t="s">
        <v>106</v>
      </c>
      <c r="AC235" s="36">
        <v>116.68099897800001</v>
      </c>
      <c r="AD235" s="41">
        <v>39.299999999999997</v>
      </c>
      <c r="AE235" s="41">
        <v>39.299999999999997</v>
      </c>
      <c r="AF235" s="42">
        <v>3116169.5090000001</v>
      </c>
      <c r="AG235" s="43"/>
      <c r="AH235" s="44">
        <v>371621</v>
      </c>
      <c r="AI235" s="45">
        <v>29175</v>
      </c>
      <c r="AJ235" s="46">
        <v>8625</v>
      </c>
      <c r="AK235" s="46">
        <v>526</v>
      </c>
      <c r="AL235" s="9">
        <v>227232</v>
      </c>
      <c r="AM235" s="9">
        <v>0</v>
      </c>
      <c r="AN235" s="9">
        <v>227232</v>
      </c>
      <c r="AO235" s="42"/>
      <c r="AP235" s="9">
        <v>0</v>
      </c>
      <c r="AQ235" s="47">
        <v>26875</v>
      </c>
      <c r="AR235" s="47">
        <v>12852</v>
      </c>
      <c r="AS235" s="40">
        <v>0</v>
      </c>
      <c r="AT235" s="40">
        <v>0</v>
      </c>
      <c r="AU235" s="9">
        <v>0</v>
      </c>
      <c r="AV235" s="40">
        <v>0</v>
      </c>
      <c r="AW235" s="40">
        <v>93234</v>
      </c>
      <c r="AX235" s="40">
        <v>0</v>
      </c>
      <c r="AY235" s="45">
        <v>89778</v>
      </c>
    </row>
    <row r="236" spans="1:51" x14ac:dyDescent="0.25">
      <c r="A236" s="5" t="s">
        <v>612</v>
      </c>
      <c r="B236" s="5"/>
      <c r="C236" s="5" t="s">
        <v>344</v>
      </c>
      <c r="D236" s="34">
        <v>412557864</v>
      </c>
      <c r="E236" s="34">
        <v>126515583</v>
      </c>
      <c r="F236" s="34">
        <v>44637027</v>
      </c>
      <c r="G236" s="34">
        <v>583710474</v>
      </c>
      <c r="H236" s="2">
        <v>14300906.613</v>
      </c>
      <c r="I236" s="19">
        <v>14341498.613</v>
      </c>
      <c r="J236" s="35">
        <v>48122</v>
      </c>
      <c r="K236" s="35">
        <v>40592</v>
      </c>
      <c r="L236" s="12">
        <v>4014.17</v>
      </c>
      <c r="M236" s="36">
        <v>3995.09</v>
      </c>
      <c r="N236" s="36">
        <v>3968</v>
      </c>
      <c r="O236" s="36">
        <v>3927.99</v>
      </c>
      <c r="P236" s="36">
        <v>3932.46</v>
      </c>
      <c r="Q236" s="36">
        <v>0</v>
      </c>
      <c r="R236" s="36">
        <v>0</v>
      </c>
      <c r="S236" s="36">
        <v>3591.6659231706917</v>
      </c>
      <c r="T236" s="2">
        <v>3589.7811095619873</v>
      </c>
      <c r="U236" s="66">
        <v>3428.2188904380127</v>
      </c>
      <c r="V236" s="37">
        <v>18.026675000000001</v>
      </c>
      <c r="W236" s="38">
        <v>149</v>
      </c>
      <c r="X236" s="39">
        <v>2066</v>
      </c>
      <c r="Y236" s="2">
        <v>850411.7300000001</v>
      </c>
      <c r="Z236" s="4">
        <v>0</v>
      </c>
      <c r="AA236" s="11">
        <v>0</v>
      </c>
      <c r="AB236" s="40" t="s">
        <v>106</v>
      </c>
      <c r="AC236" s="36">
        <v>161.97225919300001</v>
      </c>
      <c r="AD236" s="41">
        <v>35.700000000000003</v>
      </c>
      <c r="AE236" s="41">
        <v>35.700000000000003</v>
      </c>
      <c r="AF236" s="42">
        <v>13696043.007000001</v>
      </c>
      <c r="AG236" s="43"/>
      <c r="AH236" s="44">
        <v>1988776</v>
      </c>
      <c r="AI236" s="45">
        <v>84725</v>
      </c>
      <c r="AJ236" s="46">
        <v>51405</v>
      </c>
      <c r="AK236" s="46">
        <v>526</v>
      </c>
      <c r="AL236" s="9">
        <v>1086716</v>
      </c>
      <c r="AM236" s="9">
        <v>0</v>
      </c>
      <c r="AN236" s="9">
        <v>1086716</v>
      </c>
      <c r="AO236" s="42"/>
      <c r="AP236" s="9">
        <v>0</v>
      </c>
      <c r="AQ236" s="47">
        <v>143823</v>
      </c>
      <c r="AR236" s="47">
        <v>0</v>
      </c>
      <c r="AS236" s="40">
        <v>0</v>
      </c>
      <c r="AT236" s="40">
        <v>0</v>
      </c>
      <c r="AU236" s="9">
        <v>0</v>
      </c>
      <c r="AV236" s="40">
        <v>0</v>
      </c>
      <c r="AW236" s="40">
        <v>66952</v>
      </c>
      <c r="AX236" s="40">
        <v>0</v>
      </c>
      <c r="AY236" s="45">
        <v>0</v>
      </c>
    </row>
    <row r="237" spans="1:51" x14ac:dyDescent="0.25">
      <c r="A237" s="5" t="s">
        <v>613</v>
      </c>
      <c r="B237" s="5"/>
      <c r="C237" s="5" t="s">
        <v>345</v>
      </c>
      <c r="D237" s="34">
        <v>37976436</v>
      </c>
      <c r="E237" s="34">
        <v>7808715</v>
      </c>
      <c r="F237" s="34">
        <v>24903985</v>
      </c>
      <c r="G237" s="34">
        <v>70689136</v>
      </c>
      <c r="H237" s="2">
        <v>1731883.8320000002</v>
      </c>
      <c r="I237" s="19">
        <v>1740149.8320000002</v>
      </c>
      <c r="J237" s="35">
        <v>32715</v>
      </c>
      <c r="K237" s="35">
        <v>8266</v>
      </c>
      <c r="L237" s="12">
        <v>361.12</v>
      </c>
      <c r="M237" s="36">
        <v>335.3</v>
      </c>
      <c r="N237" s="36">
        <v>348</v>
      </c>
      <c r="O237" s="36">
        <v>326.58</v>
      </c>
      <c r="P237" s="36">
        <v>335.22</v>
      </c>
      <c r="Q237" s="36">
        <v>0</v>
      </c>
      <c r="R237" s="36">
        <v>0</v>
      </c>
      <c r="S237" s="36">
        <v>5262.7462928720552</v>
      </c>
      <c r="T237" s="2">
        <v>5189.8295019385632</v>
      </c>
      <c r="U237" s="66">
        <v>1828.1704980614368</v>
      </c>
      <c r="V237" s="37">
        <v>15</v>
      </c>
      <c r="W237" s="38">
        <v>0</v>
      </c>
      <c r="X237" s="39">
        <v>286</v>
      </c>
      <c r="Y237" s="2">
        <v>180084.38400000002</v>
      </c>
      <c r="Z237" s="4">
        <v>0</v>
      </c>
      <c r="AA237" s="11">
        <v>0</v>
      </c>
      <c r="AB237" s="40">
        <v>733</v>
      </c>
      <c r="AC237" s="36">
        <v>363.79052176300002</v>
      </c>
      <c r="AD237" s="41">
        <v>35.700000000000003</v>
      </c>
      <c r="AE237" s="41">
        <v>35.700000000000003</v>
      </c>
      <c r="AF237" s="42">
        <v>612985.56799999974</v>
      </c>
      <c r="AG237" s="43"/>
      <c r="AH237" s="44">
        <v>166914</v>
      </c>
      <c r="AI237" s="45">
        <v>70500</v>
      </c>
      <c r="AJ237" s="46">
        <v>0</v>
      </c>
      <c r="AK237" s="46">
        <v>1051</v>
      </c>
      <c r="AL237" s="9">
        <v>300586</v>
      </c>
      <c r="AM237" s="9">
        <v>0</v>
      </c>
      <c r="AN237" s="9">
        <v>300586</v>
      </c>
      <c r="AO237" s="42"/>
      <c r="AP237" s="9">
        <v>0</v>
      </c>
      <c r="AQ237" s="47">
        <v>12071</v>
      </c>
      <c r="AR237" s="47">
        <v>0</v>
      </c>
      <c r="AS237" s="40">
        <v>0</v>
      </c>
      <c r="AT237" s="40">
        <v>0</v>
      </c>
      <c r="AU237" s="9">
        <v>117657</v>
      </c>
      <c r="AV237" s="40">
        <v>0</v>
      </c>
      <c r="AW237" s="40">
        <v>0</v>
      </c>
      <c r="AX237" s="40">
        <v>0</v>
      </c>
      <c r="AY237" s="45">
        <v>0</v>
      </c>
    </row>
    <row r="238" spans="1:51" x14ac:dyDescent="0.25">
      <c r="A238" s="5" t="s">
        <v>614</v>
      </c>
      <c r="B238" s="5"/>
      <c r="C238" s="5" t="s">
        <v>346</v>
      </c>
      <c r="D238" s="34">
        <v>31132098</v>
      </c>
      <c r="E238" s="34">
        <v>10839220</v>
      </c>
      <c r="F238" s="34">
        <v>30071370</v>
      </c>
      <c r="G238" s="34">
        <v>72042688</v>
      </c>
      <c r="H238" s="2">
        <v>1765045.8559999999</v>
      </c>
      <c r="I238" s="19">
        <v>1773823.8559999999</v>
      </c>
      <c r="J238" s="35">
        <v>8337</v>
      </c>
      <c r="K238" s="35">
        <v>8778</v>
      </c>
      <c r="L238" s="12">
        <v>623.83000000000004</v>
      </c>
      <c r="M238" s="36">
        <v>600.88</v>
      </c>
      <c r="N238" s="36">
        <v>587.38</v>
      </c>
      <c r="O238" s="36">
        <v>551.59</v>
      </c>
      <c r="P238" s="36">
        <v>551.41</v>
      </c>
      <c r="Q238" s="36">
        <v>0</v>
      </c>
      <c r="R238" s="36">
        <v>0</v>
      </c>
      <c r="S238" s="36">
        <v>2951.3095060577816</v>
      </c>
      <c r="T238" s="2">
        <v>2952.0434296365329</v>
      </c>
      <c r="U238" s="66">
        <v>4065.9565703634671</v>
      </c>
      <c r="V238" s="37">
        <v>2.141384</v>
      </c>
      <c r="W238" s="38">
        <v>4</v>
      </c>
      <c r="X238" s="39">
        <v>365</v>
      </c>
      <c r="Y238" s="2">
        <v>228274.19999999998</v>
      </c>
      <c r="Z238" s="4">
        <v>0.27427240640661465</v>
      </c>
      <c r="AA238" s="11">
        <v>0</v>
      </c>
      <c r="AB238" s="40">
        <v>0</v>
      </c>
      <c r="AC238" s="36">
        <v>181.22947216399999</v>
      </c>
      <c r="AD238" s="41">
        <v>35.700000000000003</v>
      </c>
      <c r="AE238" s="41">
        <v>35.700000000000003</v>
      </c>
      <c r="AF238" s="42">
        <v>2443151.9840000002</v>
      </c>
      <c r="AG238" s="43"/>
      <c r="AH238" s="44">
        <v>299121</v>
      </c>
      <c r="AI238" s="45">
        <v>10065</v>
      </c>
      <c r="AJ238" s="46">
        <v>1380</v>
      </c>
      <c r="AK238" s="46">
        <v>526</v>
      </c>
      <c r="AL238" s="9">
        <v>191990</v>
      </c>
      <c r="AM238" s="9">
        <v>0</v>
      </c>
      <c r="AN238" s="9">
        <v>191990</v>
      </c>
      <c r="AO238" s="42"/>
      <c r="AP238" s="9">
        <v>0</v>
      </c>
      <c r="AQ238" s="47">
        <v>21632</v>
      </c>
      <c r="AR238" s="47">
        <v>9415</v>
      </c>
      <c r="AS238" s="40">
        <v>0</v>
      </c>
      <c r="AT238" s="40">
        <v>0</v>
      </c>
      <c r="AU238" s="9">
        <v>0</v>
      </c>
      <c r="AV238" s="40">
        <v>0</v>
      </c>
      <c r="AW238" s="40">
        <v>80532</v>
      </c>
      <c r="AX238" s="40">
        <v>0</v>
      </c>
      <c r="AY238" s="45">
        <v>0</v>
      </c>
    </row>
    <row r="239" spans="1:51" x14ac:dyDescent="0.25">
      <c r="A239" s="5" t="s">
        <v>615</v>
      </c>
      <c r="B239" s="5"/>
      <c r="C239" s="5" t="s">
        <v>347</v>
      </c>
      <c r="D239" s="34">
        <v>29058455</v>
      </c>
      <c r="E239" s="34">
        <v>12120650</v>
      </c>
      <c r="F239" s="34">
        <v>6431975</v>
      </c>
      <c r="G239" s="34">
        <v>47611080</v>
      </c>
      <c r="H239" s="2">
        <v>1166471.46</v>
      </c>
      <c r="I239" s="19">
        <v>1217885.46</v>
      </c>
      <c r="J239" s="35">
        <v>53479</v>
      </c>
      <c r="K239" s="35">
        <v>51414</v>
      </c>
      <c r="L239" s="12">
        <v>842.04</v>
      </c>
      <c r="M239" s="36">
        <v>812.89</v>
      </c>
      <c r="N239" s="36">
        <v>814.84</v>
      </c>
      <c r="O239" s="36">
        <v>771.81</v>
      </c>
      <c r="P239" s="36">
        <v>759.96</v>
      </c>
      <c r="Q239" s="36">
        <v>0</v>
      </c>
      <c r="R239" s="36">
        <v>0</v>
      </c>
      <c r="S239" s="36">
        <v>1500.7571258103803</v>
      </c>
      <c r="T239" s="2">
        <v>1498.2168067020139</v>
      </c>
      <c r="U239" s="66">
        <v>5519.7831932979861</v>
      </c>
      <c r="V239" s="37">
        <v>10.845497</v>
      </c>
      <c r="W239" s="38">
        <v>162</v>
      </c>
      <c r="X239" s="39">
        <v>583</v>
      </c>
      <c r="Y239" s="2">
        <v>0</v>
      </c>
      <c r="Z239" s="4">
        <v>0.72798784464771027</v>
      </c>
      <c r="AA239" s="11">
        <v>0</v>
      </c>
      <c r="AB239" s="40">
        <v>0</v>
      </c>
      <c r="AC239" s="36">
        <v>148.07938669500001</v>
      </c>
      <c r="AD239" s="41">
        <v>34.5</v>
      </c>
      <c r="AE239" s="41">
        <v>34.5</v>
      </c>
      <c r="AF239" s="42">
        <v>4486976.5599999996</v>
      </c>
      <c r="AG239" s="43"/>
      <c r="AH239" s="44">
        <v>404661</v>
      </c>
      <c r="AI239" s="45">
        <v>50974</v>
      </c>
      <c r="AJ239" s="46">
        <v>55890</v>
      </c>
      <c r="AK239" s="46">
        <v>1051</v>
      </c>
      <c r="AL239" s="9">
        <v>612733</v>
      </c>
      <c r="AM239" s="9">
        <v>0</v>
      </c>
      <c r="AN239" s="9">
        <v>612733</v>
      </c>
      <c r="AO239" s="42"/>
      <c r="AP239" s="9">
        <v>0</v>
      </c>
      <c r="AQ239" s="47">
        <v>29264</v>
      </c>
      <c r="AR239" s="47">
        <v>0</v>
      </c>
      <c r="AS239" s="40">
        <v>0</v>
      </c>
      <c r="AT239" s="40">
        <v>0</v>
      </c>
      <c r="AU239" s="9">
        <v>0</v>
      </c>
      <c r="AV239" s="40">
        <v>0</v>
      </c>
      <c r="AW239" s="40">
        <v>102287</v>
      </c>
      <c r="AX239" s="40">
        <v>0</v>
      </c>
      <c r="AY239" s="45">
        <v>0</v>
      </c>
    </row>
    <row r="240" spans="1:51" x14ac:dyDescent="0.25">
      <c r="A240" s="5" t="s">
        <v>616</v>
      </c>
      <c r="B240" s="5"/>
      <c r="C240" s="5" t="s">
        <v>348</v>
      </c>
      <c r="D240" s="34">
        <v>80475319</v>
      </c>
      <c r="E240" s="34">
        <v>24924330</v>
      </c>
      <c r="F240" s="34">
        <v>5487330</v>
      </c>
      <c r="G240" s="34">
        <v>110886979</v>
      </c>
      <c r="H240" s="2">
        <v>2716730.9855000004</v>
      </c>
      <c r="I240" s="19">
        <v>2721898.9855000004</v>
      </c>
      <c r="J240" s="35">
        <v>5973</v>
      </c>
      <c r="K240" s="35">
        <v>5168</v>
      </c>
      <c r="L240" s="12">
        <v>2157.1</v>
      </c>
      <c r="M240" s="36">
        <v>2090.8000000000002</v>
      </c>
      <c r="N240" s="36">
        <v>2083.02</v>
      </c>
      <c r="O240" s="36">
        <v>2079.25</v>
      </c>
      <c r="P240" s="36">
        <v>2074.87</v>
      </c>
      <c r="Q240" s="36">
        <v>0</v>
      </c>
      <c r="R240" s="36">
        <v>0</v>
      </c>
      <c r="S240" s="36">
        <v>1302.2307181461642</v>
      </c>
      <c r="T240" s="2">
        <v>1301.8456980581595</v>
      </c>
      <c r="U240" s="66">
        <v>5716.1543019418405</v>
      </c>
      <c r="V240" s="37">
        <v>16.723452000000002</v>
      </c>
      <c r="W240" s="38">
        <v>387</v>
      </c>
      <c r="X240" s="39">
        <v>1473</v>
      </c>
      <c r="Y240" s="2">
        <v>364614.75</v>
      </c>
      <c r="Z240" s="4">
        <v>0.77216877485233226</v>
      </c>
      <c r="AA240" s="11">
        <v>0</v>
      </c>
      <c r="AB240" s="40" t="s">
        <v>106</v>
      </c>
      <c r="AC240" s="36">
        <v>186.54560391199999</v>
      </c>
      <c r="AD240" s="41">
        <v>40.200000000000003</v>
      </c>
      <c r="AE240" s="41">
        <v>40.200000000000003</v>
      </c>
      <c r="AF240" s="42">
        <v>11951335.414500002</v>
      </c>
      <c r="AG240" s="43"/>
      <c r="AH240" s="44">
        <v>1040811</v>
      </c>
      <c r="AI240" s="45">
        <v>78600</v>
      </c>
      <c r="AJ240" s="46">
        <v>133515</v>
      </c>
      <c r="AK240" s="46">
        <v>1051</v>
      </c>
      <c r="AL240" s="9">
        <v>1548123</v>
      </c>
      <c r="AM240" s="9">
        <v>0</v>
      </c>
      <c r="AN240" s="9">
        <v>1548123</v>
      </c>
      <c r="AO240" s="42"/>
      <c r="AP240" s="9">
        <v>0</v>
      </c>
      <c r="AQ240" s="47">
        <v>75269</v>
      </c>
      <c r="AR240" s="47">
        <v>95714</v>
      </c>
      <c r="AS240" s="40">
        <v>0</v>
      </c>
      <c r="AT240" s="40">
        <v>0</v>
      </c>
      <c r="AU240" s="9">
        <v>0</v>
      </c>
      <c r="AV240" s="40">
        <v>0</v>
      </c>
      <c r="AW240" s="40">
        <v>232647</v>
      </c>
      <c r="AX240" s="40">
        <v>0</v>
      </c>
      <c r="AY240" s="45">
        <v>0</v>
      </c>
    </row>
    <row r="241" spans="1:55" x14ac:dyDescent="0.25">
      <c r="A241" s="5" t="s">
        <v>617</v>
      </c>
      <c r="B241" s="5"/>
      <c r="C241" s="5" t="s">
        <v>349</v>
      </c>
      <c r="D241" s="34">
        <v>20874197</v>
      </c>
      <c r="E241" s="34">
        <v>6641990</v>
      </c>
      <c r="F241" s="34">
        <v>4741070</v>
      </c>
      <c r="G241" s="34">
        <v>32257257</v>
      </c>
      <c r="H241" s="2">
        <v>790302.79650000005</v>
      </c>
      <c r="I241" s="19">
        <v>839634.79650000005</v>
      </c>
      <c r="J241" s="35">
        <v>55335</v>
      </c>
      <c r="K241" s="35">
        <v>49332</v>
      </c>
      <c r="L241" s="12">
        <v>343.83</v>
      </c>
      <c r="M241" s="36">
        <v>342.43</v>
      </c>
      <c r="N241" s="36">
        <v>342.13</v>
      </c>
      <c r="O241" s="36">
        <v>344.93</v>
      </c>
      <c r="P241" s="36">
        <v>348.72</v>
      </c>
      <c r="Q241" s="36">
        <v>0</v>
      </c>
      <c r="R241" s="36">
        <v>0</v>
      </c>
      <c r="S241" s="36">
        <v>2469.520183687177</v>
      </c>
      <c r="T241" s="2">
        <v>2451.9895934935607</v>
      </c>
      <c r="U241" s="66">
        <v>4566.0104065064388</v>
      </c>
      <c r="V241" s="37">
        <v>1.9953129999999999</v>
      </c>
      <c r="W241" s="38">
        <v>50</v>
      </c>
      <c r="X241" s="39">
        <v>285</v>
      </c>
      <c r="Y241" s="2">
        <v>52840.324999999997</v>
      </c>
      <c r="Z241" s="4">
        <v>0.45706691391035625</v>
      </c>
      <c r="AA241" s="11">
        <v>0</v>
      </c>
      <c r="AB241" s="40" t="s">
        <v>106</v>
      </c>
      <c r="AC241" s="36">
        <v>158.79671641799999</v>
      </c>
      <c r="AD241" s="41">
        <v>38.799999999999997</v>
      </c>
      <c r="AE241" s="41">
        <v>38.799999999999997</v>
      </c>
      <c r="AF241" s="42">
        <v>1563538.9434999998</v>
      </c>
      <c r="AG241" s="43"/>
      <c r="AH241" s="44">
        <v>170463</v>
      </c>
      <c r="AI241" s="45">
        <v>9378</v>
      </c>
      <c r="AJ241" s="46">
        <v>17250</v>
      </c>
      <c r="AK241" s="46">
        <v>1051</v>
      </c>
      <c r="AL241" s="9">
        <v>299535</v>
      </c>
      <c r="AM241" s="9">
        <v>0</v>
      </c>
      <c r="AN241" s="9">
        <v>299535</v>
      </c>
      <c r="AO241" s="42"/>
      <c r="AP241" s="9">
        <v>0</v>
      </c>
      <c r="AQ241" s="47">
        <v>12327</v>
      </c>
      <c r="AR241" s="47">
        <v>4623</v>
      </c>
      <c r="AS241" s="40">
        <v>0</v>
      </c>
      <c r="AT241" s="40">
        <v>0</v>
      </c>
      <c r="AU241" s="9">
        <v>0</v>
      </c>
      <c r="AV241" s="40">
        <v>0</v>
      </c>
      <c r="AW241" s="40">
        <v>0</v>
      </c>
      <c r="AX241" s="40">
        <v>15422</v>
      </c>
      <c r="AY241" s="45">
        <v>31018</v>
      </c>
    </row>
    <row r="242" spans="1:55" x14ac:dyDescent="0.25">
      <c r="A242" s="5" t="s">
        <v>618</v>
      </c>
      <c r="B242" s="5"/>
      <c r="C242" s="5" t="s">
        <v>350</v>
      </c>
      <c r="D242" s="34">
        <v>45884591</v>
      </c>
      <c r="E242" s="34">
        <v>25210630</v>
      </c>
      <c r="F242" s="34">
        <v>9090780</v>
      </c>
      <c r="G242" s="34">
        <v>80186001</v>
      </c>
      <c r="H242" s="2">
        <v>1964557.0245000003</v>
      </c>
      <c r="I242" s="19">
        <v>2201760.0245000003</v>
      </c>
      <c r="J242" s="35">
        <v>263104</v>
      </c>
      <c r="K242" s="35">
        <v>237203</v>
      </c>
      <c r="L242" s="12">
        <v>850.79</v>
      </c>
      <c r="M242" s="36">
        <v>789.99</v>
      </c>
      <c r="N242" s="36">
        <v>779.25</v>
      </c>
      <c r="O242" s="36">
        <v>758.7</v>
      </c>
      <c r="P242" s="36">
        <v>758.63</v>
      </c>
      <c r="Q242" s="36">
        <v>0</v>
      </c>
      <c r="R242" s="36">
        <v>0</v>
      </c>
      <c r="S242" s="36">
        <v>2819.859776073115</v>
      </c>
      <c r="T242" s="2">
        <v>2787.0732851048751</v>
      </c>
      <c r="U242" s="66">
        <v>4230.9267148951249</v>
      </c>
      <c r="V242" s="37">
        <v>5.0283870000000004</v>
      </c>
      <c r="W242" s="38">
        <v>71</v>
      </c>
      <c r="X242" s="39">
        <v>643</v>
      </c>
      <c r="Y242" s="2">
        <v>208028.25</v>
      </c>
      <c r="Z242" s="4">
        <v>0.32830738716119978</v>
      </c>
      <c r="AA242" s="11">
        <v>0</v>
      </c>
      <c r="AB242" s="40" t="s">
        <v>351</v>
      </c>
      <c r="AC242" s="36">
        <v>614.95101982899996</v>
      </c>
      <c r="AD242" s="41">
        <v>35.6</v>
      </c>
      <c r="AE242" s="41">
        <v>35.6</v>
      </c>
      <c r="AF242" s="42">
        <v>3342389.7954999995</v>
      </c>
      <c r="AG242" s="43"/>
      <c r="AH242" s="44">
        <v>393261</v>
      </c>
      <c r="AI242" s="45">
        <v>23633</v>
      </c>
      <c r="AJ242" s="46">
        <v>24495</v>
      </c>
      <c r="AK242" s="46">
        <v>1051</v>
      </c>
      <c r="AL242" s="9">
        <v>675793</v>
      </c>
      <c r="AM242" s="9">
        <v>0</v>
      </c>
      <c r="AN242" s="9">
        <v>675793</v>
      </c>
      <c r="AO242" s="42"/>
      <c r="AP242" s="9">
        <v>0</v>
      </c>
      <c r="AQ242" s="47">
        <v>28440</v>
      </c>
      <c r="AR242" s="47">
        <v>12132</v>
      </c>
      <c r="AS242" s="40">
        <v>0</v>
      </c>
      <c r="AT242" s="40">
        <v>0</v>
      </c>
      <c r="AU242" s="9">
        <v>0</v>
      </c>
      <c r="AV242" s="40">
        <v>0</v>
      </c>
      <c r="AW242" s="40">
        <v>213347</v>
      </c>
      <c r="AX242" s="40">
        <v>0</v>
      </c>
      <c r="AY242" s="45">
        <v>100452</v>
      </c>
    </row>
    <row r="243" spans="1:55" x14ac:dyDescent="0.25">
      <c r="A243" s="76" t="s">
        <v>619</v>
      </c>
      <c r="B243" s="76"/>
      <c r="C243" s="71" t="s">
        <v>361</v>
      </c>
      <c r="D243" s="9"/>
      <c r="E243" s="45"/>
      <c r="F243" s="9"/>
      <c r="G243" s="9"/>
      <c r="H243" s="2"/>
      <c r="I243" s="19"/>
      <c r="J243" s="45"/>
      <c r="K243" s="9"/>
      <c r="L243" s="2">
        <v>1018.95</v>
      </c>
      <c r="M243" s="12">
        <v>1110.8699999999999</v>
      </c>
      <c r="N243" s="1">
        <v>1107.9000000000001</v>
      </c>
      <c r="O243" s="1">
        <v>1171.8399999999999</v>
      </c>
      <c r="P243" s="1">
        <v>1179.8800000000001</v>
      </c>
      <c r="T243" s="2"/>
      <c r="U243" s="18"/>
      <c r="V243" s="49">
        <v>0</v>
      </c>
      <c r="W243" s="38">
        <v>85</v>
      </c>
      <c r="X243" s="39">
        <v>311</v>
      </c>
      <c r="Y243" s="2"/>
      <c r="Z243" s="4"/>
      <c r="AA243" s="11"/>
      <c r="AB243" s="40"/>
      <c r="AC243" s="2"/>
      <c r="AF243" s="42">
        <v>7796086</v>
      </c>
      <c r="AG243" s="9"/>
      <c r="AH243" s="44"/>
      <c r="AI243" s="45"/>
      <c r="AJ243" s="50">
        <v>29920</v>
      </c>
      <c r="AK243" s="50">
        <v>526</v>
      </c>
      <c r="AL243" s="45">
        <v>163586</v>
      </c>
      <c r="AM243" s="51"/>
      <c r="AN243" s="45">
        <v>163586</v>
      </c>
      <c r="AO243" s="42"/>
      <c r="AP243" s="9">
        <v>16397</v>
      </c>
      <c r="AQ243" s="9">
        <v>39991</v>
      </c>
      <c r="AR243" s="9"/>
      <c r="AS243" s="52"/>
      <c r="AT243" s="40"/>
      <c r="AU243" s="9"/>
      <c r="AV243" s="9"/>
      <c r="AW243" s="45">
        <v>0</v>
      </c>
      <c r="AX243" s="1">
        <v>384113</v>
      </c>
      <c r="AZ243" s="1" t="s">
        <v>356</v>
      </c>
      <c r="BA243" s="1">
        <v>1225</v>
      </c>
      <c r="BB243" s="1">
        <v>1210</v>
      </c>
      <c r="BC243" s="1">
        <v>514080</v>
      </c>
    </row>
    <row r="244" spans="1:55" x14ac:dyDescent="0.25">
      <c r="A244" s="76" t="s">
        <v>620</v>
      </c>
      <c r="B244" s="76"/>
      <c r="C244" s="71" t="s">
        <v>362</v>
      </c>
      <c r="K244" s="45"/>
      <c r="L244" s="1">
        <v>656.73</v>
      </c>
      <c r="M244" s="1">
        <v>1000.97</v>
      </c>
      <c r="N244" s="1">
        <v>993.81</v>
      </c>
      <c r="O244" s="1">
        <v>1045.0999999999999</v>
      </c>
      <c r="P244" s="1">
        <v>1042.78</v>
      </c>
      <c r="V244" s="49">
        <v>0</v>
      </c>
      <c r="W244" s="1">
        <v>123</v>
      </c>
      <c r="X244" s="1">
        <v>127</v>
      </c>
      <c r="AF244" s="1">
        <v>7024807</v>
      </c>
      <c r="AH244" s="44"/>
      <c r="AI244" s="9"/>
      <c r="AJ244" s="1">
        <v>43296</v>
      </c>
      <c r="AK244" s="1">
        <v>526</v>
      </c>
      <c r="AL244" s="1">
        <v>66802</v>
      </c>
      <c r="AM244" s="51"/>
      <c r="AN244" s="1">
        <v>66802</v>
      </c>
      <c r="AO244" s="51"/>
      <c r="AP244" s="1">
        <v>10688</v>
      </c>
      <c r="AQ244" s="1">
        <v>36035</v>
      </c>
      <c r="AS244" s="52"/>
      <c r="AW244" s="1">
        <v>0</v>
      </c>
      <c r="AX244" s="1">
        <v>742189</v>
      </c>
      <c r="AZ244" s="1" t="s">
        <v>356</v>
      </c>
      <c r="BA244" s="1">
        <v>1500</v>
      </c>
      <c r="BB244" s="1">
        <v>993</v>
      </c>
      <c r="BC244" s="1">
        <v>463222</v>
      </c>
    </row>
    <row r="245" spans="1:55" x14ac:dyDescent="0.25">
      <c r="A245" s="76" t="s">
        <v>621</v>
      </c>
      <c r="B245" s="76"/>
      <c r="C245" s="71" t="s">
        <v>363</v>
      </c>
      <c r="D245" s="45"/>
      <c r="E245" s="45"/>
      <c r="F245" s="45"/>
      <c r="G245" s="45"/>
      <c r="H245" s="45"/>
      <c r="I245" s="45"/>
      <c r="J245" s="45"/>
      <c r="K245" s="45"/>
      <c r="L245" s="45">
        <v>1210.21</v>
      </c>
      <c r="M245" s="45">
        <v>1636.94</v>
      </c>
      <c r="N245" s="45">
        <v>1883.98</v>
      </c>
      <c r="O245" s="45">
        <v>2683.45</v>
      </c>
      <c r="P245" s="45">
        <v>2816.13</v>
      </c>
      <c r="Q245" s="45"/>
      <c r="R245" s="45"/>
      <c r="S245" s="45"/>
      <c r="T245" s="45"/>
      <c r="U245" s="45"/>
      <c r="V245" s="45">
        <v>0</v>
      </c>
      <c r="W245" s="45">
        <v>45</v>
      </c>
      <c r="X245" s="45">
        <v>0</v>
      </c>
      <c r="Y245" s="45"/>
      <c r="Z245" s="45"/>
      <c r="AA245" s="45"/>
      <c r="AB245" s="45"/>
      <c r="AC245" s="45"/>
      <c r="AD245" s="45"/>
      <c r="AE245" s="45"/>
      <c r="AF245" s="45">
        <v>11488045</v>
      </c>
      <c r="AG245" s="45"/>
      <c r="AH245" s="44"/>
      <c r="AJ245" s="45">
        <v>15840</v>
      </c>
      <c r="AK245" s="45">
        <v>0</v>
      </c>
      <c r="AL245" s="45"/>
      <c r="AM245" s="51"/>
      <c r="AN245" s="45">
        <v>0</v>
      </c>
      <c r="AO245" s="51"/>
      <c r="AP245" s="45"/>
      <c r="AQ245" s="45">
        <v>58930</v>
      </c>
      <c r="AR245" s="45"/>
      <c r="AS245" s="52"/>
      <c r="AT245" s="45"/>
      <c r="AU245" s="45"/>
      <c r="AV245" s="45"/>
      <c r="AW245" s="45">
        <v>0</v>
      </c>
      <c r="AX245" s="45">
        <v>5087120</v>
      </c>
      <c r="AZ245" s="1" t="s">
        <v>356</v>
      </c>
      <c r="BA245" s="1">
        <v>3000</v>
      </c>
      <c r="BB245" s="1">
        <v>1533</v>
      </c>
      <c r="BC245" s="1">
        <v>0</v>
      </c>
    </row>
    <row r="246" spans="1:55" x14ac:dyDescent="0.25">
      <c r="A246" s="76" t="s">
        <v>622</v>
      </c>
      <c r="B246" s="76"/>
      <c r="C246" s="71" t="s">
        <v>364</v>
      </c>
      <c r="D246" s="45"/>
      <c r="E246" s="45"/>
      <c r="F246" s="45"/>
      <c r="G246" s="45"/>
      <c r="H246" s="45"/>
      <c r="I246" s="45"/>
      <c r="J246" s="45"/>
      <c r="K246" s="45"/>
      <c r="L246" s="45">
        <v>0</v>
      </c>
      <c r="M246" s="45">
        <v>0</v>
      </c>
      <c r="N246" s="45">
        <v>0</v>
      </c>
      <c r="O246" s="45">
        <v>36.35</v>
      </c>
      <c r="P246" s="45">
        <v>37.22</v>
      </c>
      <c r="Q246" s="45"/>
      <c r="R246" s="45"/>
      <c r="S246" s="45"/>
      <c r="T246" s="45"/>
      <c r="U246" s="45"/>
      <c r="V246" s="45">
        <v>0</v>
      </c>
      <c r="W246" s="45">
        <v>0</v>
      </c>
      <c r="X246" s="45"/>
      <c r="Y246" s="45"/>
      <c r="Z246" s="45"/>
      <c r="AA246" s="45"/>
      <c r="AB246" s="45"/>
      <c r="AC246" s="45"/>
      <c r="AD246" s="45"/>
      <c r="AE246" s="45"/>
      <c r="AF246" s="51">
        <v>255104</v>
      </c>
      <c r="AG246" s="45"/>
      <c r="AH246" s="44"/>
      <c r="AI246" s="45"/>
      <c r="AJ246" s="45">
        <v>0</v>
      </c>
      <c r="AK246" s="45">
        <v>0</v>
      </c>
      <c r="AL246" s="45">
        <v>0</v>
      </c>
      <c r="AM246" s="51"/>
      <c r="AN246" s="45">
        <v>0</v>
      </c>
      <c r="AO246" s="51"/>
      <c r="AP246" s="45"/>
      <c r="AQ246" s="51">
        <v>1368</v>
      </c>
      <c r="AR246" s="45"/>
      <c r="AS246" s="52"/>
      <c r="AT246" s="45"/>
      <c r="AU246" s="45"/>
      <c r="AV246" s="45"/>
      <c r="AW246" s="45">
        <v>0</v>
      </c>
      <c r="AX246" s="45">
        <v>0</v>
      </c>
      <c r="AZ246" s="1" t="s">
        <v>642</v>
      </c>
      <c r="BA246" s="1">
        <v>40</v>
      </c>
      <c r="BB246" s="1">
        <v>38</v>
      </c>
      <c r="BC246" s="1">
        <v>16821</v>
      </c>
    </row>
    <row r="247" spans="1:55" x14ac:dyDescent="0.25">
      <c r="A247" s="77" t="s">
        <v>623</v>
      </c>
      <c r="B247" s="77"/>
      <c r="C247" s="72" t="s">
        <v>365</v>
      </c>
      <c r="D247" s="45"/>
      <c r="E247" s="45"/>
      <c r="F247" s="45"/>
      <c r="G247" s="45"/>
      <c r="H247" s="45"/>
      <c r="I247" s="45"/>
      <c r="J247" s="45"/>
      <c r="K247" s="45"/>
      <c r="L247" s="45">
        <v>268.56</v>
      </c>
      <c r="M247" s="45">
        <v>247.66</v>
      </c>
      <c r="N247" s="45">
        <v>230.52</v>
      </c>
      <c r="O247" s="45">
        <v>219.87</v>
      </c>
      <c r="P247" s="45">
        <v>225.27</v>
      </c>
      <c r="Q247" s="45"/>
      <c r="R247" s="45"/>
      <c r="S247" s="45"/>
      <c r="T247" s="45"/>
      <c r="U247" s="45"/>
      <c r="V247" s="45">
        <v>0</v>
      </c>
      <c r="W247" s="45">
        <v>1</v>
      </c>
      <c r="X247" s="45">
        <v>233</v>
      </c>
      <c r="Y247" s="45"/>
      <c r="Z247" s="45"/>
      <c r="AA247" s="45"/>
      <c r="AB247" s="45"/>
      <c r="AC247" s="45"/>
      <c r="AD247" s="45"/>
      <c r="AE247" s="45"/>
      <c r="AF247" s="45">
        <v>1738078</v>
      </c>
      <c r="AG247" s="45"/>
      <c r="AH247" s="44"/>
      <c r="AI247" s="45"/>
      <c r="AJ247" s="45">
        <v>352</v>
      </c>
      <c r="AK247" s="45">
        <v>1576</v>
      </c>
      <c r="AL247" s="45">
        <v>367208</v>
      </c>
      <c r="AM247" s="51"/>
      <c r="AN247" s="45">
        <v>367208</v>
      </c>
      <c r="AO247" s="51"/>
      <c r="AP247" s="45"/>
      <c r="AQ247" s="45">
        <v>8916</v>
      </c>
      <c r="AR247" s="45"/>
      <c r="AS247" s="52"/>
      <c r="AT247" s="45"/>
      <c r="AU247" s="45"/>
      <c r="AV247" s="45"/>
      <c r="AW247" s="45">
        <v>73338</v>
      </c>
      <c r="AX247" s="45">
        <v>0</v>
      </c>
      <c r="AZ247" s="1" t="s">
        <v>356</v>
      </c>
      <c r="BA247" s="1">
        <v>344</v>
      </c>
      <c r="BB247" s="1">
        <v>235</v>
      </c>
      <c r="BC247" s="1">
        <v>114610</v>
      </c>
    </row>
    <row r="248" spans="1:55" s="5" customFormat="1" ht="25" x14ac:dyDescent="0.25">
      <c r="A248" s="76" t="s">
        <v>624</v>
      </c>
      <c r="B248" s="76"/>
      <c r="C248" s="73" t="s">
        <v>366</v>
      </c>
      <c r="D248" s="9"/>
      <c r="E248" s="9"/>
      <c r="F248" s="9"/>
      <c r="G248" s="9"/>
      <c r="H248" s="9"/>
      <c r="I248" s="9"/>
      <c r="J248" s="9"/>
      <c r="K248" s="9"/>
      <c r="L248" s="9">
        <v>111.62</v>
      </c>
      <c r="M248" s="9">
        <v>236.67</v>
      </c>
      <c r="N248" s="9">
        <v>235.92</v>
      </c>
      <c r="O248" s="9">
        <v>307.12</v>
      </c>
      <c r="P248" s="9">
        <v>302.24</v>
      </c>
      <c r="Q248" s="9"/>
      <c r="R248" s="9"/>
      <c r="S248" s="9"/>
      <c r="T248" s="9"/>
      <c r="U248" s="9"/>
      <c r="V248" s="9">
        <v>0</v>
      </c>
      <c r="W248" s="9">
        <v>2</v>
      </c>
      <c r="X248" s="9">
        <v>191</v>
      </c>
      <c r="Y248" s="9"/>
      <c r="Z248" s="9"/>
      <c r="AA248" s="9"/>
      <c r="AB248" s="9"/>
      <c r="AC248" s="9"/>
      <c r="AD248" s="9"/>
      <c r="AE248" s="9"/>
      <c r="AF248" s="9">
        <v>2155368</v>
      </c>
      <c r="AG248" s="9"/>
      <c r="AH248" s="9"/>
      <c r="AI248" s="45"/>
      <c r="AJ248" s="9">
        <v>704</v>
      </c>
      <c r="AK248" s="9">
        <v>1576</v>
      </c>
      <c r="AL248" s="9">
        <v>464920</v>
      </c>
      <c r="AM248" s="42"/>
      <c r="AN248" s="9">
        <v>464920</v>
      </c>
      <c r="AO248" s="42"/>
      <c r="AP248" s="9"/>
      <c r="AQ248" s="9">
        <v>11592</v>
      </c>
      <c r="AR248" s="9"/>
      <c r="AS248" s="54"/>
      <c r="AT248" s="9"/>
      <c r="AU248" s="9"/>
      <c r="AV248" s="9"/>
      <c r="AW248" s="9">
        <v>0</v>
      </c>
      <c r="AX248" s="9">
        <v>0</v>
      </c>
      <c r="AZ248" s="5" t="s">
        <v>642</v>
      </c>
      <c r="BA248" s="5">
        <v>330</v>
      </c>
      <c r="BB248" s="5">
        <v>322</v>
      </c>
      <c r="BC248" s="5">
        <v>142126</v>
      </c>
    </row>
    <row r="249" spans="1:55" s="5" customFormat="1" ht="50" x14ac:dyDescent="0.25">
      <c r="A249" s="76" t="s">
        <v>625</v>
      </c>
      <c r="B249" s="76"/>
      <c r="C249" s="74" t="s">
        <v>367</v>
      </c>
      <c r="D249" s="9"/>
      <c r="E249" s="9"/>
      <c r="F249" s="9"/>
      <c r="G249" s="9"/>
      <c r="H249" s="9"/>
      <c r="I249" s="9"/>
      <c r="J249" s="9"/>
      <c r="K249" s="9"/>
      <c r="L249" s="9">
        <v>0</v>
      </c>
      <c r="M249" s="9">
        <v>0</v>
      </c>
      <c r="N249" s="9">
        <v>0</v>
      </c>
      <c r="O249" s="9">
        <v>66.67</v>
      </c>
      <c r="P249" s="9">
        <v>65.599999999999994</v>
      </c>
      <c r="Q249" s="9"/>
      <c r="R249" s="9"/>
      <c r="S249" s="9"/>
      <c r="T249" s="9"/>
      <c r="U249" s="9"/>
      <c r="V249" s="9">
        <v>0</v>
      </c>
      <c r="W249" s="9">
        <v>0</v>
      </c>
      <c r="X249" s="9"/>
      <c r="Y249" s="9"/>
      <c r="Z249" s="9"/>
      <c r="AA249" s="9"/>
      <c r="AB249" s="9"/>
      <c r="AC249" s="9"/>
      <c r="AD249" s="9"/>
      <c r="AE249" s="9"/>
      <c r="AF249" s="42">
        <v>467890</v>
      </c>
      <c r="AG249" s="9"/>
      <c r="AH249" s="9"/>
      <c r="AI249" s="9"/>
      <c r="AJ249" s="9">
        <v>0</v>
      </c>
      <c r="AK249" s="9">
        <v>1576</v>
      </c>
      <c r="AL249" s="9">
        <v>107168</v>
      </c>
      <c r="AM249" s="42"/>
      <c r="AN249" s="9">
        <v>107168</v>
      </c>
      <c r="AO249" s="42"/>
      <c r="AP249" s="9"/>
      <c r="AQ249" s="9">
        <v>2988</v>
      </c>
      <c r="AR249" s="9"/>
      <c r="AS249" s="54"/>
      <c r="AT249" s="9"/>
      <c r="AU249" s="9"/>
      <c r="AV249" s="9"/>
      <c r="AW249" s="9">
        <v>0</v>
      </c>
      <c r="AX249" s="9">
        <v>0</v>
      </c>
      <c r="AZ249" s="5" t="s">
        <v>642</v>
      </c>
      <c r="BA249" s="5">
        <v>84</v>
      </c>
      <c r="BB249" s="5">
        <v>83</v>
      </c>
      <c r="BC249" s="5">
        <v>30853</v>
      </c>
    </row>
    <row r="250" spans="1:55" s="5" customFormat="1" x14ac:dyDescent="0.25">
      <c r="A250" s="77" t="s">
        <v>626</v>
      </c>
      <c r="B250" s="77"/>
      <c r="C250" s="72" t="s">
        <v>368</v>
      </c>
      <c r="D250" s="9"/>
      <c r="E250" s="9"/>
      <c r="F250" s="9"/>
      <c r="G250" s="9"/>
      <c r="H250" s="9"/>
      <c r="I250" s="9"/>
      <c r="J250" s="9"/>
      <c r="K250" s="9"/>
      <c r="L250" s="9">
        <v>61.85</v>
      </c>
      <c r="M250" s="9">
        <v>57.63</v>
      </c>
      <c r="N250" s="9">
        <v>56</v>
      </c>
      <c r="O250" s="9">
        <v>57.37</v>
      </c>
      <c r="P250" s="9">
        <v>66.05</v>
      </c>
      <c r="Q250" s="9"/>
      <c r="R250" s="9"/>
      <c r="S250" s="9"/>
      <c r="T250" s="9"/>
      <c r="U250" s="9"/>
      <c r="V250" s="9">
        <v>0</v>
      </c>
      <c r="W250" s="9">
        <v>0</v>
      </c>
      <c r="X250" s="9">
        <v>45</v>
      </c>
      <c r="Y250" s="9"/>
      <c r="Z250" s="9"/>
      <c r="AA250" s="9"/>
      <c r="AB250" s="9"/>
      <c r="AC250" s="9"/>
      <c r="AD250" s="9"/>
      <c r="AE250" s="9"/>
      <c r="AF250" s="42">
        <v>404447</v>
      </c>
      <c r="AG250" s="9"/>
      <c r="AH250" s="9"/>
      <c r="AI250" s="9"/>
      <c r="AJ250" s="9">
        <v>0</v>
      </c>
      <c r="AK250" s="9">
        <v>1051</v>
      </c>
      <c r="AL250" s="9">
        <v>47295</v>
      </c>
      <c r="AM250" s="42"/>
      <c r="AN250" s="9">
        <v>47295</v>
      </c>
      <c r="AO250" s="42"/>
      <c r="AP250" s="9"/>
      <c r="AQ250" s="9">
        <v>2075</v>
      </c>
      <c r="AR250" s="9"/>
      <c r="AS250" s="54"/>
      <c r="AT250" s="9"/>
      <c r="AU250" s="9"/>
      <c r="AV250" s="9"/>
      <c r="AW250" s="9">
        <v>14808</v>
      </c>
      <c r="AX250" s="9">
        <v>0</v>
      </c>
      <c r="AZ250" s="5" t="s">
        <v>356</v>
      </c>
      <c r="BA250" s="5">
        <v>150</v>
      </c>
      <c r="BB250" s="5">
        <v>60</v>
      </c>
      <c r="BC250" s="5">
        <v>26669</v>
      </c>
    </row>
    <row r="251" spans="1:55" s="5" customFormat="1" x14ac:dyDescent="0.25">
      <c r="A251" s="77" t="s">
        <v>627</v>
      </c>
      <c r="B251" s="77"/>
      <c r="C251" s="72" t="s">
        <v>369</v>
      </c>
      <c r="D251" s="9"/>
      <c r="E251" s="9"/>
      <c r="F251" s="9"/>
      <c r="G251" s="9"/>
      <c r="H251" s="9"/>
      <c r="I251" s="9"/>
      <c r="J251" s="9"/>
      <c r="K251" s="9"/>
      <c r="L251" s="9">
        <v>1212.8499999999999</v>
      </c>
      <c r="M251" s="9">
        <v>1258.3399999999999</v>
      </c>
      <c r="N251" s="9">
        <v>1213.6600000000001</v>
      </c>
      <c r="O251" s="9">
        <v>1184.4000000000001</v>
      </c>
      <c r="P251" s="9">
        <v>1157.1500000000001</v>
      </c>
      <c r="Q251" s="9"/>
      <c r="R251" s="9"/>
      <c r="S251" s="9"/>
      <c r="T251" s="9"/>
      <c r="U251" s="9"/>
      <c r="V251" s="9">
        <v>0</v>
      </c>
      <c r="W251" s="9">
        <v>10</v>
      </c>
      <c r="X251" s="9">
        <v>1157</v>
      </c>
      <c r="Y251" s="9"/>
      <c r="Z251" s="9"/>
      <c r="AA251" s="9"/>
      <c r="AB251" s="9"/>
      <c r="AC251" s="9"/>
      <c r="AD251" s="9"/>
      <c r="AE251" s="9"/>
      <c r="AF251" s="42">
        <v>8831030</v>
      </c>
      <c r="AG251" s="9"/>
      <c r="AH251" s="9"/>
      <c r="AI251" s="9"/>
      <c r="AJ251" s="9">
        <v>3520</v>
      </c>
      <c r="AK251" s="9">
        <v>1576</v>
      </c>
      <c r="AL251" s="9">
        <v>1823432</v>
      </c>
      <c r="AM251" s="42"/>
      <c r="AN251" s="9">
        <v>1823432</v>
      </c>
      <c r="AO251" s="42"/>
      <c r="AP251" s="9"/>
      <c r="AQ251" s="9">
        <v>45300</v>
      </c>
      <c r="AR251" s="9"/>
      <c r="AS251" s="54"/>
      <c r="AT251" s="9"/>
      <c r="AU251" s="9"/>
      <c r="AV251" s="9"/>
      <c r="AW251" s="9">
        <v>0</v>
      </c>
      <c r="AX251" s="9">
        <v>1421</v>
      </c>
      <c r="AZ251" s="5" t="s">
        <v>356</v>
      </c>
      <c r="BA251" s="5">
        <v>2600</v>
      </c>
      <c r="BB251" s="5">
        <v>1244</v>
      </c>
      <c r="BC251" s="5">
        <v>582326</v>
      </c>
    </row>
    <row r="252" spans="1:55" s="5" customFormat="1" x14ac:dyDescent="0.25">
      <c r="A252" s="77" t="s">
        <v>628</v>
      </c>
      <c r="B252" s="77"/>
      <c r="C252" s="72" t="s">
        <v>370</v>
      </c>
      <c r="D252" s="9"/>
      <c r="E252" s="9"/>
      <c r="F252" s="9"/>
      <c r="G252" s="9"/>
      <c r="H252" s="9"/>
      <c r="I252" s="9"/>
      <c r="J252" s="9"/>
      <c r="K252" s="9"/>
      <c r="L252" s="9">
        <v>1399.1</v>
      </c>
      <c r="M252" s="9">
        <v>1540.46</v>
      </c>
      <c r="N252" s="9">
        <v>1546.43</v>
      </c>
      <c r="O252" s="9">
        <v>1649.5</v>
      </c>
      <c r="P252" s="9">
        <v>1649.47</v>
      </c>
      <c r="Q252" s="9"/>
      <c r="R252" s="9"/>
      <c r="S252" s="9"/>
      <c r="T252" s="9"/>
      <c r="U252" s="9"/>
      <c r="V252" s="9">
        <v>0</v>
      </c>
      <c r="W252" s="9">
        <v>41</v>
      </c>
      <c r="X252" s="9">
        <v>429</v>
      </c>
      <c r="Y252" s="9"/>
      <c r="Z252" s="9"/>
      <c r="AA252" s="9"/>
      <c r="AB252" s="9"/>
      <c r="AC252" s="9"/>
      <c r="AD252" s="9"/>
      <c r="AE252" s="9"/>
      <c r="AF252" s="42">
        <v>11576191</v>
      </c>
      <c r="AG252" s="9"/>
      <c r="AH252" s="9"/>
      <c r="AI252" s="9"/>
      <c r="AJ252" s="9">
        <v>14432</v>
      </c>
      <c r="AK252" s="9">
        <v>526</v>
      </c>
      <c r="AL252" s="9">
        <v>259844</v>
      </c>
      <c r="AM252" s="42"/>
      <c r="AN252" s="9">
        <v>259844</v>
      </c>
      <c r="AO252" s="42"/>
      <c r="AP252" s="9"/>
      <c r="AQ252" s="9">
        <v>60228</v>
      </c>
      <c r="AR252" s="9"/>
      <c r="AS252" s="54"/>
      <c r="AT252" s="9"/>
      <c r="AU252" s="9"/>
      <c r="AV252" s="9"/>
      <c r="AW252" s="9">
        <v>0</v>
      </c>
      <c r="AX252" s="9">
        <v>0</v>
      </c>
      <c r="AZ252" s="5" t="s">
        <v>642</v>
      </c>
      <c r="BA252" s="5">
        <v>2375</v>
      </c>
      <c r="BB252" s="5">
        <v>1673</v>
      </c>
      <c r="BC252" s="5">
        <v>763344</v>
      </c>
    </row>
    <row r="253" spans="1:55" s="5" customFormat="1" x14ac:dyDescent="0.25">
      <c r="A253" s="77" t="s">
        <v>629</v>
      </c>
      <c r="B253" s="77"/>
      <c r="C253" s="72" t="s">
        <v>371</v>
      </c>
      <c r="D253" s="9"/>
      <c r="E253" s="9"/>
      <c r="F253" s="9"/>
      <c r="G253" s="9"/>
      <c r="H253" s="9"/>
      <c r="I253" s="9"/>
      <c r="J253" s="9"/>
      <c r="K253" s="9"/>
      <c r="L253" s="9">
        <v>2189.84</v>
      </c>
      <c r="M253" s="9">
        <v>2805.74</v>
      </c>
      <c r="N253" s="9">
        <v>2784.94</v>
      </c>
      <c r="O253" s="9">
        <v>3357.68</v>
      </c>
      <c r="P253" s="9">
        <v>3298.03</v>
      </c>
      <c r="Q253" s="9"/>
      <c r="R253" s="9"/>
      <c r="S253" s="9"/>
      <c r="T253" s="9"/>
      <c r="U253" s="9"/>
      <c r="V253" s="9">
        <v>0</v>
      </c>
      <c r="W253" s="9">
        <v>649</v>
      </c>
      <c r="X253" s="9">
        <v>1814</v>
      </c>
      <c r="Y253" s="9"/>
      <c r="Z253" s="9"/>
      <c r="AA253" s="9"/>
      <c r="AB253" s="9"/>
      <c r="AC253" s="9"/>
      <c r="AD253" s="9"/>
      <c r="AE253" s="9"/>
      <c r="AF253" s="42">
        <v>23564198</v>
      </c>
      <c r="AG253" s="9"/>
      <c r="AH253" s="9"/>
      <c r="AI253" s="9"/>
      <c r="AJ253" s="9">
        <v>228448</v>
      </c>
      <c r="AK253" s="9">
        <v>526</v>
      </c>
      <c r="AL253" s="9">
        <v>1070936</v>
      </c>
      <c r="AM253" s="42"/>
      <c r="AN253" s="9">
        <v>1070936</v>
      </c>
      <c r="AO253" s="42"/>
      <c r="AP253" s="9"/>
      <c r="AQ253" s="9">
        <v>123480</v>
      </c>
      <c r="AR253" s="9"/>
      <c r="AS253" s="54"/>
      <c r="AT253" s="9"/>
      <c r="AU253" s="9"/>
      <c r="AV253" s="9"/>
      <c r="AW253" s="9">
        <v>0</v>
      </c>
      <c r="AX253" s="9">
        <v>0</v>
      </c>
      <c r="AZ253" s="5" t="s">
        <v>642</v>
      </c>
      <c r="BA253" s="5">
        <v>3432</v>
      </c>
      <c r="BB253" s="5">
        <v>3430</v>
      </c>
      <c r="BC253" s="5">
        <v>1553844</v>
      </c>
    </row>
    <row r="254" spans="1:55" s="5" customFormat="1" ht="25" x14ac:dyDescent="0.25">
      <c r="A254" s="77" t="s">
        <v>630</v>
      </c>
      <c r="B254" s="77"/>
      <c r="C254" s="74" t="s">
        <v>372</v>
      </c>
      <c r="D254" s="9"/>
      <c r="E254" s="9"/>
      <c r="F254" s="9"/>
      <c r="G254" s="9"/>
      <c r="H254" s="9"/>
      <c r="I254" s="9"/>
      <c r="J254" s="9"/>
      <c r="K254" s="9"/>
      <c r="L254" s="9">
        <v>2365.91</v>
      </c>
      <c r="M254" s="9">
        <v>2463.42</v>
      </c>
      <c r="N254" s="9">
        <v>2717.86</v>
      </c>
      <c r="O254" s="9">
        <v>3804</v>
      </c>
      <c r="P254" s="9">
        <v>3961.37</v>
      </c>
      <c r="Q254" s="9"/>
      <c r="R254" s="9"/>
      <c r="S254" s="9"/>
      <c r="T254" s="9"/>
      <c r="U254" s="9"/>
      <c r="V254" s="9">
        <v>0</v>
      </c>
      <c r="W254" s="9">
        <v>92</v>
      </c>
      <c r="X254" s="9">
        <v>0</v>
      </c>
      <c r="Y254" s="9"/>
      <c r="Z254" s="9"/>
      <c r="AA254" s="9"/>
      <c r="AB254" s="9"/>
      <c r="AC254" s="9"/>
      <c r="AD254" s="9"/>
      <c r="AE254" s="9"/>
      <c r="AF254" s="42">
        <v>17288282</v>
      </c>
      <c r="AG254" s="9"/>
      <c r="AH254" s="9"/>
      <c r="AI254" s="9"/>
      <c r="AJ254" s="9">
        <v>32384</v>
      </c>
      <c r="AK254" s="9">
        <v>0</v>
      </c>
      <c r="AL254" s="9"/>
      <c r="AM254" s="42"/>
      <c r="AN254" s="9">
        <v>0</v>
      </c>
      <c r="AO254" s="42"/>
      <c r="AP254" s="9"/>
      <c r="AQ254" s="9">
        <v>88683</v>
      </c>
      <c r="AR254" s="9"/>
      <c r="AS254" s="54"/>
      <c r="AT254" s="9"/>
      <c r="AU254" s="9"/>
      <c r="AV254" s="9"/>
      <c r="AW254" s="9">
        <v>0</v>
      </c>
      <c r="AX254" s="9">
        <v>5597697</v>
      </c>
      <c r="AZ254" s="5" t="s">
        <v>356</v>
      </c>
      <c r="BA254" s="5">
        <v>4000</v>
      </c>
      <c r="BB254" s="5">
        <v>2738</v>
      </c>
      <c r="BC254" s="5">
        <v>0</v>
      </c>
    </row>
    <row r="255" spans="1:55" s="5" customFormat="1" x14ac:dyDescent="0.25">
      <c r="A255" s="77" t="s">
        <v>631</v>
      </c>
      <c r="B255" s="77"/>
      <c r="C255" s="72" t="s">
        <v>373</v>
      </c>
      <c r="D255" s="9"/>
      <c r="E255" s="9"/>
      <c r="F255" s="9"/>
      <c r="G255" s="9"/>
      <c r="H255" s="9"/>
      <c r="I255" s="9"/>
      <c r="J255" s="9"/>
      <c r="K255" s="9"/>
      <c r="L255" s="9">
        <v>3066.11</v>
      </c>
      <c r="M255" s="9">
        <v>3186.92</v>
      </c>
      <c r="N255" s="9">
        <v>3135.5</v>
      </c>
      <c r="O255" s="9">
        <v>3195.59</v>
      </c>
      <c r="P255" s="9">
        <v>3176.04</v>
      </c>
      <c r="Q255" s="9"/>
      <c r="R255" s="9"/>
      <c r="S255" s="9"/>
      <c r="T255" s="9"/>
      <c r="U255" s="9"/>
      <c r="V255" s="9">
        <v>0</v>
      </c>
      <c r="W255" s="9">
        <v>141</v>
      </c>
      <c r="X255" s="9">
        <v>1696</v>
      </c>
      <c r="Y255" s="9"/>
      <c r="Z255" s="9"/>
      <c r="AA255" s="9"/>
      <c r="AB255" s="9"/>
      <c r="AC255" s="9"/>
      <c r="AD255" s="9"/>
      <c r="AE255" s="9"/>
      <c r="AF255" s="42">
        <v>22365805</v>
      </c>
      <c r="AG255" s="9"/>
      <c r="AH255" s="9"/>
      <c r="AI255" s="9"/>
      <c r="AJ255" s="9">
        <v>49632</v>
      </c>
      <c r="AK255" s="9">
        <v>526</v>
      </c>
      <c r="AL255" s="9">
        <v>892096</v>
      </c>
      <c r="AM255" s="42"/>
      <c r="AN255" s="9">
        <v>892096</v>
      </c>
      <c r="AO255" s="42"/>
      <c r="AP255" s="9">
        <v>161692</v>
      </c>
      <c r="AQ255" s="9">
        <v>114729</v>
      </c>
      <c r="AR255" s="9"/>
      <c r="AS255" s="54"/>
      <c r="AT255" s="9"/>
      <c r="AU255" s="9"/>
      <c r="AV255" s="9"/>
      <c r="AW255" s="9">
        <v>0</v>
      </c>
      <c r="AX255" s="9">
        <v>136956</v>
      </c>
      <c r="AZ255" s="5" t="s">
        <v>356</v>
      </c>
      <c r="BA255" s="5">
        <v>3284</v>
      </c>
      <c r="BB255" s="5">
        <v>3284</v>
      </c>
      <c r="BC255" s="5">
        <v>1474821</v>
      </c>
    </row>
    <row r="256" spans="1:55" s="5" customFormat="1" x14ac:dyDescent="0.25">
      <c r="A256" s="77" t="s">
        <v>632</v>
      </c>
      <c r="B256" s="77"/>
      <c r="C256" s="72" t="s">
        <v>374</v>
      </c>
      <c r="D256" s="9"/>
      <c r="E256" s="9"/>
      <c r="F256" s="9"/>
      <c r="G256" s="9"/>
      <c r="H256" s="9"/>
      <c r="I256" s="9"/>
      <c r="J256" s="9">
        <v>192204.49</v>
      </c>
      <c r="K256" s="9"/>
      <c r="L256" s="9">
        <v>806.13</v>
      </c>
      <c r="M256" s="9">
        <v>835.94</v>
      </c>
      <c r="N256" s="9">
        <v>792.35</v>
      </c>
      <c r="O256" s="9">
        <v>801</v>
      </c>
      <c r="P256" s="9">
        <v>798.85</v>
      </c>
      <c r="Q256" s="9"/>
      <c r="R256" s="9"/>
      <c r="S256" s="9"/>
      <c r="T256" s="9"/>
      <c r="U256" s="9"/>
      <c r="V256" s="9">
        <v>0</v>
      </c>
      <c r="W256" s="9">
        <v>35</v>
      </c>
      <c r="X256" s="9">
        <v>574</v>
      </c>
      <c r="Y256" s="9"/>
      <c r="Z256" s="9"/>
      <c r="AA256" s="9"/>
      <c r="AB256" s="9"/>
      <c r="AC256" s="9"/>
      <c r="AD256" s="9"/>
      <c r="AE256" s="9"/>
      <c r="AF256" s="42">
        <v>5674422</v>
      </c>
      <c r="AG256" s="9"/>
      <c r="AH256" s="9"/>
      <c r="AI256" s="9"/>
      <c r="AJ256" s="9">
        <v>12320</v>
      </c>
      <c r="AK256" s="9">
        <v>526</v>
      </c>
      <c r="AL256" s="9">
        <v>301924</v>
      </c>
      <c r="AM256" s="42"/>
      <c r="AN256" s="9">
        <v>301924</v>
      </c>
      <c r="AO256" s="42"/>
      <c r="AP256" s="9"/>
      <c r="AQ256" s="9">
        <v>30094</v>
      </c>
      <c r="AR256" s="9"/>
      <c r="AS256" s="54"/>
      <c r="AT256" s="9"/>
      <c r="AU256" s="9"/>
      <c r="AV256" s="9"/>
      <c r="AW256" s="9">
        <v>0</v>
      </c>
      <c r="AX256" s="9">
        <v>0</v>
      </c>
      <c r="AZ256" s="5" t="s">
        <v>356</v>
      </c>
      <c r="BA256" s="5">
        <v>1015</v>
      </c>
      <c r="BB256" s="5">
        <v>793</v>
      </c>
      <c r="BC256" s="5">
        <v>386850</v>
      </c>
    </row>
    <row r="257" spans="1:55" s="5" customFormat="1" x14ac:dyDescent="0.25">
      <c r="A257" s="77" t="s">
        <v>633</v>
      </c>
      <c r="B257" s="77"/>
      <c r="C257" s="72" t="s">
        <v>375</v>
      </c>
      <c r="D257" s="9"/>
      <c r="E257" s="9"/>
      <c r="F257" s="9"/>
      <c r="G257" s="9"/>
      <c r="H257" s="9"/>
      <c r="I257" s="9"/>
      <c r="J257" s="9"/>
      <c r="K257" s="9"/>
      <c r="L257" s="9">
        <v>135.18</v>
      </c>
      <c r="M257" s="9">
        <v>115.67</v>
      </c>
      <c r="N257" s="9">
        <v>115.43</v>
      </c>
      <c r="O257" s="9">
        <v>98</v>
      </c>
      <c r="P257" s="9">
        <v>81.44</v>
      </c>
      <c r="Q257" s="9"/>
      <c r="R257" s="9"/>
      <c r="S257" s="9"/>
      <c r="T257" s="9"/>
      <c r="U257" s="9"/>
      <c r="V257" s="3">
        <v>6.6947380000000001</v>
      </c>
      <c r="W257" s="9">
        <v>1</v>
      </c>
      <c r="X257" s="9">
        <v>97</v>
      </c>
      <c r="Y257" s="9"/>
      <c r="Z257" s="9"/>
      <c r="AA257" s="9"/>
      <c r="AB257" s="9"/>
      <c r="AC257" s="9"/>
      <c r="AD257" s="9"/>
      <c r="AE257" s="9"/>
      <c r="AF257" s="42">
        <v>811772</v>
      </c>
      <c r="AG257" s="9"/>
      <c r="AH257" s="9"/>
      <c r="AI257" s="5">
        <v>31465</v>
      </c>
      <c r="AJ257" s="9">
        <v>352</v>
      </c>
      <c r="AK257" s="9">
        <v>1051</v>
      </c>
      <c r="AL257" s="9">
        <v>101947</v>
      </c>
      <c r="AM257" s="9"/>
      <c r="AN257" s="9">
        <v>101947</v>
      </c>
      <c r="AO257" s="9"/>
      <c r="AP257" s="9"/>
      <c r="AQ257" s="9">
        <v>4164</v>
      </c>
      <c r="AR257" s="9"/>
      <c r="AS257" s="54"/>
      <c r="AT257" s="9"/>
      <c r="AU257" s="9"/>
      <c r="AV257" s="9"/>
      <c r="AW257" s="9">
        <v>68461</v>
      </c>
      <c r="AX257" s="9">
        <v>0</v>
      </c>
      <c r="AZ257" s="5" t="s">
        <v>356</v>
      </c>
      <c r="BA257" s="5">
        <v>275</v>
      </c>
      <c r="BB257" s="5">
        <v>116</v>
      </c>
      <c r="BC257" s="5">
        <v>53528</v>
      </c>
    </row>
    <row r="258" spans="1:55" x14ac:dyDescent="0.25">
      <c r="A258" s="77" t="s">
        <v>634</v>
      </c>
      <c r="B258" s="77"/>
      <c r="C258" s="72" t="s">
        <v>376</v>
      </c>
      <c r="D258" s="45"/>
      <c r="E258" s="45"/>
      <c r="F258" s="45"/>
      <c r="G258" s="45"/>
      <c r="H258" s="45"/>
      <c r="I258" s="45"/>
      <c r="J258" s="45"/>
      <c r="K258" s="45"/>
      <c r="L258" s="45">
        <v>98.56</v>
      </c>
      <c r="M258" s="45">
        <v>91.49</v>
      </c>
      <c r="N258" s="45">
        <v>89</v>
      </c>
      <c r="O258" s="45">
        <v>120.66</v>
      </c>
      <c r="P258" s="45">
        <v>153.44999999999999</v>
      </c>
      <c r="Q258" s="45"/>
      <c r="R258" s="45"/>
      <c r="S258" s="45"/>
      <c r="T258" s="45"/>
      <c r="U258" s="45"/>
      <c r="V258" s="45">
        <v>0</v>
      </c>
      <c r="W258" s="45">
        <v>1</v>
      </c>
      <c r="X258" s="45">
        <v>78</v>
      </c>
      <c r="Y258" s="45"/>
      <c r="Z258" s="45"/>
      <c r="AA258" s="45"/>
      <c r="AB258" s="45"/>
      <c r="AC258" s="45"/>
      <c r="AD258" s="45"/>
      <c r="AE258" s="45"/>
      <c r="AF258" s="45">
        <v>642077</v>
      </c>
      <c r="AG258" s="45"/>
      <c r="AH258" s="45"/>
      <c r="AI258" s="9"/>
      <c r="AJ258" s="45">
        <v>352</v>
      </c>
      <c r="AK258" s="45">
        <v>701</v>
      </c>
      <c r="AL258" s="45">
        <v>54678</v>
      </c>
      <c r="AM258" s="45"/>
      <c r="AN258" s="45">
        <v>54678</v>
      </c>
      <c r="AO258" s="45"/>
      <c r="AP258" s="45"/>
      <c r="AQ258" s="45">
        <v>3294</v>
      </c>
      <c r="AR258" s="45"/>
      <c r="AS258" s="52"/>
      <c r="AT258" s="45"/>
      <c r="AU258" s="45"/>
      <c r="AV258" s="45"/>
      <c r="AW258" s="45">
        <v>0</v>
      </c>
      <c r="AX258" s="45">
        <v>159888</v>
      </c>
      <c r="AZ258" s="1" t="s">
        <v>356</v>
      </c>
      <c r="BA258" s="1">
        <v>240</v>
      </c>
      <c r="BB258" s="1">
        <v>89</v>
      </c>
      <c r="BC258" s="1">
        <v>42339</v>
      </c>
    </row>
    <row r="259" spans="1:55" x14ac:dyDescent="0.25">
      <c r="A259" s="77" t="s">
        <v>635</v>
      </c>
      <c r="B259" s="77"/>
      <c r="C259" s="72" t="s">
        <v>377</v>
      </c>
      <c r="G259" s="45"/>
      <c r="H259" s="2"/>
      <c r="I259" s="19"/>
      <c r="J259" s="55"/>
      <c r="K259" s="45"/>
      <c r="L259" s="12">
        <v>331.36</v>
      </c>
      <c r="M259" s="12">
        <v>437.47</v>
      </c>
      <c r="N259" s="56">
        <v>430</v>
      </c>
      <c r="O259" s="12">
        <v>510.39</v>
      </c>
      <c r="P259" s="2">
        <v>501.81</v>
      </c>
      <c r="Q259" s="2"/>
      <c r="R259" s="2"/>
      <c r="S259" s="2"/>
      <c r="T259" s="2"/>
      <c r="U259" s="18"/>
      <c r="V259" s="37">
        <v>0</v>
      </c>
      <c r="W259" s="38">
        <v>344</v>
      </c>
      <c r="X259" s="39">
        <v>466</v>
      </c>
      <c r="Y259" s="2"/>
      <c r="Z259" s="4"/>
      <c r="AA259" s="11"/>
      <c r="AB259" s="40"/>
      <c r="AC259" s="57"/>
      <c r="AD259" s="2"/>
      <c r="AE259" s="11"/>
      <c r="AF259" s="42">
        <v>3070164</v>
      </c>
      <c r="AG259" s="2"/>
      <c r="AH259" s="44"/>
      <c r="AI259" s="45"/>
      <c r="AJ259" s="50">
        <v>121088</v>
      </c>
      <c r="AK259" s="50">
        <v>1576</v>
      </c>
      <c r="AL259" s="45">
        <v>734416</v>
      </c>
      <c r="AM259" s="9"/>
      <c r="AN259" s="9">
        <v>734416</v>
      </c>
      <c r="AO259" s="9"/>
      <c r="AP259" s="9"/>
      <c r="AQ259" s="9">
        <v>15749</v>
      </c>
      <c r="AR259" s="9"/>
      <c r="AS259" s="40"/>
      <c r="AT259" s="40"/>
      <c r="AU259" s="9"/>
      <c r="AV259" s="40"/>
      <c r="AW259" s="5">
        <v>0</v>
      </c>
      <c r="AX259" s="45">
        <v>413887</v>
      </c>
      <c r="AZ259" s="1" t="s">
        <v>356</v>
      </c>
      <c r="BA259" s="1">
        <v>540</v>
      </c>
      <c r="BB259" s="1">
        <v>483</v>
      </c>
      <c r="BC259" s="1">
        <v>202449</v>
      </c>
    </row>
    <row r="260" spans="1:55" x14ac:dyDescent="0.25">
      <c r="A260" s="76" t="s">
        <v>636</v>
      </c>
      <c r="B260" s="76"/>
      <c r="C260" s="71" t="s">
        <v>378</v>
      </c>
      <c r="D260" s="45"/>
      <c r="E260" s="45"/>
      <c r="F260" s="45"/>
      <c r="G260" s="45"/>
      <c r="L260" s="1">
        <v>215.66</v>
      </c>
      <c r="M260" s="1">
        <v>163.07</v>
      </c>
      <c r="N260" s="1">
        <v>159</v>
      </c>
      <c r="O260" s="1">
        <v>153.97999999999999</v>
      </c>
      <c r="P260" s="1">
        <v>154.29</v>
      </c>
      <c r="V260" s="49">
        <v>0</v>
      </c>
      <c r="W260" s="1">
        <v>4</v>
      </c>
      <c r="X260" s="1">
        <v>138</v>
      </c>
      <c r="AC260" s="12"/>
      <c r="AD260" s="12"/>
      <c r="AE260" s="12"/>
      <c r="AF260" s="1">
        <v>1144425</v>
      </c>
      <c r="AJ260" s="1">
        <v>1408</v>
      </c>
      <c r="AK260" s="1">
        <v>1051</v>
      </c>
      <c r="AL260" s="1">
        <v>145038</v>
      </c>
      <c r="AN260" s="1">
        <v>145038</v>
      </c>
      <c r="AQ260" s="1">
        <v>5871</v>
      </c>
      <c r="AS260" s="52"/>
      <c r="AW260" s="1">
        <v>184538</v>
      </c>
      <c r="AX260" s="1">
        <v>0</v>
      </c>
      <c r="AZ260" s="1" t="s">
        <v>356</v>
      </c>
      <c r="BA260" s="1">
        <v>200</v>
      </c>
      <c r="BB260" s="1">
        <v>159</v>
      </c>
      <c r="BC260" s="1">
        <v>75464</v>
      </c>
    </row>
    <row r="261" spans="1:55" ht="37.5" x14ac:dyDescent="0.25">
      <c r="A261" s="76" t="s">
        <v>637</v>
      </c>
      <c r="B261" s="76"/>
      <c r="C261" s="73" t="s">
        <v>379</v>
      </c>
      <c r="D261" s="45"/>
      <c r="E261" s="45"/>
      <c r="F261" s="45"/>
      <c r="G261" s="45"/>
      <c r="L261" s="1">
        <v>269.57</v>
      </c>
      <c r="M261" s="1">
        <v>328.1</v>
      </c>
      <c r="N261" s="1">
        <v>324</v>
      </c>
      <c r="O261" s="1">
        <v>357.53</v>
      </c>
      <c r="P261" s="1">
        <v>364.71</v>
      </c>
      <c r="V261" s="49">
        <v>0</v>
      </c>
      <c r="W261" s="1">
        <v>0</v>
      </c>
      <c r="X261" s="1">
        <v>309</v>
      </c>
      <c r="AC261" s="12"/>
      <c r="AD261" s="12"/>
      <c r="AE261" s="12"/>
      <c r="AF261" s="1">
        <v>2509146</v>
      </c>
      <c r="AI261" s="45"/>
      <c r="AJ261" s="1">
        <v>0</v>
      </c>
      <c r="AK261" s="1">
        <v>1576</v>
      </c>
      <c r="AL261" s="1">
        <v>532688</v>
      </c>
      <c r="AN261" s="1">
        <v>532688</v>
      </c>
      <c r="AQ261" s="1">
        <v>14040</v>
      </c>
      <c r="AW261" s="1">
        <v>0</v>
      </c>
      <c r="AX261" s="1">
        <v>0</v>
      </c>
      <c r="AZ261" s="1" t="s">
        <v>642</v>
      </c>
      <c r="BA261" s="1">
        <v>390</v>
      </c>
      <c r="BB261" s="1">
        <v>390</v>
      </c>
      <c r="BC261" s="1">
        <v>165455</v>
      </c>
    </row>
    <row r="262" spans="1:55" ht="13" x14ac:dyDescent="0.3">
      <c r="A262" s="76" t="s">
        <v>638</v>
      </c>
      <c r="B262" s="76"/>
      <c r="C262" s="71" t="s">
        <v>380</v>
      </c>
      <c r="D262" s="45"/>
      <c r="E262" s="45"/>
      <c r="F262" s="45"/>
      <c r="G262" s="45"/>
      <c r="L262" s="1">
        <v>96.74</v>
      </c>
      <c r="M262" s="1">
        <v>219.38</v>
      </c>
      <c r="N262" s="1">
        <v>201.31</v>
      </c>
      <c r="O262" s="1">
        <v>215.18</v>
      </c>
      <c r="P262" s="1">
        <v>200.83</v>
      </c>
      <c r="V262" s="49">
        <v>0</v>
      </c>
      <c r="W262" s="1">
        <v>25</v>
      </c>
      <c r="X262" s="1">
        <v>220</v>
      </c>
      <c r="AC262" s="12"/>
      <c r="AD262" s="12"/>
      <c r="AE262" s="12"/>
      <c r="AF262" s="58">
        <v>1510133</v>
      </c>
      <c r="AI262" s="45"/>
      <c r="AJ262" s="1">
        <v>8800</v>
      </c>
      <c r="AK262" s="1">
        <v>1576</v>
      </c>
      <c r="AL262" s="1">
        <v>323080</v>
      </c>
      <c r="AN262" s="1">
        <v>323080</v>
      </c>
      <c r="AQ262" s="1">
        <v>7920</v>
      </c>
      <c r="AW262" s="1">
        <v>0</v>
      </c>
      <c r="AX262" s="1">
        <v>0</v>
      </c>
      <c r="AZ262" s="1" t="s">
        <v>642</v>
      </c>
      <c r="BA262" s="1">
        <v>360</v>
      </c>
      <c r="BB262" s="1">
        <v>220</v>
      </c>
      <c r="BC262" s="1">
        <v>99579</v>
      </c>
    </row>
    <row r="263" spans="1:55" ht="25" x14ac:dyDescent="0.25">
      <c r="A263" s="76" t="s">
        <v>639</v>
      </c>
      <c r="B263" s="76"/>
      <c r="C263" s="75" t="s">
        <v>381</v>
      </c>
      <c r="D263" s="45"/>
      <c r="E263" s="45"/>
      <c r="F263" s="45"/>
      <c r="G263" s="45"/>
      <c r="L263" s="1">
        <v>0</v>
      </c>
      <c r="M263" s="1">
        <v>86.32</v>
      </c>
      <c r="N263" s="1">
        <v>0</v>
      </c>
      <c r="O263" s="1">
        <v>131.96</v>
      </c>
      <c r="P263" s="1">
        <v>162.35</v>
      </c>
      <c r="V263" s="49">
        <v>0</v>
      </c>
      <c r="W263" s="1">
        <v>5</v>
      </c>
      <c r="X263" s="1">
        <v>60</v>
      </c>
      <c r="AF263" s="53">
        <v>605794</v>
      </c>
      <c r="AG263" s="9"/>
      <c r="AI263" s="45"/>
      <c r="AJ263" s="1">
        <v>1760</v>
      </c>
      <c r="AK263" s="1">
        <v>1051</v>
      </c>
      <c r="AL263" s="1">
        <v>63060</v>
      </c>
      <c r="AN263" s="1">
        <v>63060</v>
      </c>
      <c r="AQ263" s="1">
        <v>3108</v>
      </c>
      <c r="AW263" s="1">
        <v>0</v>
      </c>
      <c r="AX263" s="1">
        <v>213470</v>
      </c>
      <c r="AZ263" s="1" t="s">
        <v>356</v>
      </c>
      <c r="BA263" s="1">
        <v>250</v>
      </c>
      <c r="BB263" s="1">
        <v>116</v>
      </c>
      <c r="BC263" s="1">
        <v>39946</v>
      </c>
    </row>
    <row r="264" spans="1:55" x14ac:dyDescent="0.25">
      <c r="A264" s="76" t="s">
        <v>640</v>
      </c>
      <c r="B264" s="76"/>
      <c r="C264" s="71" t="s">
        <v>382</v>
      </c>
      <c r="D264" s="45"/>
      <c r="E264" s="45"/>
      <c r="F264" s="45"/>
      <c r="G264" s="45"/>
      <c r="L264" s="1">
        <v>219.11</v>
      </c>
      <c r="M264" s="1">
        <v>216.08</v>
      </c>
      <c r="N264" s="1">
        <v>215</v>
      </c>
      <c r="O264" s="1">
        <v>212.25</v>
      </c>
      <c r="P264" s="1">
        <v>231.96</v>
      </c>
      <c r="V264" s="49">
        <v>0</v>
      </c>
      <c r="W264" s="1">
        <v>34</v>
      </c>
      <c r="X264" s="1">
        <v>164</v>
      </c>
      <c r="AC264" s="12"/>
      <c r="AD264" s="12"/>
      <c r="AE264" s="12"/>
      <c r="AF264" s="53">
        <v>1516449</v>
      </c>
      <c r="AG264" s="9"/>
      <c r="AJ264" s="1">
        <v>11968</v>
      </c>
      <c r="AK264" s="1">
        <v>701</v>
      </c>
      <c r="AL264" s="1">
        <v>114964</v>
      </c>
      <c r="AN264" s="1">
        <v>114964</v>
      </c>
      <c r="AQ264" s="1">
        <v>7779</v>
      </c>
      <c r="AW264" s="1">
        <v>0</v>
      </c>
      <c r="AX264" s="1">
        <v>27861</v>
      </c>
      <c r="AZ264" s="1" t="s">
        <v>356</v>
      </c>
      <c r="BA264" s="1">
        <v>450</v>
      </c>
      <c r="BB264" s="1">
        <v>217</v>
      </c>
      <c r="BC264" s="1">
        <v>99996</v>
      </c>
    </row>
    <row r="265" spans="1:55" x14ac:dyDescent="0.25">
      <c r="A265" s="70" t="s">
        <v>641</v>
      </c>
      <c r="B265" s="70"/>
      <c r="C265" s="71" t="s">
        <v>383</v>
      </c>
      <c r="D265" s="45"/>
      <c r="E265" s="45"/>
      <c r="F265" s="45"/>
      <c r="G265" s="45"/>
      <c r="L265" s="1">
        <v>913.22</v>
      </c>
      <c r="M265" s="1">
        <v>987.64</v>
      </c>
      <c r="N265" s="1">
        <v>962.92</v>
      </c>
      <c r="O265" s="1">
        <v>1408.18</v>
      </c>
      <c r="P265" s="1">
        <v>1390.94</v>
      </c>
      <c r="V265" s="49">
        <v>0</v>
      </c>
      <c r="W265" s="1">
        <v>28</v>
      </c>
      <c r="X265" s="1">
        <v>34</v>
      </c>
      <c r="AC265" s="12"/>
      <c r="AD265" s="12"/>
      <c r="AE265" s="12"/>
      <c r="AF265" s="53">
        <v>9882607</v>
      </c>
      <c r="AG265" s="9"/>
      <c r="AI265" s="45"/>
      <c r="AJ265" s="1">
        <v>9856</v>
      </c>
      <c r="AK265" s="1">
        <v>526</v>
      </c>
      <c r="AL265" s="1">
        <v>15254</v>
      </c>
      <c r="AN265" s="1">
        <v>15254</v>
      </c>
      <c r="AQ265" s="1">
        <v>51300</v>
      </c>
      <c r="AW265" s="1">
        <v>0</v>
      </c>
      <c r="AX265" s="1">
        <v>0</v>
      </c>
      <c r="AZ265" s="1" t="s">
        <v>642</v>
      </c>
      <c r="BA265" s="1">
        <v>2000</v>
      </c>
      <c r="BB265" s="1">
        <v>1425</v>
      </c>
      <c r="BC265" s="1">
        <v>651668</v>
      </c>
    </row>
    <row r="266" spans="1:55" ht="13" x14ac:dyDescent="0.3">
      <c r="O266" s="1">
        <v>22788.07</v>
      </c>
      <c r="P266" s="1">
        <v>23017.86</v>
      </c>
      <c r="W266" s="1">
        <v>1666</v>
      </c>
      <c r="X266" s="1">
        <v>1666</v>
      </c>
      <c r="AC266" s="12"/>
      <c r="AD266" s="12"/>
      <c r="AE266" s="12"/>
      <c r="AF266" s="59"/>
      <c r="AG266" s="9"/>
      <c r="AI266" s="45"/>
      <c r="AJ266" s="1">
        <v>586432</v>
      </c>
      <c r="AW266" s="1">
        <v>0</v>
      </c>
    </row>
    <row r="267" spans="1:55" x14ac:dyDescent="0.25">
      <c r="AF267" s="53"/>
      <c r="AG267" s="9"/>
      <c r="AI267" s="45"/>
    </row>
    <row r="268" spans="1:55" x14ac:dyDescent="0.25">
      <c r="AF268" s="53"/>
      <c r="AG268" s="9"/>
    </row>
    <row r="269" spans="1:55" x14ac:dyDescent="0.25">
      <c r="AF269" s="53"/>
      <c r="AG269" s="9"/>
    </row>
    <row r="270" spans="1:55" ht="13" x14ac:dyDescent="0.3">
      <c r="AF270" s="59"/>
      <c r="AG270" s="9"/>
    </row>
    <row r="271" spans="1:55" x14ac:dyDescent="0.25">
      <c r="AF271" s="53"/>
      <c r="AG271" s="9"/>
    </row>
    <row r="272" spans="1:55" x14ac:dyDescent="0.25">
      <c r="AF272" s="53"/>
      <c r="AG272" s="9"/>
    </row>
    <row r="273" spans="32:33" x14ac:dyDescent="0.25">
      <c r="AF273" s="53"/>
      <c r="AG273" s="9"/>
    </row>
    <row r="274" spans="32:33" x14ac:dyDescent="0.25">
      <c r="AF274" s="53"/>
      <c r="AG274" s="9"/>
    </row>
  </sheetData>
  <conditionalFormatting sqref="AA1:AA5 AA8:AA1048576">
    <cfRule type="containsText" dxfId="0" priority="1" operator="containsText" text="#N/A">
      <formula>NOT(ISERROR(SEARCH("#N/A",AA1)))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dropdown</vt:lpstr>
      <vt:lpstr>data</vt:lpstr>
      <vt:lpstr>data</vt:lpstr>
      <vt:lpstr>summary</vt:lpstr>
    </vt:vector>
  </TitlesOfParts>
  <Company>Arkansas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Sacrey (ADE)</dc:creator>
  <cp:lastModifiedBy>Anita Sacrey (ADE)</cp:lastModifiedBy>
  <dcterms:created xsi:type="dcterms:W3CDTF">2021-02-03T19:36:59Z</dcterms:created>
  <dcterms:modified xsi:type="dcterms:W3CDTF">2021-03-17T15:54:58Z</dcterms:modified>
</cp:coreProperties>
</file>