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chool Funding\website\Tools\"/>
    </mc:Choice>
  </mc:AlternateContent>
  <bookViews>
    <workbookView xWindow="0" yWindow="0" windowWidth="30720" windowHeight="8880" activeTab="1"/>
  </bookViews>
  <sheets>
    <sheet name="2020-21 rates" sheetId="1" r:id="rId1"/>
    <sheet name="2021-22 rates" sheetId="2" r:id="rId2"/>
    <sheet name="Oct 1 2019" sheetId="5" r:id="rId3"/>
  </sheets>
  <definedNames>
    <definedName name="_xlnm._FilterDatabase" localSheetId="2" hidden="1">'Oct 1 2019'!$A$2:$C$238</definedName>
    <definedName name="Oct12019rates">'Oct 1 2019'!$A$4:$E$238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0" i="5" l="1"/>
  <c r="C240" i="5"/>
  <c r="C12" i="2" l="1"/>
  <c r="F12" i="2" s="1"/>
  <c r="G12" i="2" s="1"/>
  <c r="D238" i="5" l="1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I8" i="5"/>
  <c r="I7" i="5"/>
  <c r="I6" i="5"/>
  <c r="I5" i="5"/>
  <c r="L2" i="5"/>
  <c r="C16" i="2" l="1"/>
  <c r="H8" i="5"/>
  <c r="H7" i="5"/>
  <c r="H6" i="5"/>
  <c r="H5" i="5"/>
  <c r="C14" i="2"/>
  <c r="C14" i="1" l="1"/>
  <c r="C18" i="2"/>
  <c r="F18" i="2" s="1"/>
  <c r="C20" i="2" l="1"/>
  <c r="F24" i="2" s="1"/>
  <c r="G18" i="2"/>
  <c r="E22" i="2" s="1"/>
  <c r="C12" i="1"/>
  <c r="C22" i="2" l="1"/>
  <c r="C24" i="2" s="1"/>
  <c r="C27" i="2" s="1"/>
  <c r="F12" i="1"/>
  <c r="F18" i="1" l="1"/>
  <c r="C16" i="1"/>
  <c r="C18" i="1" l="1"/>
  <c r="C21" i="1" s="1"/>
</calcChain>
</file>

<file path=xl/sharedStrings.xml><?xml version="1.0" encoding="utf-8"?>
<sst xmlns="http://schemas.openxmlformats.org/spreadsheetml/2006/main" count="514" uniqueCount="260">
  <si>
    <t>School Districts</t>
  </si>
  <si>
    <t>*</t>
  </si>
  <si>
    <t>Enhanced Student Achievement (ESA) Calculator</t>
  </si>
  <si>
    <t>Prior Year F&amp;R Student Count</t>
  </si>
  <si>
    <t>Prior Year Enrollment Count</t>
  </si>
  <si>
    <t>ESA Funding</t>
  </si>
  <si>
    <t>ESA Percentage</t>
  </si>
  <si>
    <t>Last Year's ESA Rate</t>
  </si>
  <si>
    <t>Preliminary ESA Rate</t>
  </si>
  <si>
    <t>Final Rate as Adjusted for Transition</t>
  </si>
  <si>
    <t>**(this should be the actual rate per student you were funded at last school year)</t>
  </si>
  <si>
    <t>**ESA funding rates can be found under the "Cycle 2 Child Nutrition" menu at:</t>
  </si>
  <si>
    <t>*Free &amp; Reduced and Enrollment counts can be found under the "Cycle 2 Child Nutrition" menu at:</t>
  </si>
  <si>
    <t>Please complete all pink boxes - otherwise the calculation will not be correct!!!</t>
  </si>
  <si>
    <t>This worksheet does not calculate ESA growth funds or ESA matching, if applicable.</t>
  </si>
  <si>
    <t>Converted Last Year's Rate</t>
  </si>
  <si>
    <t>District</t>
  </si>
  <si>
    <t>2020-21 rate</t>
  </si>
  <si>
    <t>**(this is the actual rate per student you were funded at last school year)</t>
  </si>
  <si>
    <t>converted rate</t>
  </si>
  <si>
    <t>https://dese.ade.arkansas.gov/Offices/fiscal-and-administrative-services/school-funding/funding-data</t>
  </si>
  <si>
    <t>Prior Year ESA (F&amp;R) Percentage</t>
  </si>
  <si>
    <t>2020-21 ESA %</t>
  </si>
  <si>
    <t>101 DEWITT SCHOOL DISTRICT</t>
  </si>
  <si>
    <t>104 STUTTGART SCHOOL DISTRICT</t>
  </si>
  <si>
    <t>201 CROSSETT SCHOOL DISTRICT</t>
  </si>
  <si>
    <t>203 HAMBURG SCHOOL DISTRICT</t>
  </si>
  <si>
    <t>302 COTTER SCHOOL DISTRICT</t>
  </si>
  <si>
    <t>303 MOUNTAIN HOME SCHOOL DISTRICT</t>
  </si>
  <si>
    <t>304 NORFORK SCHOOL DISTRICT</t>
  </si>
  <si>
    <t>401 BENTONVILLE SCHOOL DISTRICT</t>
  </si>
  <si>
    <t>402 DECATUR SCHOOL DISTRICT</t>
  </si>
  <si>
    <t>403 GENTRY SCHOOL DISTRICT</t>
  </si>
  <si>
    <t>404 GRAVETTE SCHOOL DISTRICT</t>
  </si>
  <si>
    <t>405 ROGERS SCHOOL DISTRICT</t>
  </si>
  <si>
    <t>406 SILOAM SPRINGS SCHOOL DISTRICT</t>
  </si>
  <si>
    <t>407 PEA RIDGE SCHOOL DISTRICT</t>
  </si>
  <si>
    <t>501 ALPENA SCHOOL DISTRICT</t>
  </si>
  <si>
    <t>502 BERGMAN SCHOOL DISTRICT</t>
  </si>
  <si>
    <t>503 HARRISON SCHOOL DISTRICT</t>
  </si>
  <si>
    <t>504 OMAHA SCHOOL DISTRICT</t>
  </si>
  <si>
    <t>505 VALLEY SPRINGS SCHOOL DISTRICT</t>
  </si>
  <si>
    <t>506 LEAD HILL SCHOOL DISTRICT</t>
  </si>
  <si>
    <t>601 HERMITAGE SCHOOL DISTRICT</t>
  </si>
  <si>
    <t>602 WARREN SCHOOL DISTRICT</t>
  </si>
  <si>
    <t>701 HAMPTON SCHOOL DISTRICT</t>
  </si>
  <si>
    <t>801 BERRYVILLE SCHOOL DISTRICT</t>
  </si>
  <si>
    <t>802 EUREKA SPRINGS SCHOOL DISTRICT</t>
  </si>
  <si>
    <t>803 GREEN FOREST SCHOOL DISTRICT</t>
  </si>
  <si>
    <t>901 DERMOTT SCHOOL DISTRICT</t>
  </si>
  <si>
    <t>903 LAKESIDE SCHOOL DIST(CHICOT)</t>
  </si>
  <si>
    <t>1002 ARKADELPHIA SCHOOL DISTRICT</t>
  </si>
  <si>
    <t>1003 GURDON SCHOOL DISTRICT</t>
  </si>
  <si>
    <t>1101 CORNING SCHOOL DISTRICT</t>
  </si>
  <si>
    <t>1104 PIGGOTT SCHOOL DISTRICT</t>
  </si>
  <si>
    <t>1106 RECTOR SCHOOL DISTRICT</t>
  </si>
  <si>
    <t>1201 CONCORD SCHOOL DISTRICT</t>
  </si>
  <si>
    <t>1202 HEBER SPRINGS SCHOOL DISTRICT</t>
  </si>
  <si>
    <t>1203 QUITMAN SCHOOL DISTRICT</t>
  </si>
  <si>
    <t>1204 WEST SIDE SCHOOL DIST(CLEBURNE</t>
  </si>
  <si>
    <t>1304 WOODLAWN SCHOOL DISTRICT</t>
  </si>
  <si>
    <t>1305 CLEVELAND COUNTY SCHOOL DISTRICT</t>
  </si>
  <si>
    <t>1402 MAGNOLIA SCHOOL DISTRICT</t>
  </si>
  <si>
    <t>1408 EMERSON-TAYLOR-BRADLEY SCHOOL DISTRICT</t>
  </si>
  <si>
    <t>1503 NEMO VISTA SCHOOL DISTRICT</t>
  </si>
  <si>
    <t>1505 WONDERVIEW SCHOOL DISTRICT</t>
  </si>
  <si>
    <t>1507 SOUTH CONWAY COUNTY SCHOOL DISTRICT</t>
  </si>
  <si>
    <t>1601 BAY SCHOOL DISTRICT</t>
  </si>
  <si>
    <t>1602 WESTSIDE CONS. SCH DIST(CRAIGH</t>
  </si>
  <si>
    <t>1603 BROOKLAND SCHOOL DISTRICT</t>
  </si>
  <si>
    <t>1605 BUFFALO IS. CENTRAL SCH. DIST.</t>
  </si>
  <si>
    <t>1608 JONESBORO SCHOOL DISTRICT</t>
  </si>
  <si>
    <t>1611 NETTLETON SCHOOL DISTRICT</t>
  </si>
  <si>
    <t>1612 VALLEY VIEW SCHOOL DISTRICT</t>
  </si>
  <si>
    <t>1613 RIVERSIDE SCHOOL DISTRICT</t>
  </si>
  <si>
    <t>1701 ALMA SCHOOL DISTRICT</t>
  </si>
  <si>
    <t>1702 CEDARVILLE SCHOOL DISTRICT</t>
  </si>
  <si>
    <t>1703 MOUNTAINBURG SCHOOL DISTRICT</t>
  </si>
  <si>
    <t>1704 MULBERRY SCHOOL DISTRICT</t>
  </si>
  <si>
    <t>1705 VAN BUREN SCHOOL DISTRICT</t>
  </si>
  <si>
    <t>1802 EARLE SCHOOL DISTRICT</t>
  </si>
  <si>
    <t>1803 WEST MEMPHIS SCHOOL DISTRICT</t>
  </si>
  <si>
    <t>1804 MARION SCHOOL DISTRICT</t>
  </si>
  <si>
    <t>1901 CROSS COUNTY SCHOOL DISTRICT</t>
  </si>
  <si>
    <t>1905 WYNNE SCHOOL DISTRICT</t>
  </si>
  <si>
    <t>2002 FORDYCE SCHOOL DISTRICT</t>
  </si>
  <si>
    <t>2104 DUMAS SCHOOL DISTRICT</t>
  </si>
  <si>
    <t>2105 MCGEHEE SCHOOL DISTRICT</t>
  </si>
  <si>
    <t>2202 DREW CENTRAL SCHOOL DISTRICT</t>
  </si>
  <si>
    <t>2203 MONTICELLO SCHOOL DISTRICT</t>
  </si>
  <si>
    <t>2301 CONWAY SCHOOL DISTRICT</t>
  </si>
  <si>
    <t>2303 GREENBRIER SCHOOL DISTRICT</t>
  </si>
  <si>
    <t>2304 GUY-PERKINS SCHOOL DISTRICT</t>
  </si>
  <si>
    <t>2305 MAYFLOWER SCHOOL DISTRICT</t>
  </si>
  <si>
    <t>2306 MT. VERNON/ENOLA SCHOOL DISTRICT</t>
  </si>
  <si>
    <t>2307 VILONIA SCHOOL DISTRICT</t>
  </si>
  <si>
    <t>2402 CHARLESTON SCHOOL DISTRICT</t>
  </si>
  <si>
    <t>2403 COUNTY LINE SCHOOL DISTRICT</t>
  </si>
  <si>
    <t>2404 OZARK SCHOOL DISTRICT</t>
  </si>
  <si>
    <t>2501 MAMMOTH SPRING SCHOOL DISTRICT</t>
  </si>
  <si>
    <t>2502 SALEM SCHOOL DISTRICT</t>
  </si>
  <si>
    <t>2503 VIOLA SCHOOL DISTRICT</t>
  </si>
  <si>
    <t>2601 CUTTER-MORNING STAR SCHOOL DISTRICT</t>
  </si>
  <si>
    <t>2602 FOUNTAIN LAKE SCHOOL DISTRICT</t>
  </si>
  <si>
    <t>2603 HOT SPRINGS SCHOOL DISTRICT</t>
  </si>
  <si>
    <t>2604 JESSIEVILLE SCHOOL DISTRICT</t>
  </si>
  <si>
    <t>2605 LAKE HAMILTON SCHOOL DISTRICT</t>
  </si>
  <si>
    <t>2606 LAKESIDE SCHOOL DIST(GARLAND)</t>
  </si>
  <si>
    <t>2607 MOUNTAIN PINE SCHOOL DISTRICT</t>
  </si>
  <si>
    <t>2703 POYEN SCHOOL DISTRICT</t>
  </si>
  <si>
    <t>2705 SHERIDAN SCHOOL DISTRICT</t>
  </si>
  <si>
    <t>2803 MARMADUKE SCHOOL DISTRICT</t>
  </si>
  <si>
    <t>2807 GREENE COUNTY TECH SCHOOL DISTRICT</t>
  </si>
  <si>
    <t>2808 PARAGOULD SCHOOL DISTRICT</t>
  </si>
  <si>
    <t>2901 BLEVINS SCHOOL DISTRICT</t>
  </si>
  <si>
    <t>2903 HOPE SCHOOL DISTRICT</t>
  </si>
  <si>
    <t>2906 SPRING HILL SCHOOL DISTRICT</t>
  </si>
  <si>
    <t>3001 BISMARCK SCHOOL DISTRICT</t>
  </si>
  <si>
    <t>3002 GLEN ROSE SCHOOL DISTRICT</t>
  </si>
  <si>
    <t>3003 MAGNET COVE SCHOOL DIST.</t>
  </si>
  <si>
    <t>3004 MALVERN SCHOOL DISTRICT</t>
  </si>
  <si>
    <t>3005 OUACHITA SCHOOL DISTRICT</t>
  </si>
  <si>
    <t>3102 DIERKS SCHOOL DISTRICT</t>
  </si>
  <si>
    <t>3104 MINERAL SPRINGS SCHOOL DISTRICT</t>
  </si>
  <si>
    <t>3105 NASHVILLE SCHOOL DISTRICT</t>
  </si>
  <si>
    <t>3201 BATESVILLE SCHOOL DISTRICT</t>
  </si>
  <si>
    <t>3209 SOUTHSIDE SCHOOL DISTRICT (INDEPENDENCE)</t>
  </si>
  <si>
    <t>3211 MIDLAND SCHOOL DISTRICT</t>
  </si>
  <si>
    <t>3212 CEDAR RIDGE SCHOOL DISTRICT</t>
  </si>
  <si>
    <t>3301 CALICO ROCK SCHOOL DISTRICT</t>
  </si>
  <si>
    <t>3302 MELBOURNE SCHOOL DISTRICT</t>
  </si>
  <si>
    <t>3306 IZARD COUNTY CONSOLIDATED SCHOOL DISTRICT</t>
  </si>
  <si>
    <t>3403 NEWPORT SCHOOL DISTRICT</t>
  </si>
  <si>
    <t>3405 JACKSON CO. SCHOOL DISTRICT</t>
  </si>
  <si>
    <t>3502 DOLLARWAY SCHOOL DISTRICT</t>
  </si>
  <si>
    <t>3505 PINE BLUFF SCHOOL DISTRICT</t>
  </si>
  <si>
    <t>3509 WATSON CHAPEL SCHOOL DISTRICT</t>
  </si>
  <si>
    <t>3510 WHITE HALL SCHOOL DISTRICT</t>
  </si>
  <si>
    <t>3601 CLARKSVILLE SCHOOL DISTRICT</t>
  </si>
  <si>
    <t>3604 LAMAR SCHOOL DISTRICT</t>
  </si>
  <si>
    <t>3606 WESTSIDE SCHOOL DIST(JOHNSON)</t>
  </si>
  <si>
    <t>3704 LAFAYETTE COUNTY SCHOOL DISTRICT</t>
  </si>
  <si>
    <t>3804 HOXIE SCHOOL DISTRICT</t>
  </si>
  <si>
    <t>3806 SLOAN-HENDRIX SCHOOL DISTRICT</t>
  </si>
  <si>
    <t>3809 HILLCREST SCHOOL DISTRICT</t>
  </si>
  <si>
    <t>3810 LAWRENCE COUNTY SCHOOL DISTRICT</t>
  </si>
  <si>
    <t>3904 LEE COUNTY SCHOOL DISTRICT</t>
  </si>
  <si>
    <t>4003 STAR CITY SCHOOL DISTRICT</t>
  </si>
  <si>
    <t>4101 ASHDOWN SCHOOL DISTRICT</t>
  </si>
  <si>
    <t>4102 FOREMAN SCHOOL DISTRICT</t>
  </si>
  <si>
    <t>4201 BOONEVILLE SCHOOL DISTRICT</t>
  </si>
  <si>
    <t>4202 MAGAZINE SCHOOL DISTRICT</t>
  </si>
  <si>
    <t>4203 PARIS SCHOOL DISTRICT</t>
  </si>
  <si>
    <t>4204 SCRANTON SCHOOL DISTRICT</t>
  </si>
  <si>
    <t>4301 LONOKE SCHOOL DISTRICT</t>
  </si>
  <si>
    <t>4302 ENGLAND SCHOOL DISTRICT</t>
  </si>
  <si>
    <t>4303 CARLISLE SCHOOL DISTRICT</t>
  </si>
  <si>
    <t>4304 CABOT SCHOOL DISTRICT</t>
  </si>
  <si>
    <t>4401 HUNTSVILLE SCHOOL DISTRICT</t>
  </si>
  <si>
    <t>4501 FLIPPIN SCHOOL DISTRICT</t>
  </si>
  <si>
    <t>4502 YELLVILLE-SUMMIT SCHOOL DIST.</t>
  </si>
  <si>
    <t>4602 GENOA CENTRAL SCHOOL DISTRICT</t>
  </si>
  <si>
    <t>4603 FOUKE SCHOOL DISTRICT</t>
  </si>
  <si>
    <t>4605 TEXARKANA SCHOOL DISTRICT</t>
  </si>
  <si>
    <t>4701 ARMOREL SCHOOL DISTRICT</t>
  </si>
  <si>
    <t>4702 BLYTHEVILLE SCHOOL DISTRICT</t>
  </si>
  <si>
    <t>4706 RIVERCREST SCHOOL DISTRICT</t>
  </si>
  <si>
    <t>4708 GOSNELL SCHOOL DISTRICT</t>
  </si>
  <si>
    <t>4712 MANILA SCHOOL DISTRICT</t>
  </si>
  <si>
    <t>4713 OSCEOLA SCHOOL DISTRICT</t>
  </si>
  <si>
    <t>4801 BRINKLEY SCHOOL DISTRICT</t>
  </si>
  <si>
    <t>4802 CLARENDON SCHOOL DISTRICT</t>
  </si>
  <si>
    <t>4901 CADDO HILLS SCHOOL DISTRICT</t>
  </si>
  <si>
    <t>4902 MOUNT IDA SCHOOL DISTRICT</t>
  </si>
  <si>
    <t>5006 PRESCOTT SCHOOL DISTRICT</t>
  </si>
  <si>
    <t>5008 NEVADA SCHOOL DISTRICT</t>
  </si>
  <si>
    <t>5102 JASPER SCHOOL DISTRICT</t>
  </si>
  <si>
    <t>5106 DEER/MT. JUDEA SCHOOL DISTRICT</t>
  </si>
  <si>
    <t>5201 BEARDEN SCHOOL DISTRICT</t>
  </si>
  <si>
    <t>5204 CAMDEN FAIRVIEW SCHOOL DISTRICT</t>
  </si>
  <si>
    <t>5205 HARMONY GROVE SCHOOL DISTRICT (OUACHITA)</t>
  </si>
  <si>
    <t>5301 EAST END SCHOOL DISTRICT</t>
  </si>
  <si>
    <t>5303 PERRYVILLE SCHOOL DISTRICT</t>
  </si>
  <si>
    <t>5401 BARTON-LEXA SCHOOL DISTRICT</t>
  </si>
  <si>
    <t>5403 HELENA/ W.HELENA SCHOOL DIST.</t>
  </si>
  <si>
    <t>5404 MARVELL-ELAINE SCHOOL DISTRICT</t>
  </si>
  <si>
    <t>5502 CENTERPOINT SCHOOL DISTRICT</t>
  </si>
  <si>
    <t>5503 KIRBY SCHOOL DISTRICT</t>
  </si>
  <si>
    <t>5504 SOUTH PIKE COUNTY SCHOOL DISTRICT</t>
  </si>
  <si>
    <t>5602 HARRISBURG SCHOOL DISTRICT</t>
  </si>
  <si>
    <t>5604 MARKED TREE SCHOOL DISTRICT</t>
  </si>
  <si>
    <t>5605 TRUMANN SCHOOL DISTRICT</t>
  </si>
  <si>
    <t>5608 EAST POINSETT CO. SCHOOL DIST.</t>
  </si>
  <si>
    <t>5703 MENA SCHOOL DISTRICT</t>
  </si>
  <si>
    <t>5706 OUACHITA RIVER SCHOOL DISTRICT</t>
  </si>
  <si>
    <t>5707 COSSATOT RIVER SCHOOL DISTRICT</t>
  </si>
  <si>
    <t>5801 ATKINS SCHOOL DISTRICT</t>
  </si>
  <si>
    <t>5802 DOVER SCHOOL DISTRICT</t>
  </si>
  <si>
    <t>5803 HECTOR SCHOOL DISTRICT</t>
  </si>
  <si>
    <t>5804 POTTSVILLE SCHOOL DISTRICT</t>
  </si>
  <si>
    <t>5805 RUSSELLVILLE SCHOOL DISTRICT</t>
  </si>
  <si>
    <t>5901 DES ARC SCHOOL DISTRICT</t>
  </si>
  <si>
    <t>5903 HAZEN SCHOOL DISTRICT</t>
  </si>
  <si>
    <t>6001 LITTLE ROCK SCHOOL DISTRICT</t>
  </si>
  <si>
    <t>6002 N. LITTLE ROCK SCHOOL DISTRICT</t>
  </si>
  <si>
    <t>6003 PULASKI COUNTY SPECIAL SCHOOL DISTRICT</t>
  </si>
  <si>
    <t>6004 JACKSONVILLE NORTH PULASKI SCHOOL DISTRICT</t>
  </si>
  <si>
    <t>6102 MAYNARD SCHOOL DISTRICT</t>
  </si>
  <si>
    <t>6103 POCAHONTAS SCHOOL DISTRICT</t>
  </si>
  <si>
    <t>6201 FORREST CITY SCHOOL DISTRICT</t>
  </si>
  <si>
    <t>6205 PALESTINE-WHEATLEY SCH. DIST.</t>
  </si>
  <si>
    <t>6301 BAUXITE SCHOOL DISTRICT</t>
  </si>
  <si>
    <t>6302 BENTON SCHOOL DISTRICT</t>
  </si>
  <si>
    <t>6303 BRYANT SCHOOL DISTRICT</t>
  </si>
  <si>
    <t>6304 HARMONY GROVE SCH DIST(SALINE)</t>
  </si>
  <si>
    <t>6401 WALDRON SCHOOL DISTRICT</t>
  </si>
  <si>
    <t>6502 SEARCY COUNTY SCHOOL DISTRICT</t>
  </si>
  <si>
    <t>6505 OZARK MOUNTAIN SCHOOL DISTRICT</t>
  </si>
  <si>
    <t>6601 FORT SMITH SCHOOL DISTRICT</t>
  </si>
  <si>
    <t>6602 GREENWOOD SCHOOL DISTRICT</t>
  </si>
  <si>
    <t>6603 HACKETT SCHOOL DISTRICT</t>
  </si>
  <si>
    <t>6605 LAVACA SCHOOL DISTRICT</t>
  </si>
  <si>
    <t>6606 MANSFIELD SCHOOL DISTRICT</t>
  </si>
  <si>
    <t>6701 DEQUEEN SCHOOL DISTRICT</t>
  </si>
  <si>
    <t>6703 HORATIO SCHOOL DISTRICT</t>
  </si>
  <si>
    <t>6802 CAVE CITY SCHOOL DISTRICT</t>
  </si>
  <si>
    <t>6804 HIGHLAND SCHOOL DISTRICT</t>
  </si>
  <si>
    <t>6901 MOUNTAIN VIEW SCHOOL DISTRICT</t>
  </si>
  <si>
    <t>7001 EL DORADO SCHOOL DISTRICT</t>
  </si>
  <si>
    <t>7003 JUNCTION CITY SCHOOL DISTRICT</t>
  </si>
  <si>
    <t>7007 PARKERS CHAPEL SCHOOL DIST.</t>
  </si>
  <si>
    <t>7008 SMACKOVER-NORPHLET SCHOOL DISTRICT</t>
  </si>
  <si>
    <t>7009 STRONG-HUTTIG SCHOOL DISTRICT</t>
  </si>
  <si>
    <t>7102 CLINTON SCHOOL DISTRICT</t>
  </si>
  <si>
    <t>7104 SHIRLEY SCHOOL DISTRICT</t>
  </si>
  <si>
    <t>7105 SOUTH SIDE SCH DIST(VANBUREN)</t>
  </si>
  <si>
    <t>7201 ELKINS SCHOOL DISTRICT</t>
  </si>
  <si>
    <t>7202 FARMINGTON SCHOOL DISTRICT</t>
  </si>
  <si>
    <t>7203 FAYETTEVILLE SCHOOL DISTRICT</t>
  </si>
  <si>
    <t>7204 GREENLAND SCHOOL DISTRICT</t>
  </si>
  <si>
    <t>7205 LINCOLN SCHOOL DISTRICT</t>
  </si>
  <si>
    <t>7206 PRAIRIE GROVE SCHOOL DISTRICT</t>
  </si>
  <si>
    <t>7207 SPRINGDALE SCHOOL DISTRICT</t>
  </si>
  <si>
    <t>7208 WEST FORK SCHOOL DISTRICT</t>
  </si>
  <si>
    <t>7301 BALD KNOB SCHOOL DISTRICT</t>
  </si>
  <si>
    <t>7302 BEEBE SCHOOL DISTRICT</t>
  </si>
  <si>
    <t>7303 BRADFORD SCHOOL DISTRICT</t>
  </si>
  <si>
    <t>7304 WHITE CO. CENTRAL SCHOOL DIST.</t>
  </si>
  <si>
    <t>7307 RIVERVIEW SCHOOL DISTRICT</t>
  </si>
  <si>
    <t>7309 PANGBURN SCHOOL DISTRICT</t>
  </si>
  <si>
    <t>7310 ROSE BUD SCHOOL DISTRICT</t>
  </si>
  <si>
    <t>7311 SEARCY SCHOOL DISTRICT</t>
  </si>
  <si>
    <t>7401 AUGUSTA SCHOOL DISTRICT</t>
  </si>
  <si>
    <t>7403 MCCRORY SCHOOL DISTRICT</t>
  </si>
  <si>
    <t>7503 DANVILLE SCHOOL DISTRICT</t>
  </si>
  <si>
    <t>7504 DARDANELLE SCHOOL DISTRICT</t>
  </si>
  <si>
    <t>7509 WESTERN YELL CO. SCHOOL DIST.</t>
  </si>
  <si>
    <t>7510 TWO RIVERS SCHOOL DISTRICT</t>
  </si>
  <si>
    <t>(select from drop down list)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</si>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</sst>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Protection="1"/>
    <xf numFmtId="43" fontId="0" fillId="0" borderId="0" xfId="1" applyFont="1" applyProtection="1"/>
    <xf numFmtId="43" fontId="0" fillId="2" borderId="1" xfId="1" applyFont="1" applyFill="1" applyBorder="1" applyProtection="1">
      <protection locked="0"/>
    </xf>
    <xf numFmtId="43" fontId="0" fillId="0" borderId="0" xfId="1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43" fontId="0" fillId="0" borderId="0" xfId="1" applyFont="1" applyBorder="1" applyProtection="1"/>
    <xf numFmtId="43" fontId="0" fillId="3" borderId="0" xfId="1" applyFont="1" applyFill="1" applyProtection="1"/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4" fillId="0" borderId="0" xfId="2" applyProtection="1">
      <protection locked="0"/>
    </xf>
    <xf numFmtId="43" fontId="2" fillId="4" borderId="0" xfId="1" applyFont="1" applyFill="1" applyAlignment="1" applyProtection="1">
      <alignment horizontal="center"/>
    </xf>
    <xf numFmtId="164" fontId="0" fillId="2" borderId="1" xfId="1" applyNumberFormat="1" applyFont="1" applyFill="1" applyBorder="1" applyProtection="1">
      <protection locked="0"/>
    </xf>
    <xf numFmtId="0" fontId="5" fillId="0" borderId="0" xfId="0" applyFont="1" applyProtection="1"/>
    <xf numFmtId="0" fontId="5" fillId="0" borderId="0" xfId="0" applyFont="1" applyBorder="1" applyProtection="1"/>
    <xf numFmtId="43" fontId="0" fillId="0" borderId="0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3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43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9" fontId="0" fillId="0" borderId="0" xfId="3" applyFont="1" applyFill="1" applyBorder="1" applyProtection="1"/>
    <xf numFmtId="43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1" applyNumberFormat="1" applyFont="1" applyFill="1" applyBorder="1" applyProtection="1">
      <protection locked="0"/>
    </xf>
    <xf numFmtId="9" fontId="0" fillId="0" borderId="0" xfId="3" applyFont="1"/>
    <xf numFmtId="0" fontId="2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43" fontId="2" fillId="0" borderId="0" xfId="1" applyFont="1" applyAlignment="1" applyProtection="1">
      <alignment horizontal="right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se.ade.arkansas.gov/Offices/fiscal-and-administrative-services/school-funding/funding-data" TargetMode="External"/><Relationship Id="rId1" Type="http://schemas.openxmlformats.org/officeDocument/2006/relationships/hyperlink" Target="https://dese.ade.arkansas.gov/Offices/fiscal-and-administrative-services/school-funding/funding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4" sqref="C14"/>
    </sheetView>
  </sheetViews>
  <sheetFormatPr defaultColWidth="8.69140625" defaultRowHeight="15.5" x14ac:dyDescent="0.35"/>
  <cols>
    <col min="1" max="1" width="12.23046875" style="9" bestFit="1" customWidth="1"/>
    <col min="2" max="2" width="18.84375" style="9" customWidth="1"/>
    <col min="3" max="3" width="23.921875" style="10" customWidth="1"/>
    <col min="4" max="4" width="10.07421875" style="10" customWidth="1"/>
    <col min="5" max="5" width="17.23046875" style="9" customWidth="1"/>
    <col min="6" max="9" width="8.69140625" style="1"/>
    <col min="10" max="16384" width="8.69140625" style="9"/>
  </cols>
  <sheetData>
    <row r="1" spans="1:6" x14ac:dyDescent="0.35">
      <c r="A1" s="17" t="s">
        <v>2</v>
      </c>
    </row>
    <row r="2" spans="1:6" x14ac:dyDescent="0.35">
      <c r="A2" s="17" t="s">
        <v>0</v>
      </c>
    </row>
    <row r="3" spans="1:6" x14ac:dyDescent="0.35">
      <c r="A3" s="17"/>
    </row>
    <row r="4" spans="1:6" x14ac:dyDescent="0.35">
      <c r="A4" s="18" t="s">
        <v>13</v>
      </c>
    </row>
    <row r="5" spans="1:6" x14ac:dyDescent="0.35">
      <c r="A5" s="17"/>
    </row>
    <row r="6" spans="1:6" x14ac:dyDescent="0.35">
      <c r="A6" s="9" t="s">
        <v>3</v>
      </c>
      <c r="C6" s="13"/>
      <c r="D6" s="20" t="s">
        <v>1</v>
      </c>
    </row>
    <row r="8" spans="1:6" x14ac:dyDescent="0.35">
      <c r="A8" s="9" t="s">
        <v>4</v>
      </c>
      <c r="C8" s="13"/>
      <c r="D8" s="20" t="s">
        <v>1</v>
      </c>
    </row>
    <row r="9" spans="1:6" x14ac:dyDescent="0.35">
      <c r="C9" s="16"/>
    </row>
    <row r="10" spans="1:6" x14ac:dyDescent="0.35">
      <c r="A10" s="9" t="s">
        <v>7</v>
      </c>
      <c r="C10" s="3"/>
      <c r="D10" s="19" t="s">
        <v>10</v>
      </c>
      <c r="F10" s="14"/>
    </row>
    <row r="11" spans="1:6" x14ac:dyDescent="0.35">
      <c r="C11" s="16"/>
    </row>
    <row r="12" spans="1:6" x14ac:dyDescent="0.35">
      <c r="A12" s="1" t="s">
        <v>6</v>
      </c>
      <c r="B12" s="1"/>
      <c r="C12" s="23">
        <f>IFERROR(ROUND(ROUND((C6/C8),3),2),0)</f>
        <v>0</v>
      </c>
      <c r="D12" s="19"/>
      <c r="F12" s="14" t="str">
        <f>IF(C12&lt;0.6945,"Level 1",IF(C12&lt;0.8945,"Level 2","Level 3"))</f>
        <v>Level 1</v>
      </c>
    </row>
    <row r="13" spans="1:6" x14ac:dyDescent="0.35">
      <c r="A13" s="1"/>
      <c r="B13" s="1"/>
      <c r="C13" s="7"/>
      <c r="F13" s="14"/>
    </row>
    <row r="14" spans="1:6" x14ac:dyDescent="0.35">
      <c r="A14" s="1" t="s">
        <v>8</v>
      </c>
      <c r="B14" s="1"/>
      <c r="C14" s="4">
        <f>IF(F12="Level 1",526,IF(F12="Level 2",1051,IF(F12="Level 3",1576)))</f>
        <v>526</v>
      </c>
      <c r="F14" s="14"/>
    </row>
    <row r="15" spans="1:6" x14ac:dyDescent="0.35">
      <c r="A15" s="1"/>
      <c r="B15" s="1"/>
      <c r="C15" s="2"/>
      <c r="F15" s="14"/>
    </row>
    <row r="16" spans="1:6" x14ac:dyDescent="0.35">
      <c r="A16" s="1"/>
      <c r="B16" s="1"/>
      <c r="C16" s="12" t="str">
        <f>IF(AND(C14-C10&lt;&gt;0,C10&gt;0),"Transition"," ")</f>
        <v xml:space="preserve"> </v>
      </c>
      <c r="F16" s="14"/>
    </row>
    <row r="17" spans="1:7" x14ac:dyDescent="0.35">
      <c r="A17" s="1"/>
      <c r="B17" s="1"/>
      <c r="C17" s="2"/>
      <c r="F17" s="14"/>
    </row>
    <row r="18" spans="1:7" x14ac:dyDescent="0.35">
      <c r="A18" s="1" t="s">
        <v>9</v>
      </c>
      <c r="B18" s="1"/>
      <c r="C18" s="4">
        <f>IF(C16="Transition",C10+F18,C14)</f>
        <v>526</v>
      </c>
      <c r="F18" s="14">
        <f>IF(C10&gt;C14,-175,175)</f>
        <v>175</v>
      </c>
    </row>
    <row r="19" spans="1:7" x14ac:dyDescent="0.35">
      <c r="A19" s="1"/>
      <c r="B19" s="1"/>
      <c r="C19" s="2"/>
      <c r="F19" s="14"/>
    </row>
    <row r="20" spans="1:7" x14ac:dyDescent="0.35">
      <c r="A20" s="5"/>
      <c r="B20" s="6"/>
      <c r="C20" s="7"/>
      <c r="D20" s="21"/>
      <c r="E20" s="22"/>
      <c r="F20" s="15"/>
      <c r="G20" s="6"/>
    </row>
    <row r="21" spans="1:7" x14ac:dyDescent="0.35">
      <c r="A21" s="1" t="s">
        <v>5</v>
      </c>
      <c r="B21" s="1"/>
      <c r="C21" s="8">
        <f>IF(AND(C6&gt;0,C8&gt;0),C18*C6,0)</f>
        <v>0</v>
      </c>
    </row>
    <row r="23" spans="1:7" x14ac:dyDescent="0.35">
      <c r="A23" s="20" t="s">
        <v>14</v>
      </c>
    </row>
    <row r="25" spans="1:7" x14ac:dyDescent="0.35">
      <c r="A25" s="9" t="s">
        <v>12</v>
      </c>
    </row>
    <row r="26" spans="1:7" x14ac:dyDescent="0.35">
      <c r="A26" s="11" t="s">
        <v>20</v>
      </c>
    </row>
    <row r="28" spans="1:7" x14ac:dyDescent="0.35">
      <c r="A28" s="9" t="s">
        <v>11</v>
      </c>
    </row>
    <row r="29" spans="1:7" x14ac:dyDescent="0.35">
      <c r="A29" s="11" t="s">
        <v>20</v>
      </c>
    </row>
  </sheetData>
  <sheetProtection selectLockedCells="1"/>
  <hyperlinks>
    <hyperlink ref="A29" r:id="rId1"/>
    <hyperlink ref="A2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6" sqref="C6"/>
    </sheetView>
  </sheetViews>
  <sheetFormatPr defaultColWidth="8.69140625" defaultRowHeight="15.5" x14ac:dyDescent="0.35"/>
  <cols>
    <col min="1" max="1" width="12.23046875" style="9" bestFit="1" customWidth="1"/>
    <col min="2" max="2" width="18.84375" style="9" customWidth="1"/>
    <col min="3" max="3" width="23.921875" style="10" customWidth="1"/>
    <col min="4" max="4" width="10.07421875" style="10" customWidth="1"/>
    <col min="5" max="5" width="56.61328125" style="9" customWidth="1"/>
    <col min="6" max="9" width="8.69140625" style="1"/>
    <col min="10" max="16384" width="8.69140625" style="9"/>
  </cols>
  <sheetData>
    <row r="1" spans="1:7" x14ac:dyDescent="0.35">
      <c r="A1" s="17" t="s">
        <v>2</v>
      </c>
    </row>
    <row r="2" spans="1:7" x14ac:dyDescent="0.35">
      <c r="A2" s="17" t="s">
        <v>0</v>
      </c>
      <c r="C2" s="30" t="s">
        <v>259</v>
      </c>
    </row>
    <row r="3" spans="1:7" x14ac:dyDescent="0.35">
      <c r="A3" s="17"/>
    </row>
    <row r="4" spans="1:7" x14ac:dyDescent="0.35">
      <c r="A4" s="18" t="s">
        <v>13</v>
      </c>
    </row>
    <row r="5" spans="1:7" x14ac:dyDescent="0.35">
      <c r="A5" s="17"/>
    </row>
    <row r="6" spans="1:7" x14ac:dyDescent="0.35">
      <c r="A6" s="17" t="s">
        <v>16</v>
      </c>
      <c r="C6" s="3"/>
      <c r="D6" s="10" t="s">
        <v>258</v>
      </c>
    </row>
    <row r="7" spans="1:7" x14ac:dyDescent="0.35">
      <c r="A7" s="17"/>
    </row>
    <row r="8" spans="1:7" x14ac:dyDescent="0.35">
      <c r="A8" s="9" t="s">
        <v>3</v>
      </c>
      <c r="C8" s="13"/>
      <c r="D8" s="20" t="s">
        <v>1</v>
      </c>
    </row>
    <row r="9" spans="1:7" x14ac:dyDescent="0.35">
      <c r="F9" s="14"/>
      <c r="G9" s="14"/>
    </row>
    <row r="10" spans="1:7" x14ac:dyDescent="0.35">
      <c r="A10" s="9" t="s">
        <v>4</v>
      </c>
      <c r="C10" s="13"/>
      <c r="D10" s="20" t="s">
        <v>1</v>
      </c>
      <c r="F10" s="14"/>
      <c r="G10" s="14"/>
    </row>
    <row r="11" spans="1:7" x14ac:dyDescent="0.35">
      <c r="C11" s="16"/>
      <c r="F11" s="14"/>
      <c r="G11" s="14"/>
    </row>
    <row r="12" spans="1:7" x14ac:dyDescent="0.35">
      <c r="A12" s="9" t="s">
        <v>21</v>
      </c>
      <c r="C12" s="26" t="e">
        <f>VLOOKUP(C6,Oct12019rates,5,FALSE)</f>
        <v>#N/A</v>
      </c>
      <c r="F12" s="14" t="e">
        <f>IF(C12&lt;0.6945,"Level 1",IF(C12&lt;0.8945,"Level 2","Level 3"))</f>
        <v>#N/A</v>
      </c>
      <c r="G12" s="14" t="e">
        <f>RIGHT(F12,1)</f>
        <v>#N/A</v>
      </c>
    </row>
    <row r="13" spans="1:7" x14ac:dyDescent="0.35">
      <c r="C13" s="16"/>
      <c r="F13" s="14"/>
      <c r="G13" s="14"/>
    </row>
    <row r="14" spans="1:7" s="1" customFormat="1" x14ac:dyDescent="0.35">
      <c r="A14" s="9" t="s">
        <v>7</v>
      </c>
      <c r="B14" s="9"/>
      <c r="C14" s="16" t="e">
        <f>VLOOKUP(C6,Oct12019rates,3,FALSE)</f>
        <v>#N/A</v>
      </c>
      <c r="D14" s="19" t="s">
        <v>18</v>
      </c>
      <c r="E14" s="9"/>
      <c r="F14" s="14"/>
      <c r="G14" s="14"/>
    </row>
    <row r="15" spans="1:7" s="1" customFormat="1" x14ac:dyDescent="0.35">
      <c r="A15" s="9"/>
      <c r="B15" s="9"/>
      <c r="C15" s="16"/>
      <c r="D15" s="19"/>
      <c r="E15" s="9"/>
      <c r="F15" s="14"/>
      <c r="G15" s="14"/>
    </row>
    <row r="16" spans="1:7" s="1" customFormat="1" x14ac:dyDescent="0.35">
      <c r="A16" s="9" t="s">
        <v>15</v>
      </c>
      <c r="B16" s="9"/>
      <c r="C16" s="16" t="e">
        <f>VLOOKUP(C6,Oct12019rates,4,FALSE)</f>
        <v>#N/A</v>
      </c>
      <c r="D16" s="19"/>
      <c r="E16" s="24"/>
      <c r="F16" s="14"/>
      <c r="G16" s="14"/>
    </row>
    <row r="17" spans="1:7" s="1" customFormat="1" x14ac:dyDescent="0.35">
      <c r="A17" s="9"/>
      <c r="B17" s="9"/>
      <c r="C17" s="16"/>
      <c r="D17" s="19"/>
      <c r="E17" s="9"/>
      <c r="F17" s="14"/>
      <c r="G17" s="14"/>
    </row>
    <row r="18" spans="1:7" s="1" customFormat="1" x14ac:dyDescent="0.35">
      <c r="A18" s="1" t="s">
        <v>6</v>
      </c>
      <c r="C18" s="23">
        <f>IFERROR(ROUND(ROUND((C8/C10),3),2),0)</f>
        <v>0</v>
      </c>
      <c r="D18" s="19"/>
      <c r="E18" s="9"/>
      <c r="F18" s="14" t="str">
        <f>IF(C18&lt;0.6945,"Level 1",IF(C18&lt;0.8945,"Level 2","Level 3"))</f>
        <v>Level 1</v>
      </c>
      <c r="G18" s="14" t="str">
        <f>RIGHT(F18,1)</f>
        <v>1</v>
      </c>
    </row>
    <row r="19" spans="1:7" s="1" customFormat="1" x14ac:dyDescent="0.35">
      <c r="C19" s="7"/>
      <c r="D19" s="10"/>
      <c r="E19" s="9"/>
      <c r="F19" s="14"/>
      <c r="G19" s="14"/>
    </row>
    <row r="20" spans="1:7" s="1" customFormat="1" x14ac:dyDescent="0.35">
      <c r="A20" s="1" t="s">
        <v>8</v>
      </c>
      <c r="C20" s="4">
        <f>IF(F18="Level 1",532,IF(F18="Level 2",1063,IF(F18="Level 3",1594)))</f>
        <v>532</v>
      </c>
      <c r="D20" s="10"/>
      <c r="E20" s="24"/>
      <c r="F20" s="14"/>
    </row>
    <row r="21" spans="1:7" s="1" customFormat="1" x14ac:dyDescent="0.35">
      <c r="C21" s="2"/>
      <c r="D21" s="10"/>
      <c r="E21" s="9"/>
      <c r="F21" s="14"/>
    </row>
    <row r="22" spans="1:7" s="1" customFormat="1" ht="52" customHeight="1" x14ac:dyDescent="0.35">
      <c r="C22" s="12" t="e">
        <f>IF(AND(C20-C16&lt;&gt;0,C14&gt;0),"Transition"," ")</f>
        <v>#N/A</v>
      </c>
      <c r="D22" s="10"/>
      <c r="E22" s="28" t="e">
        <f>IF(OR(G18-G12=2,G12-G18=2),"district is transitioning between more than one level so this tool may not be accurate - please check your funding notification"," ")</f>
        <v>#N/A</v>
      </c>
      <c r="F22" s="14"/>
    </row>
    <row r="23" spans="1:7" s="1" customFormat="1" x14ac:dyDescent="0.35">
      <c r="C23" s="2"/>
      <c r="D23" s="10"/>
      <c r="E23" s="9"/>
      <c r="F23" s="14"/>
    </row>
    <row r="24" spans="1:7" s="1" customFormat="1" x14ac:dyDescent="0.35">
      <c r="A24" s="1" t="s">
        <v>9</v>
      </c>
      <c r="C24" s="4" t="e">
        <f>IF(C22="Transition",C16+F24,C20)</f>
        <v>#N/A</v>
      </c>
      <c r="D24" s="10"/>
      <c r="E24" s="25"/>
      <c r="F24" s="14" t="e">
        <f>IF(C16&gt;C20,-177,177)</f>
        <v>#N/A</v>
      </c>
    </row>
    <row r="25" spans="1:7" s="1" customFormat="1" x14ac:dyDescent="0.35">
      <c r="C25" s="2"/>
      <c r="D25" s="10"/>
      <c r="E25" s="9"/>
      <c r="F25" s="14"/>
    </row>
    <row r="26" spans="1:7" s="1" customFormat="1" x14ac:dyDescent="0.35">
      <c r="A26" s="5"/>
      <c r="B26" s="6"/>
      <c r="C26" s="7"/>
      <c r="D26" s="21"/>
      <c r="E26" s="22"/>
      <c r="F26" s="15"/>
      <c r="G26" s="6"/>
    </row>
    <row r="27" spans="1:7" s="1" customFormat="1" x14ac:dyDescent="0.35">
      <c r="A27" s="1" t="s">
        <v>5</v>
      </c>
      <c r="C27" s="8">
        <f>ROUND(IF(AND(C8&gt;0,C10&gt;0),C24*C8,0),0)</f>
        <v>0</v>
      </c>
      <c r="D27" s="10"/>
      <c r="E27" s="9"/>
    </row>
    <row r="29" spans="1:7" s="1" customFormat="1" x14ac:dyDescent="0.35">
      <c r="A29" s="20" t="s">
        <v>14</v>
      </c>
      <c r="B29" s="9"/>
      <c r="C29" s="10"/>
      <c r="D29" s="10"/>
      <c r="E29" s="9"/>
    </row>
    <row r="31" spans="1:7" s="1" customFormat="1" x14ac:dyDescent="0.35">
      <c r="A31" s="9" t="s">
        <v>12</v>
      </c>
      <c r="B31" s="9"/>
      <c r="C31" s="10"/>
      <c r="D31" s="10"/>
      <c r="E31" s="9"/>
    </row>
    <row r="32" spans="1:7" s="1" customFormat="1" x14ac:dyDescent="0.35">
      <c r="A32" s="11" t="s">
        <v>20</v>
      </c>
      <c r="B32" s="9"/>
      <c r="C32" s="10"/>
      <c r="D32" s="10"/>
      <c r="E32" s="9"/>
    </row>
    <row r="34" spans="1:5" s="1" customFormat="1" x14ac:dyDescent="0.35">
      <c r="A34" s="9" t="s">
        <v>11</v>
      </c>
      <c r="B34" s="9"/>
      <c r="C34" s="10"/>
      <c r="D34" s="10"/>
      <c r="E34" s="9"/>
    </row>
    <row r="35" spans="1:5" s="1" customFormat="1" x14ac:dyDescent="0.35">
      <c r="A35" s="11" t="s">
        <v>20</v>
      </c>
      <c r="B35" s="9"/>
      <c r="C35" s="10"/>
      <c r="D35" s="10"/>
      <c r="E35" s="9"/>
    </row>
  </sheetData>
  <sheetProtection selectLockedCells="1"/>
  <conditionalFormatting sqref="E22">
    <cfRule type="containsText" dxfId="0" priority="1" operator="containsText" text="transitioning">
      <formula>NOT(ISERROR(SEARCH("transitioning",E22)))</formula>
    </cfRule>
  </conditionalFormatting>
  <hyperlinks>
    <hyperlink ref="A35" r:id="rId1"/>
    <hyperlink ref="A32" r:id="rId2"/>
  </hyperlinks>
  <pageMargins left="0.7" right="0.7" top="0.75" bottom="0.75" header="0.3" footer="0.3"/>
  <pageSetup orientation="portrait" r:id="rId3"/>
  <ignoredErrors>
    <ignoredError sqref="F24 F12:G12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'Oct 1 2019'!$A$3:$A$238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0"/>
  <sheetViews>
    <sheetView workbookViewId="0">
      <selection activeCell="D5" sqref="D5"/>
    </sheetView>
  </sheetViews>
  <sheetFormatPr defaultRowHeight="15.5" x14ac:dyDescent="0.35"/>
  <cols>
    <col min="1" max="1" width="46.53515625" bestFit="1" customWidth="1"/>
  </cols>
  <sheetData>
    <row r="2" spans="1:16" ht="31" x14ac:dyDescent="0.35">
      <c r="C2" s="29" t="s">
        <v>17</v>
      </c>
      <c r="D2" s="29" t="s">
        <v>19</v>
      </c>
      <c r="E2" s="29" t="s">
        <v>22</v>
      </c>
      <c r="H2">
        <v>526</v>
      </c>
      <c r="I2">
        <v>532</v>
      </c>
      <c r="L2">
        <f>531/3</f>
        <v>177</v>
      </c>
    </row>
    <row r="3" spans="1:16" x14ac:dyDescent="0.35">
      <c r="H3">
        <v>1051</v>
      </c>
      <c r="I3">
        <v>1063</v>
      </c>
      <c r="P3" t="s">
        <v>23</v>
      </c>
    </row>
    <row r="4" spans="1:16" x14ac:dyDescent="0.35">
      <c r="A4" t="s">
        <v>23</v>
      </c>
      <c r="B4">
        <v>101</v>
      </c>
      <c r="C4">
        <v>526</v>
      </c>
      <c r="D4">
        <f>IF(C4=526,532,IF(C4=1051,1063,IF(C4=1576,1594,(IF(C4=701,709,IF(C4=876,886,IF(C4=1226,1240,IF(C4=1401,1417,0))))))))</f>
        <v>532</v>
      </c>
      <c r="E4" s="27">
        <v>0.65</v>
      </c>
      <c r="H4">
        <v>1576</v>
      </c>
      <c r="I4">
        <v>1594</v>
      </c>
      <c r="P4" t="s">
        <v>24</v>
      </c>
    </row>
    <row r="5" spans="1:16" x14ac:dyDescent="0.35">
      <c r="A5" t="s">
        <v>24</v>
      </c>
      <c r="B5">
        <v>104</v>
      </c>
      <c r="C5">
        <v>526</v>
      </c>
      <c r="D5">
        <f t="shared" ref="D5:D68" si="0">IF(C5=526,532,IF(C5=1051,1063,IF(C5=1576,1594,(IF(C5=701,709,IF(C5=876,886,IF(C5=1226,1240,IF(C5=1401,1417,0))))))))</f>
        <v>532</v>
      </c>
      <c r="E5" s="27">
        <v>0.64</v>
      </c>
      <c r="H5">
        <f>526+175</f>
        <v>701</v>
      </c>
      <c r="I5">
        <f>I2+177</f>
        <v>709</v>
      </c>
      <c r="P5" t="s">
        <v>25</v>
      </c>
    </row>
    <row r="6" spans="1:16" x14ac:dyDescent="0.35">
      <c r="A6" t="s">
        <v>25</v>
      </c>
      <c r="B6">
        <v>201</v>
      </c>
      <c r="C6">
        <v>526</v>
      </c>
      <c r="D6">
        <f t="shared" si="0"/>
        <v>532</v>
      </c>
      <c r="E6" s="27">
        <v>0.66</v>
      </c>
      <c r="H6">
        <f>H2+175+175</f>
        <v>876</v>
      </c>
      <c r="I6">
        <f>I2+177+177</f>
        <v>886</v>
      </c>
      <c r="P6" t="s">
        <v>26</v>
      </c>
    </row>
    <row r="7" spans="1:16" x14ac:dyDescent="0.35">
      <c r="A7" t="s">
        <v>26</v>
      </c>
      <c r="B7">
        <v>203</v>
      </c>
      <c r="C7">
        <v>526</v>
      </c>
      <c r="D7">
        <f t="shared" si="0"/>
        <v>532</v>
      </c>
      <c r="E7" s="27">
        <v>0.66</v>
      </c>
      <c r="H7">
        <f>H3+175</f>
        <v>1226</v>
      </c>
      <c r="I7">
        <f>I3+177</f>
        <v>1240</v>
      </c>
      <c r="P7" t="s">
        <v>27</v>
      </c>
    </row>
    <row r="8" spans="1:16" x14ac:dyDescent="0.35">
      <c r="A8" t="s">
        <v>27</v>
      </c>
      <c r="B8">
        <v>302</v>
      </c>
      <c r="C8">
        <v>1051</v>
      </c>
      <c r="D8">
        <f t="shared" si="0"/>
        <v>1063</v>
      </c>
      <c r="E8" s="27">
        <v>0.7</v>
      </c>
      <c r="H8">
        <f>H3+175+175</f>
        <v>1401</v>
      </c>
      <c r="I8">
        <f>I3+177+177</f>
        <v>1417</v>
      </c>
      <c r="P8" t="s">
        <v>28</v>
      </c>
    </row>
    <row r="9" spans="1:16" x14ac:dyDescent="0.35">
      <c r="A9" t="s">
        <v>28</v>
      </c>
      <c r="B9">
        <v>303</v>
      </c>
      <c r="C9">
        <v>526</v>
      </c>
      <c r="D9">
        <f t="shared" si="0"/>
        <v>532</v>
      </c>
      <c r="E9" s="27">
        <v>0.5</v>
      </c>
      <c r="P9" t="s">
        <v>29</v>
      </c>
    </row>
    <row r="10" spans="1:16" x14ac:dyDescent="0.35">
      <c r="A10" t="s">
        <v>29</v>
      </c>
      <c r="B10">
        <v>304</v>
      </c>
      <c r="C10">
        <v>1051</v>
      </c>
      <c r="D10">
        <f t="shared" si="0"/>
        <v>1063</v>
      </c>
      <c r="E10" s="27">
        <v>0.76</v>
      </c>
      <c r="P10" t="s">
        <v>30</v>
      </c>
    </row>
    <row r="11" spans="1:16" x14ac:dyDescent="0.35">
      <c r="A11" t="s">
        <v>30</v>
      </c>
      <c r="B11">
        <v>401</v>
      </c>
      <c r="C11">
        <v>526</v>
      </c>
      <c r="D11">
        <f t="shared" si="0"/>
        <v>532</v>
      </c>
      <c r="E11" s="27">
        <v>0.23</v>
      </c>
      <c r="P11" t="s">
        <v>31</v>
      </c>
    </row>
    <row r="12" spans="1:16" x14ac:dyDescent="0.35">
      <c r="A12" t="s">
        <v>31</v>
      </c>
      <c r="B12">
        <v>402</v>
      </c>
      <c r="C12">
        <v>1051</v>
      </c>
      <c r="D12">
        <f t="shared" si="0"/>
        <v>1063</v>
      </c>
      <c r="E12" s="27">
        <v>0.79</v>
      </c>
      <c r="P12" t="s">
        <v>32</v>
      </c>
    </row>
    <row r="13" spans="1:16" x14ac:dyDescent="0.35">
      <c r="A13" t="s">
        <v>32</v>
      </c>
      <c r="B13">
        <v>403</v>
      </c>
      <c r="C13">
        <v>526</v>
      </c>
      <c r="D13">
        <f t="shared" si="0"/>
        <v>532</v>
      </c>
      <c r="E13" s="27">
        <v>0.6</v>
      </c>
      <c r="P13" t="s">
        <v>33</v>
      </c>
    </row>
    <row r="14" spans="1:16" x14ac:dyDescent="0.35">
      <c r="A14" t="s">
        <v>33</v>
      </c>
      <c r="B14">
        <v>404</v>
      </c>
      <c r="C14">
        <v>526</v>
      </c>
      <c r="D14">
        <f t="shared" si="0"/>
        <v>532</v>
      </c>
      <c r="E14" s="27">
        <v>0.49</v>
      </c>
      <c r="P14" t="s">
        <v>34</v>
      </c>
    </row>
    <row r="15" spans="1:16" x14ac:dyDescent="0.35">
      <c r="A15" t="s">
        <v>34</v>
      </c>
      <c r="B15">
        <v>405</v>
      </c>
      <c r="C15">
        <v>526</v>
      </c>
      <c r="D15">
        <f t="shared" si="0"/>
        <v>532</v>
      </c>
      <c r="E15" s="27">
        <v>0.55000000000000004</v>
      </c>
      <c r="P15" t="s">
        <v>35</v>
      </c>
    </row>
    <row r="16" spans="1:16" x14ac:dyDescent="0.35">
      <c r="A16" t="s">
        <v>35</v>
      </c>
      <c r="B16">
        <v>406</v>
      </c>
      <c r="C16">
        <v>526</v>
      </c>
      <c r="D16">
        <f t="shared" si="0"/>
        <v>532</v>
      </c>
      <c r="E16" s="27">
        <v>0.53</v>
      </c>
      <c r="P16" t="s">
        <v>36</v>
      </c>
    </row>
    <row r="17" spans="1:16" x14ac:dyDescent="0.35">
      <c r="A17" t="s">
        <v>36</v>
      </c>
      <c r="B17">
        <v>407</v>
      </c>
      <c r="C17">
        <v>526</v>
      </c>
      <c r="D17">
        <f t="shared" si="0"/>
        <v>532</v>
      </c>
      <c r="E17" s="27">
        <v>0.38</v>
      </c>
      <c r="P17" t="s">
        <v>37</v>
      </c>
    </row>
    <row r="18" spans="1:16" x14ac:dyDescent="0.35">
      <c r="A18" t="s">
        <v>37</v>
      </c>
      <c r="B18">
        <v>501</v>
      </c>
      <c r="C18">
        <v>701</v>
      </c>
      <c r="D18">
        <f t="shared" si="0"/>
        <v>709</v>
      </c>
      <c r="E18" s="27">
        <v>0.71</v>
      </c>
      <c r="P18" t="s">
        <v>38</v>
      </c>
    </row>
    <row r="19" spans="1:16" x14ac:dyDescent="0.35">
      <c r="A19" t="s">
        <v>38</v>
      </c>
      <c r="B19">
        <v>502</v>
      </c>
      <c r="C19">
        <v>526</v>
      </c>
      <c r="D19">
        <f t="shared" si="0"/>
        <v>532</v>
      </c>
      <c r="E19" s="27">
        <v>0.57999999999999996</v>
      </c>
      <c r="P19" t="s">
        <v>39</v>
      </c>
    </row>
    <row r="20" spans="1:16" x14ac:dyDescent="0.35">
      <c r="A20" t="s">
        <v>39</v>
      </c>
      <c r="B20">
        <v>503</v>
      </c>
      <c r="C20">
        <v>526</v>
      </c>
      <c r="D20">
        <f t="shared" si="0"/>
        <v>532</v>
      </c>
      <c r="E20" s="27">
        <v>0.51</v>
      </c>
      <c r="P20" t="s">
        <v>40</v>
      </c>
    </row>
    <row r="21" spans="1:16" x14ac:dyDescent="0.35">
      <c r="A21" t="s">
        <v>40</v>
      </c>
      <c r="B21">
        <v>504</v>
      </c>
      <c r="C21">
        <v>1051</v>
      </c>
      <c r="D21">
        <f t="shared" si="0"/>
        <v>1063</v>
      </c>
      <c r="E21" s="27">
        <v>0.76</v>
      </c>
      <c r="P21" t="s">
        <v>41</v>
      </c>
    </row>
    <row r="22" spans="1:16" x14ac:dyDescent="0.35">
      <c r="A22" t="s">
        <v>41</v>
      </c>
      <c r="B22">
        <v>505</v>
      </c>
      <c r="C22">
        <v>526</v>
      </c>
      <c r="D22">
        <f t="shared" si="0"/>
        <v>532</v>
      </c>
      <c r="E22" s="27">
        <v>0.46</v>
      </c>
      <c r="P22" t="s">
        <v>42</v>
      </c>
    </row>
    <row r="23" spans="1:16" x14ac:dyDescent="0.35">
      <c r="A23" t="s">
        <v>42</v>
      </c>
      <c r="B23">
        <v>506</v>
      </c>
      <c r="C23">
        <v>1051</v>
      </c>
      <c r="D23">
        <f t="shared" si="0"/>
        <v>1063</v>
      </c>
      <c r="E23" s="27">
        <v>0.87</v>
      </c>
      <c r="P23" t="s">
        <v>43</v>
      </c>
    </row>
    <row r="24" spans="1:16" x14ac:dyDescent="0.35">
      <c r="A24" t="s">
        <v>43</v>
      </c>
      <c r="B24">
        <v>601</v>
      </c>
      <c r="C24">
        <v>1051</v>
      </c>
      <c r="D24">
        <f t="shared" si="0"/>
        <v>1063</v>
      </c>
      <c r="E24" s="27">
        <v>0.75</v>
      </c>
      <c r="P24" t="s">
        <v>44</v>
      </c>
    </row>
    <row r="25" spans="1:16" x14ac:dyDescent="0.35">
      <c r="A25" t="s">
        <v>44</v>
      </c>
      <c r="B25">
        <v>602</v>
      </c>
      <c r="C25">
        <v>1051</v>
      </c>
      <c r="D25">
        <f t="shared" si="0"/>
        <v>1063</v>
      </c>
      <c r="E25" s="27">
        <v>0.72</v>
      </c>
      <c r="P25" t="s">
        <v>45</v>
      </c>
    </row>
    <row r="26" spans="1:16" x14ac:dyDescent="0.35">
      <c r="A26" t="s">
        <v>45</v>
      </c>
      <c r="B26">
        <v>701</v>
      </c>
      <c r="C26">
        <v>1051</v>
      </c>
      <c r="D26">
        <f t="shared" si="0"/>
        <v>1063</v>
      </c>
      <c r="E26" s="27">
        <v>0.74</v>
      </c>
      <c r="P26" t="s">
        <v>46</v>
      </c>
    </row>
    <row r="27" spans="1:16" x14ac:dyDescent="0.35">
      <c r="A27" t="s">
        <v>46</v>
      </c>
      <c r="B27">
        <v>801</v>
      </c>
      <c r="C27">
        <v>1051</v>
      </c>
      <c r="D27">
        <f t="shared" si="0"/>
        <v>1063</v>
      </c>
      <c r="E27" s="27">
        <v>0.71</v>
      </c>
      <c r="P27" t="s">
        <v>47</v>
      </c>
    </row>
    <row r="28" spans="1:16" x14ac:dyDescent="0.35">
      <c r="A28" t="s">
        <v>47</v>
      </c>
      <c r="B28">
        <v>802</v>
      </c>
      <c r="C28">
        <v>526</v>
      </c>
      <c r="D28">
        <f t="shared" si="0"/>
        <v>532</v>
      </c>
      <c r="E28" s="27">
        <v>0.57999999999999996</v>
      </c>
      <c r="P28" t="s">
        <v>48</v>
      </c>
    </row>
    <row r="29" spans="1:16" x14ac:dyDescent="0.35">
      <c r="A29" t="s">
        <v>48</v>
      </c>
      <c r="B29">
        <v>803</v>
      </c>
      <c r="C29">
        <v>1051</v>
      </c>
      <c r="D29">
        <f t="shared" si="0"/>
        <v>1063</v>
      </c>
      <c r="E29" s="27">
        <v>0.84</v>
      </c>
      <c r="P29" t="s">
        <v>49</v>
      </c>
    </row>
    <row r="30" spans="1:16" x14ac:dyDescent="0.35">
      <c r="A30" t="s">
        <v>49</v>
      </c>
      <c r="B30">
        <v>901</v>
      </c>
      <c r="C30">
        <v>1576</v>
      </c>
      <c r="D30">
        <f t="shared" si="0"/>
        <v>1594</v>
      </c>
      <c r="E30" s="27">
        <v>0.95</v>
      </c>
      <c r="P30" t="s">
        <v>50</v>
      </c>
    </row>
    <row r="31" spans="1:16" x14ac:dyDescent="0.35">
      <c r="A31" t="s">
        <v>50</v>
      </c>
      <c r="B31">
        <v>903</v>
      </c>
      <c r="C31">
        <v>1051</v>
      </c>
      <c r="D31">
        <f t="shared" si="0"/>
        <v>1063</v>
      </c>
      <c r="E31" s="27">
        <v>0.84</v>
      </c>
      <c r="P31" t="s">
        <v>51</v>
      </c>
    </row>
    <row r="32" spans="1:16" x14ac:dyDescent="0.35">
      <c r="A32" t="s">
        <v>51</v>
      </c>
      <c r="B32">
        <v>1002</v>
      </c>
      <c r="C32">
        <v>526</v>
      </c>
      <c r="D32">
        <f t="shared" si="0"/>
        <v>532</v>
      </c>
      <c r="E32" s="27">
        <v>0.55000000000000004</v>
      </c>
      <c r="P32" t="s">
        <v>52</v>
      </c>
    </row>
    <row r="33" spans="1:16" x14ac:dyDescent="0.35">
      <c r="A33" t="s">
        <v>52</v>
      </c>
      <c r="B33">
        <v>1003</v>
      </c>
      <c r="C33">
        <v>1051</v>
      </c>
      <c r="D33">
        <f t="shared" si="0"/>
        <v>1063</v>
      </c>
      <c r="E33" s="27">
        <v>0.76</v>
      </c>
      <c r="P33" t="s">
        <v>53</v>
      </c>
    </row>
    <row r="34" spans="1:16" x14ac:dyDescent="0.35">
      <c r="A34" t="s">
        <v>53</v>
      </c>
      <c r="B34">
        <v>1101</v>
      </c>
      <c r="C34">
        <v>1051</v>
      </c>
      <c r="D34">
        <f t="shared" si="0"/>
        <v>1063</v>
      </c>
      <c r="E34" s="27">
        <v>0.72</v>
      </c>
      <c r="P34" t="s">
        <v>54</v>
      </c>
    </row>
    <row r="35" spans="1:16" x14ac:dyDescent="0.35">
      <c r="A35" t="s">
        <v>54</v>
      </c>
      <c r="B35">
        <v>1104</v>
      </c>
      <c r="C35">
        <v>526</v>
      </c>
      <c r="D35">
        <f t="shared" si="0"/>
        <v>532</v>
      </c>
      <c r="E35" s="27">
        <v>0.6</v>
      </c>
      <c r="P35" t="s">
        <v>55</v>
      </c>
    </row>
    <row r="36" spans="1:16" x14ac:dyDescent="0.35">
      <c r="A36" t="s">
        <v>55</v>
      </c>
      <c r="B36">
        <v>1106</v>
      </c>
      <c r="C36">
        <v>1051</v>
      </c>
      <c r="D36">
        <f t="shared" si="0"/>
        <v>1063</v>
      </c>
      <c r="E36" s="27">
        <v>0.73</v>
      </c>
      <c r="P36" t="s">
        <v>56</v>
      </c>
    </row>
    <row r="37" spans="1:16" x14ac:dyDescent="0.35">
      <c r="A37" t="s">
        <v>56</v>
      </c>
      <c r="B37">
        <v>1201</v>
      </c>
      <c r="C37">
        <v>701</v>
      </c>
      <c r="D37">
        <f t="shared" si="0"/>
        <v>709</v>
      </c>
      <c r="E37" s="27">
        <v>0.71</v>
      </c>
      <c r="P37" t="s">
        <v>57</v>
      </c>
    </row>
    <row r="38" spans="1:16" x14ac:dyDescent="0.35">
      <c r="A38" t="s">
        <v>57</v>
      </c>
      <c r="B38">
        <v>1202</v>
      </c>
      <c r="C38">
        <v>526</v>
      </c>
      <c r="D38">
        <f t="shared" si="0"/>
        <v>532</v>
      </c>
      <c r="E38" s="27">
        <v>0.51</v>
      </c>
      <c r="P38" t="s">
        <v>58</v>
      </c>
    </row>
    <row r="39" spans="1:16" x14ac:dyDescent="0.35">
      <c r="A39" t="s">
        <v>58</v>
      </c>
      <c r="B39">
        <v>1203</v>
      </c>
      <c r="C39">
        <v>526</v>
      </c>
      <c r="D39">
        <f t="shared" si="0"/>
        <v>532</v>
      </c>
      <c r="E39" s="27">
        <v>0.62</v>
      </c>
      <c r="P39" t="s">
        <v>59</v>
      </c>
    </row>
    <row r="40" spans="1:16" x14ac:dyDescent="0.35">
      <c r="A40" t="s">
        <v>59</v>
      </c>
      <c r="B40">
        <v>1204</v>
      </c>
      <c r="C40">
        <v>1051</v>
      </c>
      <c r="D40">
        <f t="shared" si="0"/>
        <v>1063</v>
      </c>
      <c r="E40" s="27">
        <v>0.72</v>
      </c>
      <c r="P40" t="s">
        <v>60</v>
      </c>
    </row>
    <row r="41" spans="1:16" x14ac:dyDescent="0.35">
      <c r="A41" t="s">
        <v>60</v>
      </c>
      <c r="B41">
        <v>1304</v>
      </c>
      <c r="C41">
        <v>526</v>
      </c>
      <c r="D41">
        <f t="shared" si="0"/>
        <v>532</v>
      </c>
      <c r="E41" s="27">
        <v>0.49</v>
      </c>
      <c r="P41" t="s">
        <v>61</v>
      </c>
    </row>
    <row r="42" spans="1:16" x14ac:dyDescent="0.35">
      <c r="A42" t="s">
        <v>61</v>
      </c>
      <c r="B42">
        <v>1305</v>
      </c>
      <c r="C42">
        <v>526</v>
      </c>
      <c r="D42">
        <f t="shared" si="0"/>
        <v>532</v>
      </c>
      <c r="E42" s="27">
        <v>0.65</v>
      </c>
      <c r="P42" t="s">
        <v>62</v>
      </c>
    </row>
    <row r="43" spans="1:16" x14ac:dyDescent="0.35">
      <c r="A43" t="s">
        <v>62</v>
      </c>
      <c r="B43">
        <v>1402</v>
      </c>
      <c r="C43">
        <v>1051</v>
      </c>
      <c r="D43">
        <f t="shared" si="0"/>
        <v>1063</v>
      </c>
      <c r="E43" s="27">
        <v>0.72</v>
      </c>
      <c r="P43" t="s">
        <v>63</v>
      </c>
    </row>
    <row r="44" spans="1:16" x14ac:dyDescent="0.35">
      <c r="A44" t="s">
        <v>63</v>
      </c>
      <c r="B44">
        <v>1408</v>
      </c>
      <c r="C44">
        <v>526</v>
      </c>
      <c r="D44">
        <f t="shared" si="0"/>
        <v>532</v>
      </c>
      <c r="E44" s="27">
        <v>0.47</v>
      </c>
      <c r="P44" t="s">
        <v>64</v>
      </c>
    </row>
    <row r="45" spans="1:16" x14ac:dyDescent="0.35">
      <c r="A45" t="s">
        <v>64</v>
      </c>
      <c r="B45">
        <v>1503</v>
      </c>
      <c r="C45">
        <v>701</v>
      </c>
      <c r="D45">
        <f t="shared" si="0"/>
        <v>709</v>
      </c>
      <c r="E45" s="27">
        <v>0.7</v>
      </c>
      <c r="P45" t="s">
        <v>65</v>
      </c>
    </row>
    <row r="46" spans="1:16" x14ac:dyDescent="0.35">
      <c r="A46" t="s">
        <v>65</v>
      </c>
      <c r="B46">
        <v>1505</v>
      </c>
      <c r="C46">
        <v>526</v>
      </c>
      <c r="D46">
        <f t="shared" si="0"/>
        <v>532</v>
      </c>
      <c r="E46" s="27">
        <v>0.56000000000000005</v>
      </c>
      <c r="P46" t="s">
        <v>66</v>
      </c>
    </row>
    <row r="47" spans="1:16" x14ac:dyDescent="0.35">
      <c r="A47" t="s">
        <v>66</v>
      </c>
      <c r="B47">
        <v>1507</v>
      </c>
      <c r="C47">
        <v>1051</v>
      </c>
      <c r="D47">
        <f t="shared" si="0"/>
        <v>1063</v>
      </c>
      <c r="E47" s="27">
        <v>0.74</v>
      </c>
      <c r="P47" t="s">
        <v>67</v>
      </c>
    </row>
    <row r="48" spans="1:16" x14ac:dyDescent="0.35">
      <c r="A48" t="s">
        <v>67</v>
      </c>
      <c r="B48">
        <v>1601</v>
      </c>
      <c r="C48">
        <v>526</v>
      </c>
      <c r="D48">
        <f t="shared" si="0"/>
        <v>532</v>
      </c>
      <c r="E48" s="27">
        <v>0.65</v>
      </c>
      <c r="P48" t="s">
        <v>68</v>
      </c>
    </row>
    <row r="49" spans="1:16" x14ac:dyDescent="0.35">
      <c r="A49" t="s">
        <v>68</v>
      </c>
      <c r="B49">
        <v>1602</v>
      </c>
      <c r="C49">
        <v>526</v>
      </c>
      <c r="D49">
        <f t="shared" si="0"/>
        <v>532</v>
      </c>
      <c r="E49" s="27">
        <v>0.55000000000000004</v>
      </c>
      <c r="P49" t="s">
        <v>69</v>
      </c>
    </row>
    <row r="50" spans="1:16" x14ac:dyDescent="0.35">
      <c r="A50" t="s">
        <v>69</v>
      </c>
      <c r="B50">
        <v>1603</v>
      </c>
      <c r="C50">
        <v>526</v>
      </c>
      <c r="D50">
        <f t="shared" si="0"/>
        <v>532</v>
      </c>
      <c r="E50" s="27">
        <v>0.35</v>
      </c>
      <c r="P50" t="s">
        <v>70</v>
      </c>
    </row>
    <row r="51" spans="1:16" x14ac:dyDescent="0.35">
      <c r="A51" t="s">
        <v>70</v>
      </c>
      <c r="B51">
        <v>1605</v>
      </c>
      <c r="C51">
        <v>526</v>
      </c>
      <c r="D51">
        <f t="shared" si="0"/>
        <v>532</v>
      </c>
      <c r="E51" s="27">
        <v>0.66</v>
      </c>
      <c r="P51" t="s">
        <v>71</v>
      </c>
    </row>
    <row r="52" spans="1:16" x14ac:dyDescent="0.35">
      <c r="A52" t="s">
        <v>71</v>
      </c>
      <c r="B52">
        <v>1608</v>
      </c>
      <c r="C52">
        <v>1051</v>
      </c>
      <c r="D52">
        <f t="shared" si="0"/>
        <v>1063</v>
      </c>
      <c r="E52" s="27">
        <v>0.74</v>
      </c>
      <c r="P52" t="s">
        <v>72</v>
      </c>
    </row>
    <row r="53" spans="1:16" x14ac:dyDescent="0.35">
      <c r="A53" t="s">
        <v>72</v>
      </c>
      <c r="B53">
        <v>1611</v>
      </c>
      <c r="C53">
        <v>1051</v>
      </c>
      <c r="D53">
        <f t="shared" si="0"/>
        <v>1063</v>
      </c>
      <c r="E53" s="27">
        <v>0.72</v>
      </c>
      <c r="P53" t="s">
        <v>73</v>
      </c>
    </row>
    <row r="54" spans="1:16" x14ac:dyDescent="0.35">
      <c r="A54" t="s">
        <v>73</v>
      </c>
      <c r="B54">
        <v>1612</v>
      </c>
      <c r="C54">
        <v>526</v>
      </c>
      <c r="D54">
        <f t="shared" si="0"/>
        <v>532</v>
      </c>
      <c r="E54" s="27">
        <v>0.27</v>
      </c>
      <c r="P54" t="s">
        <v>74</v>
      </c>
    </row>
    <row r="55" spans="1:16" x14ac:dyDescent="0.35">
      <c r="A55" t="s">
        <v>74</v>
      </c>
      <c r="B55">
        <v>1613</v>
      </c>
      <c r="C55">
        <v>526</v>
      </c>
      <c r="D55">
        <f t="shared" si="0"/>
        <v>532</v>
      </c>
      <c r="E55" s="27">
        <v>0.59</v>
      </c>
      <c r="P55" t="s">
        <v>75</v>
      </c>
    </row>
    <row r="56" spans="1:16" x14ac:dyDescent="0.35">
      <c r="A56" t="s">
        <v>75</v>
      </c>
      <c r="B56">
        <v>1701</v>
      </c>
      <c r="C56">
        <v>526</v>
      </c>
      <c r="D56">
        <f t="shared" si="0"/>
        <v>532</v>
      </c>
      <c r="E56" s="27">
        <v>0.52</v>
      </c>
      <c r="P56" t="s">
        <v>76</v>
      </c>
    </row>
    <row r="57" spans="1:16" x14ac:dyDescent="0.35">
      <c r="A57" t="s">
        <v>76</v>
      </c>
      <c r="B57">
        <v>1702</v>
      </c>
      <c r="C57">
        <v>1051</v>
      </c>
      <c r="D57">
        <f t="shared" si="0"/>
        <v>1063</v>
      </c>
      <c r="E57" s="27">
        <v>0.72</v>
      </c>
      <c r="P57" t="s">
        <v>77</v>
      </c>
    </row>
    <row r="58" spans="1:16" x14ac:dyDescent="0.35">
      <c r="A58" t="s">
        <v>77</v>
      </c>
      <c r="B58">
        <v>1703</v>
      </c>
      <c r="C58">
        <v>1051</v>
      </c>
      <c r="D58">
        <f t="shared" si="0"/>
        <v>1063</v>
      </c>
      <c r="E58" s="27">
        <v>0.74</v>
      </c>
      <c r="P58" t="s">
        <v>78</v>
      </c>
    </row>
    <row r="59" spans="1:16" x14ac:dyDescent="0.35">
      <c r="A59" t="s">
        <v>78</v>
      </c>
      <c r="B59">
        <v>1704</v>
      </c>
      <c r="C59">
        <v>1051</v>
      </c>
      <c r="D59">
        <f t="shared" si="0"/>
        <v>1063</v>
      </c>
      <c r="E59" s="27">
        <v>0.74</v>
      </c>
      <c r="P59" t="s">
        <v>79</v>
      </c>
    </row>
    <row r="60" spans="1:16" x14ac:dyDescent="0.35">
      <c r="A60" t="s">
        <v>79</v>
      </c>
      <c r="B60">
        <v>1705</v>
      </c>
      <c r="C60">
        <v>526</v>
      </c>
      <c r="D60">
        <f t="shared" si="0"/>
        <v>532</v>
      </c>
      <c r="E60" s="27">
        <v>0.6</v>
      </c>
      <c r="P60" t="s">
        <v>80</v>
      </c>
    </row>
    <row r="61" spans="1:16" x14ac:dyDescent="0.35">
      <c r="A61" t="s">
        <v>80</v>
      </c>
      <c r="B61">
        <v>1802</v>
      </c>
      <c r="C61">
        <v>1576</v>
      </c>
      <c r="D61">
        <f t="shared" si="0"/>
        <v>1594</v>
      </c>
      <c r="E61" s="27">
        <v>0.95</v>
      </c>
      <c r="P61" t="s">
        <v>81</v>
      </c>
    </row>
    <row r="62" spans="1:16" x14ac:dyDescent="0.35">
      <c r="A62" t="s">
        <v>81</v>
      </c>
      <c r="B62">
        <v>1803</v>
      </c>
      <c r="C62">
        <v>1051</v>
      </c>
      <c r="D62">
        <f t="shared" si="0"/>
        <v>1063</v>
      </c>
      <c r="E62" s="27">
        <v>0.72</v>
      </c>
      <c r="P62" t="s">
        <v>82</v>
      </c>
    </row>
    <row r="63" spans="1:16" x14ac:dyDescent="0.35">
      <c r="A63" t="s">
        <v>82</v>
      </c>
      <c r="B63">
        <v>1804</v>
      </c>
      <c r="C63">
        <v>1051</v>
      </c>
      <c r="D63">
        <f t="shared" si="0"/>
        <v>1063</v>
      </c>
      <c r="E63" s="27">
        <v>0.72</v>
      </c>
      <c r="P63" t="s">
        <v>83</v>
      </c>
    </row>
    <row r="64" spans="1:16" x14ac:dyDescent="0.35">
      <c r="A64" t="s">
        <v>83</v>
      </c>
      <c r="B64">
        <v>1901</v>
      </c>
      <c r="C64">
        <v>1051</v>
      </c>
      <c r="D64">
        <f t="shared" si="0"/>
        <v>1063</v>
      </c>
      <c r="E64" s="27">
        <v>0.72</v>
      </c>
      <c r="P64" t="s">
        <v>84</v>
      </c>
    </row>
    <row r="65" spans="1:16" x14ac:dyDescent="0.35">
      <c r="A65" t="s">
        <v>84</v>
      </c>
      <c r="B65">
        <v>1905</v>
      </c>
      <c r="C65">
        <v>526</v>
      </c>
      <c r="D65">
        <f t="shared" si="0"/>
        <v>532</v>
      </c>
      <c r="E65" s="27">
        <v>0.6</v>
      </c>
      <c r="P65" t="s">
        <v>85</v>
      </c>
    </row>
    <row r="66" spans="1:16" x14ac:dyDescent="0.35">
      <c r="A66" t="s">
        <v>85</v>
      </c>
      <c r="B66">
        <v>2002</v>
      </c>
      <c r="C66">
        <v>1051</v>
      </c>
      <c r="D66">
        <f t="shared" si="0"/>
        <v>1063</v>
      </c>
      <c r="E66" s="27">
        <v>0.7</v>
      </c>
      <c r="P66" t="s">
        <v>86</v>
      </c>
    </row>
    <row r="67" spans="1:16" x14ac:dyDescent="0.35">
      <c r="A67" t="s">
        <v>86</v>
      </c>
      <c r="B67">
        <v>2104</v>
      </c>
      <c r="C67">
        <v>1051</v>
      </c>
      <c r="D67">
        <f t="shared" si="0"/>
        <v>1063</v>
      </c>
      <c r="E67" s="27">
        <v>0.8</v>
      </c>
      <c r="P67" t="s">
        <v>87</v>
      </c>
    </row>
    <row r="68" spans="1:16" x14ac:dyDescent="0.35">
      <c r="A68" t="s">
        <v>87</v>
      </c>
      <c r="B68">
        <v>2105</v>
      </c>
      <c r="C68">
        <v>1051</v>
      </c>
      <c r="D68">
        <f t="shared" si="0"/>
        <v>1063</v>
      </c>
      <c r="E68" s="27">
        <v>0.75</v>
      </c>
      <c r="P68" t="s">
        <v>88</v>
      </c>
    </row>
    <row r="69" spans="1:16" x14ac:dyDescent="0.35">
      <c r="A69" t="s">
        <v>88</v>
      </c>
      <c r="B69">
        <v>2202</v>
      </c>
      <c r="C69">
        <v>1051</v>
      </c>
      <c r="D69">
        <f t="shared" ref="D69:D132" si="1">IF(C69=526,532,IF(C69=1051,1063,IF(C69=1576,1594,(IF(C69=701,709,IF(C69=876,886,IF(C69=1226,1240,IF(C69=1401,1417,0))))))))</f>
        <v>1063</v>
      </c>
      <c r="E69" s="27">
        <v>0.73</v>
      </c>
      <c r="P69" t="s">
        <v>89</v>
      </c>
    </row>
    <row r="70" spans="1:16" x14ac:dyDescent="0.35">
      <c r="A70" t="s">
        <v>89</v>
      </c>
      <c r="B70">
        <v>2203</v>
      </c>
      <c r="C70">
        <v>526</v>
      </c>
      <c r="D70">
        <f t="shared" si="1"/>
        <v>532</v>
      </c>
      <c r="E70" s="27">
        <v>0.54</v>
      </c>
      <c r="P70" t="s">
        <v>90</v>
      </c>
    </row>
    <row r="71" spans="1:16" x14ac:dyDescent="0.35">
      <c r="A71" t="s">
        <v>90</v>
      </c>
      <c r="B71">
        <v>2301</v>
      </c>
      <c r="C71">
        <v>526</v>
      </c>
      <c r="D71">
        <f t="shared" si="1"/>
        <v>532</v>
      </c>
      <c r="E71" s="27">
        <v>0.5</v>
      </c>
      <c r="P71" t="s">
        <v>91</v>
      </c>
    </row>
    <row r="72" spans="1:16" x14ac:dyDescent="0.35">
      <c r="A72" t="s">
        <v>91</v>
      </c>
      <c r="B72">
        <v>2303</v>
      </c>
      <c r="C72">
        <v>526</v>
      </c>
      <c r="D72">
        <f t="shared" si="1"/>
        <v>532</v>
      </c>
      <c r="E72" s="27">
        <v>0.4</v>
      </c>
      <c r="P72" t="s">
        <v>92</v>
      </c>
    </row>
    <row r="73" spans="1:16" x14ac:dyDescent="0.35">
      <c r="A73" t="s">
        <v>92</v>
      </c>
      <c r="B73">
        <v>2304</v>
      </c>
      <c r="C73">
        <v>701</v>
      </c>
      <c r="D73">
        <f t="shared" si="1"/>
        <v>709</v>
      </c>
      <c r="E73" s="27">
        <v>0.69</v>
      </c>
      <c r="P73" t="s">
        <v>93</v>
      </c>
    </row>
    <row r="74" spans="1:16" x14ac:dyDescent="0.35">
      <c r="A74" t="s">
        <v>93</v>
      </c>
      <c r="B74">
        <v>2305</v>
      </c>
      <c r="C74">
        <v>526</v>
      </c>
      <c r="D74">
        <f t="shared" si="1"/>
        <v>532</v>
      </c>
      <c r="E74" s="27">
        <v>0.57999999999999996</v>
      </c>
      <c r="P74" t="s">
        <v>94</v>
      </c>
    </row>
    <row r="75" spans="1:16" x14ac:dyDescent="0.35">
      <c r="A75" t="s">
        <v>94</v>
      </c>
      <c r="B75">
        <v>2306</v>
      </c>
      <c r="C75">
        <v>526</v>
      </c>
      <c r="D75">
        <f t="shared" si="1"/>
        <v>532</v>
      </c>
      <c r="E75" s="27">
        <v>0.62</v>
      </c>
      <c r="P75" t="s">
        <v>95</v>
      </c>
    </row>
    <row r="76" spans="1:16" x14ac:dyDescent="0.35">
      <c r="A76" t="s">
        <v>95</v>
      </c>
      <c r="B76">
        <v>2307</v>
      </c>
      <c r="C76">
        <v>526</v>
      </c>
      <c r="D76">
        <f t="shared" si="1"/>
        <v>532</v>
      </c>
      <c r="E76" s="27">
        <v>0.42</v>
      </c>
      <c r="P76" t="s">
        <v>96</v>
      </c>
    </row>
    <row r="77" spans="1:16" x14ac:dyDescent="0.35">
      <c r="A77" t="s">
        <v>96</v>
      </c>
      <c r="B77">
        <v>2402</v>
      </c>
      <c r="C77">
        <v>526</v>
      </c>
      <c r="D77">
        <f t="shared" si="1"/>
        <v>532</v>
      </c>
      <c r="E77" s="27">
        <v>0.5</v>
      </c>
      <c r="P77" t="s">
        <v>97</v>
      </c>
    </row>
    <row r="78" spans="1:16" x14ac:dyDescent="0.35">
      <c r="A78" t="s">
        <v>97</v>
      </c>
      <c r="B78">
        <v>2403</v>
      </c>
      <c r="C78">
        <v>1051</v>
      </c>
      <c r="D78">
        <f t="shared" si="1"/>
        <v>1063</v>
      </c>
      <c r="E78" s="27">
        <v>0.72</v>
      </c>
      <c r="P78" t="s">
        <v>98</v>
      </c>
    </row>
    <row r="79" spans="1:16" x14ac:dyDescent="0.35">
      <c r="A79" t="s">
        <v>98</v>
      </c>
      <c r="B79">
        <v>2404</v>
      </c>
      <c r="C79">
        <v>526</v>
      </c>
      <c r="D79">
        <f t="shared" si="1"/>
        <v>532</v>
      </c>
      <c r="E79" s="27">
        <v>0.61</v>
      </c>
      <c r="P79" t="s">
        <v>99</v>
      </c>
    </row>
    <row r="80" spans="1:16" x14ac:dyDescent="0.35">
      <c r="A80" t="s">
        <v>99</v>
      </c>
      <c r="B80">
        <v>2501</v>
      </c>
      <c r="C80">
        <v>1051</v>
      </c>
      <c r="D80">
        <f t="shared" si="1"/>
        <v>1063</v>
      </c>
      <c r="E80" s="27">
        <v>0.73</v>
      </c>
      <c r="P80" t="s">
        <v>100</v>
      </c>
    </row>
    <row r="81" spans="1:16" x14ac:dyDescent="0.35">
      <c r="A81" t="s">
        <v>100</v>
      </c>
      <c r="B81">
        <v>2502</v>
      </c>
      <c r="C81">
        <v>526</v>
      </c>
      <c r="D81">
        <f t="shared" si="1"/>
        <v>532</v>
      </c>
      <c r="E81" s="27">
        <v>0.64</v>
      </c>
      <c r="P81" t="s">
        <v>101</v>
      </c>
    </row>
    <row r="82" spans="1:16" x14ac:dyDescent="0.35">
      <c r="A82" t="s">
        <v>101</v>
      </c>
      <c r="B82">
        <v>2503</v>
      </c>
      <c r="C82">
        <v>701</v>
      </c>
      <c r="D82">
        <f t="shared" si="1"/>
        <v>709</v>
      </c>
      <c r="E82" s="27">
        <v>0.73</v>
      </c>
      <c r="P82" t="s">
        <v>102</v>
      </c>
    </row>
    <row r="83" spans="1:16" x14ac:dyDescent="0.35">
      <c r="A83" t="s">
        <v>102</v>
      </c>
      <c r="B83">
        <v>2601</v>
      </c>
      <c r="C83">
        <v>1051</v>
      </c>
      <c r="D83">
        <f t="shared" si="1"/>
        <v>1063</v>
      </c>
      <c r="E83" s="27">
        <v>0.77</v>
      </c>
      <c r="P83" t="s">
        <v>103</v>
      </c>
    </row>
    <row r="84" spans="1:16" x14ac:dyDescent="0.35">
      <c r="A84" t="s">
        <v>103</v>
      </c>
      <c r="B84">
        <v>2602</v>
      </c>
      <c r="C84">
        <v>526</v>
      </c>
      <c r="D84">
        <f t="shared" si="1"/>
        <v>532</v>
      </c>
      <c r="E84" s="27">
        <v>0.5</v>
      </c>
      <c r="P84" t="s">
        <v>104</v>
      </c>
    </row>
    <row r="85" spans="1:16" x14ac:dyDescent="0.35">
      <c r="A85" t="s">
        <v>104</v>
      </c>
      <c r="B85">
        <v>2603</v>
      </c>
      <c r="C85">
        <v>1051</v>
      </c>
      <c r="D85">
        <f t="shared" si="1"/>
        <v>1063</v>
      </c>
      <c r="E85" s="27">
        <v>0.82</v>
      </c>
      <c r="P85" t="s">
        <v>105</v>
      </c>
    </row>
    <row r="86" spans="1:16" x14ac:dyDescent="0.35">
      <c r="A86" t="s">
        <v>105</v>
      </c>
      <c r="B86">
        <v>2604</v>
      </c>
      <c r="C86">
        <v>1051</v>
      </c>
      <c r="D86">
        <f t="shared" si="1"/>
        <v>1063</v>
      </c>
      <c r="E86" s="27">
        <v>0.72</v>
      </c>
      <c r="P86" t="s">
        <v>106</v>
      </c>
    </row>
    <row r="87" spans="1:16" x14ac:dyDescent="0.35">
      <c r="A87" t="s">
        <v>106</v>
      </c>
      <c r="B87">
        <v>2605</v>
      </c>
      <c r="C87">
        <v>526</v>
      </c>
      <c r="D87">
        <f t="shared" si="1"/>
        <v>532</v>
      </c>
      <c r="E87" s="27">
        <v>0.56999999999999995</v>
      </c>
      <c r="P87" t="s">
        <v>107</v>
      </c>
    </row>
    <row r="88" spans="1:16" x14ac:dyDescent="0.35">
      <c r="A88" t="s">
        <v>107</v>
      </c>
      <c r="B88">
        <v>2606</v>
      </c>
      <c r="C88">
        <v>526</v>
      </c>
      <c r="D88">
        <f t="shared" si="1"/>
        <v>532</v>
      </c>
      <c r="E88" s="27">
        <v>0.4</v>
      </c>
      <c r="P88" t="s">
        <v>108</v>
      </c>
    </row>
    <row r="89" spans="1:16" x14ac:dyDescent="0.35">
      <c r="A89" t="s">
        <v>108</v>
      </c>
      <c r="B89">
        <v>2607</v>
      </c>
      <c r="C89">
        <v>1051</v>
      </c>
      <c r="D89">
        <f t="shared" si="1"/>
        <v>1063</v>
      </c>
      <c r="E89" s="27">
        <v>0.83</v>
      </c>
      <c r="P89" t="s">
        <v>109</v>
      </c>
    </row>
    <row r="90" spans="1:16" x14ac:dyDescent="0.35">
      <c r="A90" t="s">
        <v>109</v>
      </c>
      <c r="B90">
        <v>2703</v>
      </c>
      <c r="C90">
        <v>526</v>
      </c>
      <c r="D90">
        <f t="shared" si="1"/>
        <v>532</v>
      </c>
      <c r="E90" s="27">
        <v>0.51</v>
      </c>
      <c r="P90" t="s">
        <v>110</v>
      </c>
    </row>
    <row r="91" spans="1:16" x14ac:dyDescent="0.35">
      <c r="A91" t="s">
        <v>110</v>
      </c>
      <c r="B91">
        <v>2705</v>
      </c>
      <c r="C91">
        <v>526</v>
      </c>
      <c r="D91">
        <f t="shared" si="1"/>
        <v>532</v>
      </c>
      <c r="E91" s="27">
        <v>0.47</v>
      </c>
      <c r="P91" t="s">
        <v>111</v>
      </c>
    </row>
    <row r="92" spans="1:16" x14ac:dyDescent="0.35">
      <c r="A92" t="s">
        <v>111</v>
      </c>
      <c r="B92">
        <v>2803</v>
      </c>
      <c r="C92">
        <v>526</v>
      </c>
      <c r="D92">
        <f t="shared" si="1"/>
        <v>532</v>
      </c>
      <c r="E92" s="27">
        <v>0.62</v>
      </c>
      <c r="P92" t="s">
        <v>112</v>
      </c>
    </row>
    <row r="93" spans="1:16" x14ac:dyDescent="0.35">
      <c r="A93" t="s">
        <v>112</v>
      </c>
      <c r="B93">
        <v>2807</v>
      </c>
      <c r="C93">
        <v>526</v>
      </c>
      <c r="D93">
        <f t="shared" si="1"/>
        <v>532</v>
      </c>
      <c r="E93" s="27">
        <v>0.5</v>
      </c>
      <c r="P93" t="s">
        <v>113</v>
      </c>
    </row>
    <row r="94" spans="1:16" x14ac:dyDescent="0.35">
      <c r="A94" t="s">
        <v>113</v>
      </c>
      <c r="B94">
        <v>2808</v>
      </c>
      <c r="C94">
        <v>1051</v>
      </c>
      <c r="D94">
        <f t="shared" si="1"/>
        <v>1063</v>
      </c>
      <c r="E94" s="27">
        <v>0.7</v>
      </c>
      <c r="P94" t="s">
        <v>114</v>
      </c>
    </row>
    <row r="95" spans="1:16" x14ac:dyDescent="0.35">
      <c r="A95" t="s">
        <v>114</v>
      </c>
      <c r="B95">
        <v>2901</v>
      </c>
      <c r="C95">
        <v>1051</v>
      </c>
      <c r="D95">
        <f t="shared" si="1"/>
        <v>1063</v>
      </c>
      <c r="E95" s="27">
        <v>0.81</v>
      </c>
      <c r="P95" t="s">
        <v>115</v>
      </c>
    </row>
    <row r="96" spans="1:16" x14ac:dyDescent="0.35">
      <c r="A96" t="s">
        <v>115</v>
      </c>
      <c r="B96">
        <v>2903</v>
      </c>
      <c r="C96">
        <v>1051</v>
      </c>
      <c r="D96">
        <f t="shared" si="1"/>
        <v>1063</v>
      </c>
      <c r="E96" s="27">
        <v>0.83</v>
      </c>
      <c r="P96" t="s">
        <v>116</v>
      </c>
    </row>
    <row r="97" spans="1:16" x14ac:dyDescent="0.35">
      <c r="A97" t="s">
        <v>116</v>
      </c>
      <c r="B97">
        <v>2906</v>
      </c>
      <c r="C97">
        <v>526</v>
      </c>
      <c r="D97">
        <f t="shared" si="1"/>
        <v>532</v>
      </c>
      <c r="E97" s="27">
        <v>0.49</v>
      </c>
      <c r="P97" t="s">
        <v>117</v>
      </c>
    </row>
    <row r="98" spans="1:16" x14ac:dyDescent="0.35">
      <c r="A98" t="s">
        <v>117</v>
      </c>
      <c r="B98">
        <v>3001</v>
      </c>
      <c r="C98">
        <v>701</v>
      </c>
      <c r="D98">
        <f t="shared" si="1"/>
        <v>709</v>
      </c>
      <c r="E98" s="27">
        <v>0.72</v>
      </c>
      <c r="P98" t="s">
        <v>118</v>
      </c>
    </row>
    <row r="99" spans="1:16" x14ac:dyDescent="0.35">
      <c r="A99" t="s">
        <v>118</v>
      </c>
      <c r="B99">
        <v>3002</v>
      </c>
      <c r="C99">
        <v>526</v>
      </c>
      <c r="D99">
        <f t="shared" si="1"/>
        <v>532</v>
      </c>
      <c r="E99" s="27">
        <v>0.55000000000000004</v>
      </c>
      <c r="P99" t="s">
        <v>119</v>
      </c>
    </row>
    <row r="100" spans="1:16" x14ac:dyDescent="0.35">
      <c r="A100" t="s">
        <v>119</v>
      </c>
      <c r="B100">
        <v>3003</v>
      </c>
      <c r="C100">
        <v>526</v>
      </c>
      <c r="D100">
        <f t="shared" si="1"/>
        <v>532</v>
      </c>
      <c r="E100" s="27">
        <v>0.52</v>
      </c>
      <c r="P100" t="s">
        <v>120</v>
      </c>
    </row>
    <row r="101" spans="1:16" x14ac:dyDescent="0.35">
      <c r="A101" t="s">
        <v>120</v>
      </c>
      <c r="B101">
        <v>3004</v>
      </c>
      <c r="C101">
        <v>1051</v>
      </c>
      <c r="D101">
        <f t="shared" si="1"/>
        <v>1063</v>
      </c>
      <c r="E101" s="27">
        <v>0.77</v>
      </c>
      <c r="P101" t="s">
        <v>121</v>
      </c>
    </row>
    <row r="102" spans="1:16" x14ac:dyDescent="0.35">
      <c r="A102" t="s">
        <v>121</v>
      </c>
      <c r="B102">
        <v>3005</v>
      </c>
      <c r="C102">
        <v>526</v>
      </c>
      <c r="D102">
        <f t="shared" si="1"/>
        <v>532</v>
      </c>
      <c r="E102" s="27">
        <v>0.55000000000000004</v>
      </c>
      <c r="P102" t="s">
        <v>122</v>
      </c>
    </row>
    <row r="103" spans="1:16" x14ac:dyDescent="0.35">
      <c r="A103" t="s">
        <v>122</v>
      </c>
      <c r="B103">
        <v>3102</v>
      </c>
      <c r="C103">
        <v>876</v>
      </c>
      <c r="D103">
        <f t="shared" si="1"/>
        <v>886</v>
      </c>
      <c r="E103" s="27">
        <v>0.77</v>
      </c>
      <c r="P103" t="s">
        <v>123</v>
      </c>
    </row>
    <row r="104" spans="1:16" x14ac:dyDescent="0.35">
      <c r="A104" t="s">
        <v>123</v>
      </c>
      <c r="B104">
        <v>3104</v>
      </c>
      <c r="C104">
        <v>1576</v>
      </c>
      <c r="D104">
        <f t="shared" si="1"/>
        <v>1594</v>
      </c>
      <c r="E104" s="27">
        <v>0.9</v>
      </c>
      <c r="P104" t="s">
        <v>124</v>
      </c>
    </row>
    <row r="105" spans="1:16" x14ac:dyDescent="0.35">
      <c r="A105" t="s">
        <v>124</v>
      </c>
      <c r="B105">
        <v>3105</v>
      </c>
      <c r="C105">
        <v>1051</v>
      </c>
      <c r="D105">
        <f t="shared" si="1"/>
        <v>1063</v>
      </c>
      <c r="E105" s="27">
        <v>0.73</v>
      </c>
      <c r="P105" t="s">
        <v>125</v>
      </c>
    </row>
    <row r="106" spans="1:16" x14ac:dyDescent="0.35">
      <c r="A106" t="s">
        <v>125</v>
      </c>
      <c r="B106">
        <v>3201</v>
      </c>
      <c r="C106">
        <v>526</v>
      </c>
      <c r="D106">
        <f t="shared" si="1"/>
        <v>532</v>
      </c>
      <c r="E106" s="27">
        <v>0.57999999999999996</v>
      </c>
      <c r="P106" t="s">
        <v>126</v>
      </c>
    </row>
    <row r="107" spans="1:16" x14ac:dyDescent="0.35">
      <c r="A107" t="s">
        <v>126</v>
      </c>
      <c r="B107">
        <v>3209</v>
      </c>
      <c r="C107">
        <v>526</v>
      </c>
      <c r="D107">
        <f t="shared" si="1"/>
        <v>532</v>
      </c>
      <c r="E107" s="27">
        <v>0.6</v>
      </c>
      <c r="P107" t="s">
        <v>127</v>
      </c>
    </row>
    <row r="108" spans="1:16" x14ac:dyDescent="0.35">
      <c r="A108" t="s">
        <v>127</v>
      </c>
      <c r="B108">
        <v>3211</v>
      </c>
      <c r="C108">
        <v>1051</v>
      </c>
      <c r="D108">
        <f t="shared" si="1"/>
        <v>1063</v>
      </c>
      <c r="E108" s="27">
        <v>0.73</v>
      </c>
      <c r="P108" t="s">
        <v>128</v>
      </c>
    </row>
    <row r="109" spans="1:16" x14ac:dyDescent="0.35">
      <c r="A109" t="s">
        <v>128</v>
      </c>
      <c r="B109">
        <v>3212</v>
      </c>
      <c r="C109">
        <v>1051</v>
      </c>
      <c r="D109">
        <f t="shared" si="1"/>
        <v>1063</v>
      </c>
      <c r="E109" s="27">
        <v>0.72</v>
      </c>
      <c r="P109" t="s">
        <v>129</v>
      </c>
    </row>
    <row r="110" spans="1:16" x14ac:dyDescent="0.35">
      <c r="A110" t="s">
        <v>129</v>
      </c>
      <c r="B110">
        <v>3301</v>
      </c>
      <c r="C110">
        <v>1051</v>
      </c>
      <c r="D110">
        <f t="shared" si="1"/>
        <v>1063</v>
      </c>
      <c r="E110" s="27">
        <v>0.71</v>
      </c>
      <c r="P110" t="s">
        <v>130</v>
      </c>
    </row>
    <row r="111" spans="1:16" x14ac:dyDescent="0.35">
      <c r="A111" t="s">
        <v>130</v>
      </c>
      <c r="B111">
        <v>3302</v>
      </c>
      <c r="C111">
        <v>526</v>
      </c>
      <c r="D111">
        <f t="shared" si="1"/>
        <v>532</v>
      </c>
      <c r="E111" s="27">
        <v>0.57999999999999996</v>
      </c>
      <c r="P111" t="s">
        <v>131</v>
      </c>
    </row>
    <row r="112" spans="1:16" x14ac:dyDescent="0.35">
      <c r="A112" t="s">
        <v>131</v>
      </c>
      <c r="B112">
        <v>3306</v>
      </c>
      <c r="C112">
        <v>1051</v>
      </c>
      <c r="D112">
        <f t="shared" si="1"/>
        <v>1063</v>
      </c>
      <c r="E112" s="27">
        <v>0.75</v>
      </c>
      <c r="P112" t="s">
        <v>132</v>
      </c>
    </row>
    <row r="113" spans="1:16" x14ac:dyDescent="0.35">
      <c r="A113" t="s">
        <v>132</v>
      </c>
      <c r="B113">
        <v>3403</v>
      </c>
      <c r="C113">
        <v>1051</v>
      </c>
      <c r="D113">
        <f t="shared" si="1"/>
        <v>1063</v>
      </c>
      <c r="E113" s="27">
        <v>0.79</v>
      </c>
      <c r="P113" t="s">
        <v>133</v>
      </c>
    </row>
    <row r="114" spans="1:16" x14ac:dyDescent="0.35">
      <c r="A114" t="s">
        <v>133</v>
      </c>
      <c r="B114">
        <v>3405</v>
      </c>
      <c r="C114">
        <v>526</v>
      </c>
      <c r="D114">
        <f t="shared" si="1"/>
        <v>532</v>
      </c>
      <c r="E114" s="27">
        <v>0.68</v>
      </c>
      <c r="P114" t="s">
        <v>134</v>
      </c>
    </row>
    <row r="115" spans="1:16" x14ac:dyDescent="0.35">
      <c r="A115" t="s">
        <v>134</v>
      </c>
      <c r="B115">
        <v>3502</v>
      </c>
      <c r="C115">
        <v>1576</v>
      </c>
      <c r="D115">
        <f t="shared" si="1"/>
        <v>1594</v>
      </c>
      <c r="E115" s="27">
        <v>0.93</v>
      </c>
      <c r="P115" t="s">
        <v>135</v>
      </c>
    </row>
    <row r="116" spans="1:16" x14ac:dyDescent="0.35">
      <c r="A116" t="s">
        <v>135</v>
      </c>
      <c r="B116">
        <v>3505</v>
      </c>
      <c r="C116">
        <v>1051</v>
      </c>
      <c r="D116">
        <f t="shared" si="1"/>
        <v>1063</v>
      </c>
      <c r="E116" s="27">
        <v>0.85</v>
      </c>
      <c r="P116" t="s">
        <v>136</v>
      </c>
    </row>
    <row r="117" spans="1:16" x14ac:dyDescent="0.35">
      <c r="A117" t="s">
        <v>136</v>
      </c>
      <c r="B117">
        <v>3509</v>
      </c>
      <c r="C117">
        <v>1051</v>
      </c>
      <c r="D117">
        <f t="shared" si="1"/>
        <v>1063</v>
      </c>
      <c r="E117" s="27">
        <v>0.79</v>
      </c>
      <c r="P117" t="s">
        <v>137</v>
      </c>
    </row>
    <row r="118" spans="1:16" x14ac:dyDescent="0.35">
      <c r="A118" t="s">
        <v>137</v>
      </c>
      <c r="B118">
        <v>3510</v>
      </c>
      <c r="C118">
        <v>526</v>
      </c>
      <c r="D118">
        <f t="shared" si="1"/>
        <v>532</v>
      </c>
      <c r="E118" s="27">
        <v>0.49</v>
      </c>
      <c r="P118" t="s">
        <v>138</v>
      </c>
    </row>
    <row r="119" spans="1:16" x14ac:dyDescent="0.35">
      <c r="A119" t="s">
        <v>138</v>
      </c>
      <c r="B119">
        <v>3601</v>
      </c>
      <c r="C119">
        <v>1051</v>
      </c>
      <c r="D119">
        <f t="shared" si="1"/>
        <v>1063</v>
      </c>
      <c r="E119" s="27">
        <v>0.73</v>
      </c>
      <c r="P119" t="s">
        <v>139</v>
      </c>
    </row>
    <row r="120" spans="1:16" x14ac:dyDescent="0.35">
      <c r="A120" t="s">
        <v>139</v>
      </c>
      <c r="B120">
        <v>3604</v>
      </c>
      <c r="C120">
        <v>701</v>
      </c>
      <c r="D120">
        <f t="shared" si="1"/>
        <v>709</v>
      </c>
      <c r="E120" s="27">
        <v>0.7</v>
      </c>
      <c r="P120" t="s">
        <v>140</v>
      </c>
    </row>
    <row r="121" spans="1:16" x14ac:dyDescent="0.35">
      <c r="A121" t="s">
        <v>140</v>
      </c>
      <c r="B121">
        <v>3606</v>
      </c>
      <c r="C121">
        <v>1051</v>
      </c>
      <c r="D121">
        <f t="shared" si="1"/>
        <v>1063</v>
      </c>
      <c r="E121" s="27">
        <v>0.76</v>
      </c>
      <c r="P121" t="s">
        <v>141</v>
      </c>
    </row>
    <row r="122" spans="1:16" x14ac:dyDescent="0.35">
      <c r="A122" t="s">
        <v>141</v>
      </c>
      <c r="B122">
        <v>3704</v>
      </c>
      <c r="C122">
        <v>1051</v>
      </c>
      <c r="D122">
        <f t="shared" si="1"/>
        <v>1063</v>
      </c>
      <c r="E122" s="27">
        <v>0.87</v>
      </c>
      <c r="P122" t="s">
        <v>142</v>
      </c>
    </row>
    <row r="123" spans="1:16" x14ac:dyDescent="0.35">
      <c r="A123" t="s">
        <v>142</v>
      </c>
      <c r="B123">
        <v>3804</v>
      </c>
      <c r="C123">
        <v>1051</v>
      </c>
      <c r="D123">
        <f t="shared" si="1"/>
        <v>1063</v>
      </c>
      <c r="E123" s="27">
        <v>0.75</v>
      </c>
      <c r="P123" t="s">
        <v>143</v>
      </c>
    </row>
    <row r="124" spans="1:16" x14ac:dyDescent="0.35">
      <c r="A124" t="s">
        <v>143</v>
      </c>
      <c r="B124">
        <v>3806</v>
      </c>
      <c r="C124">
        <v>1051</v>
      </c>
      <c r="D124">
        <f t="shared" si="1"/>
        <v>1063</v>
      </c>
      <c r="E124" s="27">
        <v>0.72</v>
      </c>
      <c r="P124" t="s">
        <v>144</v>
      </c>
    </row>
    <row r="125" spans="1:16" x14ac:dyDescent="0.35">
      <c r="A125" t="s">
        <v>144</v>
      </c>
      <c r="B125">
        <v>3809</v>
      </c>
      <c r="C125">
        <v>1051</v>
      </c>
      <c r="D125">
        <f t="shared" si="1"/>
        <v>1063</v>
      </c>
      <c r="E125" s="27">
        <v>0.73</v>
      </c>
      <c r="P125" t="s">
        <v>145</v>
      </c>
    </row>
    <row r="126" spans="1:16" x14ac:dyDescent="0.35">
      <c r="A126" t="s">
        <v>145</v>
      </c>
      <c r="B126">
        <v>3810</v>
      </c>
      <c r="C126">
        <v>526</v>
      </c>
      <c r="D126">
        <f t="shared" si="1"/>
        <v>532</v>
      </c>
      <c r="E126" s="27">
        <v>0.59</v>
      </c>
      <c r="P126" t="s">
        <v>146</v>
      </c>
    </row>
    <row r="127" spans="1:16" x14ac:dyDescent="0.35">
      <c r="A127" t="s">
        <v>146</v>
      </c>
      <c r="B127">
        <v>3904</v>
      </c>
      <c r="C127">
        <v>1576</v>
      </c>
      <c r="D127">
        <f t="shared" si="1"/>
        <v>1594</v>
      </c>
      <c r="E127" s="27">
        <v>0.91</v>
      </c>
      <c r="P127" t="s">
        <v>147</v>
      </c>
    </row>
    <row r="128" spans="1:16" x14ac:dyDescent="0.35">
      <c r="A128" t="s">
        <v>147</v>
      </c>
      <c r="B128">
        <v>4003</v>
      </c>
      <c r="C128">
        <v>526</v>
      </c>
      <c r="D128">
        <f t="shared" si="1"/>
        <v>532</v>
      </c>
      <c r="E128" s="27">
        <v>0.65</v>
      </c>
      <c r="P128" t="s">
        <v>148</v>
      </c>
    </row>
    <row r="129" spans="1:16" x14ac:dyDescent="0.35">
      <c r="A129" t="s">
        <v>148</v>
      </c>
      <c r="B129">
        <v>4101</v>
      </c>
      <c r="C129">
        <v>526</v>
      </c>
      <c r="D129">
        <f t="shared" si="1"/>
        <v>532</v>
      </c>
      <c r="E129" s="27">
        <v>0.66</v>
      </c>
      <c r="P129" t="s">
        <v>149</v>
      </c>
    </row>
    <row r="130" spans="1:16" x14ac:dyDescent="0.35">
      <c r="A130" t="s">
        <v>149</v>
      </c>
      <c r="B130">
        <v>4102</v>
      </c>
      <c r="C130">
        <v>701</v>
      </c>
      <c r="D130">
        <f t="shared" si="1"/>
        <v>709</v>
      </c>
      <c r="E130" s="27">
        <v>0.71</v>
      </c>
      <c r="P130" t="s">
        <v>150</v>
      </c>
    </row>
    <row r="131" spans="1:16" x14ac:dyDescent="0.35">
      <c r="A131" t="s">
        <v>150</v>
      </c>
      <c r="B131">
        <v>4201</v>
      </c>
      <c r="C131">
        <v>1051</v>
      </c>
      <c r="D131">
        <f t="shared" si="1"/>
        <v>1063</v>
      </c>
      <c r="E131" s="27">
        <v>0.72</v>
      </c>
      <c r="P131" t="s">
        <v>151</v>
      </c>
    </row>
    <row r="132" spans="1:16" x14ac:dyDescent="0.35">
      <c r="A132" t="s">
        <v>151</v>
      </c>
      <c r="B132">
        <v>4202</v>
      </c>
      <c r="C132">
        <v>1051</v>
      </c>
      <c r="D132">
        <f t="shared" si="1"/>
        <v>1063</v>
      </c>
      <c r="E132" s="27">
        <v>0.78</v>
      </c>
      <c r="P132" t="s">
        <v>152</v>
      </c>
    </row>
    <row r="133" spans="1:16" x14ac:dyDescent="0.35">
      <c r="A133" t="s">
        <v>152</v>
      </c>
      <c r="B133">
        <v>4203</v>
      </c>
      <c r="C133">
        <v>1051</v>
      </c>
      <c r="D133">
        <f t="shared" ref="D133:D196" si="2">IF(C133=526,532,IF(C133=1051,1063,IF(C133=1576,1594,(IF(C133=701,709,IF(C133=876,886,IF(C133=1226,1240,IF(C133=1401,1417,0))))))))</f>
        <v>1063</v>
      </c>
      <c r="E133" s="27">
        <v>0.75</v>
      </c>
      <c r="P133" t="s">
        <v>153</v>
      </c>
    </row>
    <row r="134" spans="1:16" x14ac:dyDescent="0.35">
      <c r="A134" t="s">
        <v>153</v>
      </c>
      <c r="B134">
        <v>4204</v>
      </c>
      <c r="C134">
        <v>526</v>
      </c>
      <c r="D134">
        <f t="shared" si="2"/>
        <v>532</v>
      </c>
      <c r="E134" s="27">
        <v>0.61</v>
      </c>
      <c r="P134" t="s">
        <v>154</v>
      </c>
    </row>
    <row r="135" spans="1:16" x14ac:dyDescent="0.35">
      <c r="A135" t="s">
        <v>154</v>
      </c>
      <c r="B135">
        <v>4301</v>
      </c>
      <c r="C135">
        <v>526</v>
      </c>
      <c r="D135">
        <f t="shared" si="2"/>
        <v>532</v>
      </c>
      <c r="E135" s="27">
        <v>0.67</v>
      </c>
      <c r="P135" t="s">
        <v>155</v>
      </c>
    </row>
    <row r="136" spans="1:16" x14ac:dyDescent="0.35">
      <c r="A136" t="s">
        <v>155</v>
      </c>
      <c r="B136">
        <v>4302</v>
      </c>
      <c r="C136">
        <v>1051</v>
      </c>
      <c r="D136">
        <f t="shared" si="2"/>
        <v>1063</v>
      </c>
      <c r="E136" s="27">
        <v>0.76</v>
      </c>
      <c r="P136" t="s">
        <v>156</v>
      </c>
    </row>
    <row r="137" spans="1:16" x14ac:dyDescent="0.35">
      <c r="A137" t="s">
        <v>156</v>
      </c>
      <c r="B137">
        <v>4303</v>
      </c>
      <c r="C137">
        <v>526</v>
      </c>
      <c r="D137">
        <f t="shared" si="2"/>
        <v>532</v>
      </c>
      <c r="E137" s="27">
        <v>0.64</v>
      </c>
      <c r="P137" t="s">
        <v>157</v>
      </c>
    </row>
    <row r="138" spans="1:16" x14ac:dyDescent="0.35">
      <c r="A138" t="s">
        <v>157</v>
      </c>
      <c r="B138">
        <v>4304</v>
      </c>
      <c r="C138">
        <v>526</v>
      </c>
      <c r="D138">
        <f t="shared" si="2"/>
        <v>532</v>
      </c>
      <c r="E138" s="27">
        <v>0.4</v>
      </c>
      <c r="P138" t="s">
        <v>158</v>
      </c>
    </row>
    <row r="139" spans="1:16" x14ac:dyDescent="0.35">
      <c r="A139" t="s">
        <v>158</v>
      </c>
      <c r="B139">
        <v>4401</v>
      </c>
      <c r="C139">
        <v>526</v>
      </c>
      <c r="D139">
        <f t="shared" si="2"/>
        <v>532</v>
      </c>
      <c r="E139" s="27">
        <v>0.63</v>
      </c>
      <c r="P139" t="s">
        <v>159</v>
      </c>
    </row>
    <row r="140" spans="1:16" x14ac:dyDescent="0.35">
      <c r="A140" t="s">
        <v>159</v>
      </c>
      <c r="B140">
        <v>4501</v>
      </c>
      <c r="C140">
        <v>1051</v>
      </c>
      <c r="D140">
        <f t="shared" si="2"/>
        <v>1063</v>
      </c>
      <c r="E140" s="27">
        <v>0.73</v>
      </c>
      <c r="P140" t="s">
        <v>160</v>
      </c>
    </row>
    <row r="141" spans="1:16" x14ac:dyDescent="0.35">
      <c r="A141" t="s">
        <v>160</v>
      </c>
      <c r="B141">
        <v>4502</v>
      </c>
      <c r="C141">
        <v>1051</v>
      </c>
      <c r="D141">
        <f t="shared" si="2"/>
        <v>1063</v>
      </c>
      <c r="E141" s="27">
        <v>0.74</v>
      </c>
      <c r="P141" t="s">
        <v>161</v>
      </c>
    </row>
    <row r="142" spans="1:16" x14ac:dyDescent="0.35">
      <c r="A142" t="s">
        <v>161</v>
      </c>
      <c r="B142">
        <v>4602</v>
      </c>
      <c r="C142">
        <v>526</v>
      </c>
      <c r="D142">
        <f t="shared" si="2"/>
        <v>532</v>
      </c>
      <c r="E142" s="27">
        <v>0.47</v>
      </c>
      <c r="P142" t="s">
        <v>162</v>
      </c>
    </row>
    <row r="143" spans="1:16" x14ac:dyDescent="0.35">
      <c r="A143" t="s">
        <v>162</v>
      </c>
      <c r="B143">
        <v>4603</v>
      </c>
      <c r="C143">
        <v>526</v>
      </c>
      <c r="D143">
        <f t="shared" si="2"/>
        <v>532</v>
      </c>
      <c r="E143" s="27">
        <v>0.6</v>
      </c>
      <c r="P143" t="s">
        <v>163</v>
      </c>
    </row>
    <row r="144" spans="1:16" x14ac:dyDescent="0.35">
      <c r="A144" t="s">
        <v>163</v>
      </c>
      <c r="B144">
        <v>4605</v>
      </c>
      <c r="C144">
        <v>1051</v>
      </c>
      <c r="D144">
        <f t="shared" si="2"/>
        <v>1063</v>
      </c>
      <c r="E144" s="27">
        <v>0.71</v>
      </c>
      <c r="P144" t="s">
        <v>164</v>
      </c>
    </row>
    <row r="145" spans="1:16" x14ac:dyDescent="0.35">
      <c r="A145" t="s">
        <v>164</v>
      </c>
      <c r="B145">
        <v>4701</v>
      </c>
      <c r="C145">
        <v>526</v>
      </c>
      <c r="D145">
        <f t="shared" si="2"/>
        <v>532</v>
      </c>
      <c r="E145" s="27">
        <v>0.44</v>
      </c>
      <c r="P145" t="s">
        <v>165</v>
      </c>
    </row>
    <row r="146" spans="1:16" x14ac:dyDescent="0.35">
      <c r="A146" t="s">
        <v>165</v>
      </c>
      <c r="B146">
        <v>4702</v>
      </c>
      <c r="C146">
        <v>1051</v>
      </c>
      <c r="D146">
        <f t="shared" si="2"/>
        <v>1063</v>
      </c>
      <c r="E146" s="27">
        <v>0.8</v>
      </c>
      <c r="P146" t="s">
        <v>166</v>
      </c>
    </row>
    <row r="147" spans="1:16" x14ac:dyDescent="0.35">
      <c r="A147" t="s">
        <v>166</v>
      </c>
      <c r="B147">
        <v>4706</v>
      </c>
      <c r="C147">
        <v>1051</v>
      </c>
      <c r="D147">
        <f t="shared" si="2"/>
        <v>1063</v>
      </c>
      <c r="E147" s="27">
        <v>0.76</v>
      </c>
      <c r="P147" t="s">
        <v>167</v>
      </c>
    </row>
    <row r="148" spans="1:16" x14ac:dyDescent="0.35">
      <c r="A148" t="s">
        <v>167</v>
      </c>
      <c r="B148">
        <v>4708</v>
      </c>
      <c r="C148">
        <v>1051</v>
      </c>
      <c r="D148">
        <f t="shared" si="2"/>
        <v>1063</v>
      </c>
      <c r="E148" s="27">
        <v>0.72</v>
      </c>
      <c r="P148" t="s">
        <v>168</v>
      </c>
    </row>
    <row r="149" spans="1:16" x14ac:dyDescent="0.35">
      <c r="A149" t="s">
        <v>168</v>
      </c>
      <c r="B149">
        <v>4712</v>
      </c>
      <c r="C149">
        <v>526</v>
      </c>
      <c r="D149">
        <f t="shared" si="2"/>
        <v>532</v>
      </c>
      <c r="E149" s="27">
        <v>0.6</v>
      </c>
      <c r="P149" t="s">
        <v>169</v>
      </c>
    </row>
    <row r="150" spans="1:16" x14ac:dyDescent="0.35">
      <c r="A150" t="s">
        <v>169</v>
      </c>
      <c r="B150">
        <v>4713</v>
      </c>
      <c r="C150">
        <v>1576</v>
      </c>
      <c r="D150">
        <f t="shared" si="2"/>
        <v>1594</v>
      </c>
      <c r="E150" s="27">
        <v>0.9</v>
      </c>
      <c r="P150" t="s">
        <v>170</v>
      </c>
    </row>
    <row r="151" spans="1:16" x14ac:dyDescent="0.35">
      <c r="A151" t="s">
        <v>170</v>
      </c>
      <c r="B151">
        <v>4801</v>
      </c>
      <c r="C151">
        <v>1051</v>
      </c>
      <c r="D151">
        <f t="shared" si="2"/>
        <v>1063</v>
      </c>
      <c r="E151" s="27">
        <v>0.78</v>
      </c>
      <c r="P151" t="s">
        <v>171</v>
      </c>
    </row>
    <row r="152" spans="1:16" x14ac:dyDescent="0.35">
      <c r="A152" t="s">
        <v>171</v>
      </c>
      <c r="B152">
        <v>4802</v>
      </c>
      <c r="C152">
        <v>1576</v>
      </c>
      <c r="D152">
        <f t="shared" si="2"/>
        <v>1594</v>
      </c>
      <c r="E152" s="27">
        <v>0.92</v>
      </c>
      <c r="P152" t="s">
        <v>172</v>
      </c>
    </row>
    <row r="153" spans="1:16" x14ac:dyDescent="0.35">
      <c r="A153" t="s">
        <v>172</v>
      </c>
      <c r="B153">
        <v>4901</v>
      </c>
      <c r="C153">
        <v>1051</v>
      </c>
      <c r="D153">
        <f t="shared" si="2"/>
        <v>1063</v>
      </c>
      <c r="E153" s="27">
        <v>0.81</v>
      </c>
      <c r="P153" t="s">
        <v>173</v>
      </c>
    </row>
    <row r="154" spans="1:16" x14ac:dyDescent="0.35">
      <c r="A154" t="s">
        <v>173</v>
      </c>
      <c r="B154">
        <v>4902</v>
      </c>
      <c r="C154">
        <v>1051</v>
      </c>
      <c r="D154">
        <f t="shared" si="2"/>
        <v>1063</v>
      </c>
      <c r="E154" s="27">
        <v>0.72</v>
      </c>
      <c r="P154" t="s">
        <v>174</v>
      </c>
    </row>
    <row r="155" spans="1:16" x14ac:dyDescent="0.35">
      <c r="A155" t="s">
        <v>174</v>
      </c>
      <c r="B155">
        <v>5006</v>
      </c>
      <c r="C155">
        <v>1051</v>
      </c>
      <c r="D155">
        <f t="shared" si="2"/>
        <v>1063</v>
      </c>
      <c r="E155" s="27">
        <v>0.76</v>
      </c>
      <c r="P155" t="s">
        <v>175</v>
      </c>
    </row>
    <row r="156" spans="1:16" x14ac:dyDescent="0.35">
      <c r="A156" t="s">
        <v>175</v>
      </c>
      <c r="B156">
        <v>5008</v>
      </c>
      <c r="C156">
        <v>1051</v>
      </c>
      <c r="D156">
        <f t="shared" si="2"/>
        <v>1063</v>
      </c>
      <c r="E156" s="27">
        <v>0.77</v>
      </c>
      <c r="P156" t="s">
        <v>176</v>
      </c>
    </row>
    <row r="157" spans="1:16" x14ac:dyDescent="0.35">
      <c r="A157" t="s">
        <v>176</v>
      </c>
      <c r="B157">
        <v>5102</v>
      </c>
      <c r="C157">
        <v>1051</v>
      </c>
      <c r="D157">
        <f t="shared" si="2"/>
        <v>1063</v>
      </c>
      <c r="E157" s="27">
        <v>0.75</v>
      </c>
      <c r="P157" t="s">
        <v>177</v>
      </c>
    </row>
    <row r="158" spans="1:16" x14ac:dyDescent="0.35">
      <c r="A158" t="s">
        <v>177</v>
      </c>
      <c r="B158">
        <v>5106</v>
      </c>
      <c r="C158">
        <v>1051</v>
      </c>
      <c r="D158">
        <f t="shared" si="2"/>
        <v>1063</v>
      </c>
      <c r="E158" s="27">
        <v>0.76</v>
      </c>
      <c r="P158" t="s">
        <v>178</v>
      </c>
    </row>
    <row r="159" spans="1:16" x14ac:dyDescent="0.35">
      <c r="A159" t="s">
        <v>178</v>
      </c>
      <c r="B159">
        <v>5201</v>
      </c>
      <c r="C159">
        <v>1051</v>
      </c>
      <c r="D159">
        <f t="shared" si="2"/>
        <v>1063</v>
      </c>
      <c r="E159" s="27">
        <v>0.73</v>
      </c>
      <c r="P159" t="s">
        <v>179</v>
      </c>
    </row>
    <row r="160" spans="1:16" x14ac:dyDescent="0.35">
      <c r="A160" t="s">
        <v>179</v>
      </c>
      <c r="B160">
        <v>5204</v>
      </c>
      <c r="C160">
        <v>1051</v>
      </c>
      <c r="D160">
        <f t="shared" si="2"/>
        <v>1063</v>
      </c>
      <c r="E160" s="27">
        <v>0.78</v>
      </c>
      <c r="P160" t="s">
        <v>180</v>
      </c>
    </row>
    <row r="161" spans="1:16" x14ac:dyDescent="0.35">
      <c r="A161" t="s">
        <v>180</v>
      </c>
      <c r="B161">
        <v>5205</v>
      </c>
      <c r="C161">
        <v>526</v>
      </c>
      <c r="D161">
        <f t="shared" si="2"/>
        <v>532</v>
      </c>
      <c r="E161" s="27">
        <v>0.55000000000000004</v>
      </c>
      <c r="P161" t="s">
        <v>181</v>
      </c>
    </row>
    <row r="162" spans="1:16" x14ac:dyDescent="0.35">
      <c r="A162" t="s">
        <v>181</v>
      </c>
      <c r="B162">
        <v>5301</v>
      </c>
      <c r="C162">
        <v>526</v>
      </c>
      <c r="D162">
        <f t="shared" si="2"/>
        <v>532</v>
      </c>
      <c r="E162" s="27">
        <v>0.6</v>
      </c>
      <c r="P162" t="s">
        <v>182</v>
      </c>
    </row>
    <row r="163" spans="1:16" x14ac:dyDescent="0.35">
      <c r="A163" t="s">
        <v>182</v>
      </c>
      <c r="B163">
        <v>5303</v>
      </c>
      <c r="C163">
        <v>526</v>
      </c>
      <c r="D163">
        <f t="shared" si="2"/>
        <v>532</v>
      </c>
      <c r="E163" s="27">
        <v>0.65</v>
      </c>
      <c r="P163" t="s">
        <v>183</v>
      </c>
    </row>
    <row r="164" spans="1:16" x14ac:dyDescent="0.35">
      <c r="A164" t="s">
        <v>183</v>
      </c>
      <c r="B164">
        <v>5401</v>
      </c>
      <c r="C164">
        <v>1051</v>
      </c>
      <c r="D164">
        <f t="shared" si="2"/>
        <v>1063</v>
      </c>
      <c r="E164" s="27">
        <v>0.86</v>
      </c>
      <c r="P164" t="s">
        <v>184</v>
      </c>
    </row>
    <row r="165" spans="1:16" x14ac:dyDescent="0.35">
      <c r="A165" t="s">
        <v>184</v>
      </c>
      <c r="B165">
        <v>5403</v>
      </c>
      <c r="C165">
        <v>1576</v>
      </c>
      <c r="D165">
        <f t="shared" si="2"/>
        <v>1594</v>
      </c>
      <c r="E165" s="27">
        <v>0.97</v>
      </c>
      <c r="P165" t="s">
        <v>185</v>
      </c>
    </row>
    <row r="166" spans="1:16" x14ac:dyDescent="0.35">
      <c r="A166" t="s">
        <v>185</v>
      </c>
      <c r="B166">
        <v>5404</v>
      </c>
      <c r="C166">
        <v>1576</v>
      </c>
      <c r="D166">
        <f t="shared" si="2"/>
        <v>1594</v>
      </c>
      <c r="E166" s="27">
        <v>0.97</v>
      </c>
      <c r="P166" t="s">
        <v>186</v>
      </c>
    </row>
    <row r="167" spans="1:16" x14ac:dyDescent="0.35">
      <c r="A167" t="s">
        <v>186</v>
      </c>
      <c r="B167">
        <v>5502</v>
      </c>
      <c r="C167">
        <v>1051</v>
      </c>
      <c r="D167">
        <f t="shared" si="2"/>
        <v>1063</v>
      </c>
      <c r="E167" s="27">
        <v>0.71</v>
      </c>
      <c r="P167" t="s">
        <v>187</v>
      </c>
    </row>
    <row r="168" spans="1:16" x14ac:dyDescent="0.35">
      <c r="A168" t="s">
        <v>187</v>
      </c>
      <c r="B168">
        <v>5503</v>
      </c>
      <c r="C168">
        <v>1051</v>
      </c>
      <c r="D168">
        <f t="shared" si="2"/>
        <v>1063</v>
      </c>
      <c r="E168" s="27">
        <v>0.76</v>
      </c>
      <c r="P168" t="s">
        <v>188</v>
      </c>
    </row>
    <row r="169" spans="1:16" x14ac:dyDescent="0.35">
      <c r="A169" t="s">
        <v>188</v>
      </c>
      <c r="B169">
        <v>5504</v>
      </c>
      <c r="C169">
        <v>1051</v>
      </c>
      <c r="D169">
        <f t="shared" si="2"/>
        <v>1063</v>
      </c>
      <c r="E169" s="27">
        <v>0.71</v>
      </c>
      <c r="P169" t="s">
        <v>189</v>
      </c>
    </row>
    <row r="170" spans="1:16" x14ac:dyDescent="0.35">
      <c r="A170" t="s">
        <v>189</v>
      </c>
      <c r="B170">
        <v>5602</v>
      </c>
      <c r="C170">
        <v>1051</v>
      </c>
      <c r="D170">
        <f t="shared" si="2"/>
        <v>1063</v>
      </c>
      <c r="E170" s="27">
        <v>0.74</v>
      </c>
      <c r="P170" t="s">
        <v>190</v>
      </c>
    </row>
    <row r="171" spans="1:16" x14ac:dyDescent="0.35">
      <c r="A171" t="s">
        <v>190</v>
      </c>
      <c r="B171">
        <v>5604</v>
      </c>
      <c r="C171">
        <v>1051</v>
      </c>
      <c r="D171">
        <f t="shared" si="2"/>
        <v>1063</v>
      </c>
      <c r="E171" s="27">
        <v>0.85</v>
      </c>
      <c r="P171" t="s">
        <v>191</v>
      </c>
    </row>
    <row r="172" spans="1:16" x14ac:dyDescent="0.35">
      <c r="A172" t="s">
        <v>191</v>
      </c>
      <c r="B172">
        <v>5605</v>
      </c>
      <c r="C172">
        <v>1051</v>
      </c>
      <c r="D172">
        <f t="shared" si="2"/>
        <v>1063</v>
      </c>
      <c r="E172" s="27">
        <v>0.74</v>
      </c>
      <c r="P172" t="s">
        <v>192</v>
      </c>
    </row>
    <row r="173" spans="1:16" x14ac:dyDescent="0.35">
      <c r="A173" t="s">
        <v>192</v>
      </c>
      <c r="B173">
        <v>5608</v>
      </c>
      <c r="C173">
        <v>1051</v>
      </c>
      <c r="D173">
        <f t="shared" si="2"/>
        <v>1063</v>
      </c>
      <c r="E173" s="27">
        <v>0.8</v>
      </c>
      <c r="P173" t="s">
        <v>193</v>
      </c>
    </row>
    <row r="174" spans="1:16" x14ac:dyDescent="0.35">
      <c r="A174" t="s">
        <v>193</v>
      </c>
      <c r="B174">
        <v>5703</v>
      </c>
      <c r="C174">
        <v>526</v>
      </c>
      <c r="D174">
        <f t="shared" si="2"/>
        <v>532</v>
      </c>
      <c r="E174" s="27">
        <v>0.67</v>
      </c>
      <c r="P174" t="s">
        <v>194</v>
      </c>
    </row>
    <row r="175" spans="1:16" x14ac:dyDescent="0.35">
      <c r="A175" t="s">
        <v>194</v>
      </c>
      <c r="B175">
        <v>5706</v>
      </c>
      <c r="C175">
        <v>1051</v>
      </c>
      <c r="D175">
        <f t="shared" si="2"/>
        <v>1063</v>
      </c>
      <c r="E175" s="27">
        <v>0.72</v>
      </c>
      <c r="P175" t="s">
        <v>195</v>
      </c>
    </row>
    <row r="176" spans="1:16" x14ac:dyDescent="0.35">
      <c r="A176" t="s">
        <v>195</v>
      </c>
      <c r="B176">
        <v>5707</v>
      </c>
      <c r="C176">
        <v>1051</v>
      </c>
      <c r="D176">
        <f t="shared" si="2"/>
        <v>1063</v>
      </c>
      <c r="E176" s="27">
        <v>0.76</v>
      </c>
      <c r="P176" t="s">
        <v>196</v>
      </c>
    </row>
    <row r="177" spans="1:16" x14ac:dyDescent="0.35">
      <c r="A177" t="s">
        <v>196</v>
      </c>
      <c r="B177">
        <v>5801</v>
      </c>
      <c r="C177">
        <v>526</v>
      </c>
      <c r="D177">
        <f t="shared" si="2"/>
        <v>532</v>
      </c>
      <c r="E177" s="27">
        <v>0.69</v>
      </c>
      <c r="P177" t="s">
        <v>197</v>
      </c>
    </row>
    <row r="178" spans="1:16" x14ac:dyDescent="0.35">
      <c r="A178" t="s">
        <v>197</v>
      </c>
      <c r="B178">
        <v>5802</v>
      </c>
      <c r="C178">
        <v>526</v>
      </c>
      <c r="D178">
        <f t="shared" si="2"/>
        <v>532</v>
      </c>
      <c r="E178" s="27">
        <v>0.66</v>
      </c>
      <c r="P178" t="s">
        <v>198</v>
      </c>
    </row>
    <row r="179" spans="1:16" x14ac:dyDescent="0.35">
      <c r="A179" t="s">
        <v>198</v>
      </c>
      <c r="B179">
        <v>5803</v>
      </c>
      <c r="C179">
        <v>1051</v>
      </c>
      <c r="D179">
        <f t="shared" si="2"/>
        <v>1063</v>
      </c>
      <c r="E179" s="27">
        <v>0.73</v>
      </c>
      <c r="P179" t="s">
        <v>199</v>
      </c>
    </row>
    <row r="180" spans="1:16" x14ac:dyDescent="0.35">
      <c r="A180" t="s">
        <v>199</v>
      </c>
      <c r="B180">
        <v>5804</v>
      </c>
      <c r="C180">
        <v>526</v>
      </c>
      <c r="D180">
        <f t="shared" si="2"/>
        <v>532</v>
      </c>
      <c r="E180" s="27">
        <v>0.41</v>
      </c>
      <c r="P180" t="s">
        <v>200</v>
      </c>
    </row>
    <row r="181" spans="1:16" x14ac:dyDescent="0.35">
      <c r="A181" t="s">
        <v>200</v>
      </c>
      <c r="B181">
        <v>5805</v>
      </c>
      <c r="C181">
        <v>526</v>
      </c>
      <c r="D181">
        <f t="shared" si="2"/>
        <v>532</v>
      </c>
      <c r="E181" s="27">
        <v>0.59</v>
      </c>
      <c r="P181" t="s">
        <v>201</v>
      </c>
    </row>
    <row r="182" spans="1:16" x14ac:dyDescent="0.35">
      <c r="A182" t="s">
        <v>201</v>
      </c>
      <c r="B182">
        <v>5901</v>
      </c>
      <c r="C182">
        <v>876</v>
      </c>
      <c r="D182">
        <f t="shared" si="2"/>
        <v>886</v>
      </c>
      <c r="E182" s="27">
        <v>0.69</v>
      </c>
      <c r="P182" t="s">
        <v>202</v>
      </c>
    </row>
    <row r="183" spans="1:16" x14ac:dyDescent="0.35">
      <c r="A183" t="s">
        <v>202</v>
      </c>
      <c r="B183">
        <v>5903</v>
      </c>
      <c r="C183">
        <v>1051</v>
      </c>
      <c r="D183">
        <f t="shared" si="2"/>
        <v>1063</v>
      </c>
      <c r="E183" s="27">
        <v>0.72</v>
      </c>
      <c r="P183" t="s">
        <v>203</v>
      </c>
    </row>
    <row r="184" spans="1:16" x14ac:dyDescent="0.35">
      <c r="A184" t="s">
        <v>203</v>
      </c>
      <c r="B184">
        <v>6001</v>
      </c>
      <c r="C184">
        <v>1051</v>
      </c>
      <c r="D184">
        <f t="shared" si="2"/>
        <v>1063</v>
      </c>
      <c r="E184" s="27">
        <v>0.7</v>
      </c>
      <c r="P184" t="s">
        <v>204</v>
      </c>
    </row>
    <row r="185" spans="1:16" x14ac:dyDescent="0.35">
      <c r="A185" t="s">
        <v>204</v>
      </c>
      <c r="B185">
        <v>6002</v>
      </c>
      <c r="C185">
        <v>1051</v>
      </c>
      <c r="D185">
        <f t="shared" si="2"/>
        <v>1063</v>
      </c>
      <c r="E185" s="27">
        <v>0.74</v>
      </c>
      <c r="P185" t="s">
        <v>205</v>
      </c>
    </row>
    <row r="186" spans="1:16" x14ac:dyDescent="0.35">
      <c r="A186" t="s">
        <v>205</v>
      </c>
      <c r="B186">
        <v>6003</v>
      </c>
      <c r="C186">
        <v>526</v>
      </c>
      <c r="D186">
        <f t="shared" si="2"/>
        <v>532</v>
      </c>
      <c r="E186" s="27">
        <v>0.49</v>
      </c>
      <c r="P186" t="s">
        <v>206</v>
      </c>
    </row>
    <row r="187" spans="1:16" x14ac:dyDescent="0.35">
      <c r="A187" t="s">
        <v>206</v>
      </c>
      <c r="B187">
        <v>6004</v>
      </c>
      <c r="C187">
        <v>1051</v>
      </c>
      <c r="D187">
        <f t="shared" si="2"/>
        <v>1063</v>
      </c>
      <c r="E187" s="27">
        <v>0.73</v>
      </c>
      <c r="P187" t="s">
        <v>207</v>
      </c>
    </row>
    <row r="188" spans="1:16" x14ac:dyDescent="0.35">
      <c r="A188" t="s">
        <v>207</v>
      </c>
      <c r="B188">
        <v>6102</v>
      </c>
      <c r="C188">
        <v>1051</v>
      </c>
      <c r="D188">
        <f t="shared" si="2"/>
        <v>1063</v>
      </c>
      <c r="E188" s="27">
        <v>0.74</v>
      </c>
      <c r="P188" t="s">
        <v>208</v>
      </c>
    </row>
    <row r="189" spans="1:16" x14ac:dyDescent="0.35">
      <c r="A189" t="s">
        <v>208</v>
      </c>
      <c r="B189">
        <v>6103</v>
      </c>
      <c r="C189">
        <v>526</v>
      </c>
      <c r="D189">
        <f t="shared" si="2"/>
        <v>532</v>
      </c>
      <c r="E189" s="27">
        <v>0.62</v>
      </c>
      <c r="P189" t="s">
        <v>209</v>
      </c>
    </row>
    <row r="190" spans="1:16" x14ac:dyDescent="0.35">
      <c r="A190" t="s">
        <v>209</v>
      </c>
      <c r="B190">
        <v>6201</v>
      </c>
      <c r="C190">
        <v>1051</v>
      </c>
      <c r="D190">
        <f t="shared" si="2"/>
        <v>1063</v>
      </c>
      <c r="E190" s="27">
        <v>0.83</v>
      </c>
      <c r="P190" t="s">
        <v>210</v>
      </c>
    </row>
    <row r="191" spans="1:16" x14ac:dyDescent="0.35">
      <c r="A191" t="s">
        <v>210</v>
      </c>
      <c r="B191">
        <v>6205</v>
      </c>
      <c r="C191">
        <v>1051</v>
      </c>
      <c r="D191">
        <f t="shared" si="2"/>
        <v>1063</v>
      </c>
      <c r="E191" s="27">
        <v>0.86</v>
      </c>
      <c r="P191" t="s">
        <v>211</v>
      </c>
    </row>
    <row r="192" spans="1:16" x14ac:dyDescent="0.35">
      <c r="A192" t="s">
        <v>211</v>
      </c>
      <c r="B192">
        <v>6301</v>
      </c>
      <c r="C192">
        <v>526</v>
      </c>
      <c r="D192">
        <f t="shared" si="2"/>
        <v>532</v>
      </c>
      <c r="E192" s="27">
        <v>0.41</v>
      </c>
      <c r="P192" t="s">
        <v>212</v>
      </c>
    </row>
    <row r="193" spans="1:16" x14ac:dyDescent="0.35">
      <c r="A193" t="s">
        <v>212</v>
      </c>
      <c r="B193">
        <v>6302</v>
      </c>
      <c r="C193">
        <v>526</v>
      </c>
      <c r="D193">
        <f t="shared" si="2"/>
        <v>532</v>
      </c>
      <c r="E193" s="27">
        <v>0.4</v>
      </c>
      <c r="P193" t="s">
        <v>213</v>
      </c>
    </row>
    <row r="194" spans="1:16" x14ac:dyDescent="0.35">
      <c r="A194" t="s">
        <v>213</v>
      </c>
      <c r="B194">
        <v>6303</v>
      </c>
      <c r="C194">
        <v>526</v>
      </c>
      <c r="D194">
        <f t="shared" si="2"/>
        <v>532</v>
      </c>
      <c r="E194" s="27">
        <v>0.41</v>
      </c>
      <c r="P194" t="s">
        <v>214</v>
      </c>
    </row>
    <row r="195" spans="1:16" x14ac:dyDescent="0.35">
      <c r="A195" t="s">
        <v>214</v>
      </c>
      <c r="B195">
        <v>6304</v>
      </c>
      <c r="C195">
        <v>526</v>
      </c>
      <c r="D195">
        <f t="shared" si="2"/>
        <v>532</v>
      </c>
      <c r="E195" s="27">
        <v>0.34</v>
      </c>
      <c r="P195" t="s">
        <v>215</v>
      </c>
    </row>
    <row r="196" spans="1:16" x14ac:dyDescent="0.35">
      <c r="A196" t="s">
        <v>215</v>
      </c>
      <c r="B196">
        <v>6401</v>
      </c>
      <c r="C196">
        <v>1051</v>
      </c>
      <c r="D196">
        <f t="shared" si="2"/>
        <v>1063</v>
      </c>
      <c r="E196" s="27">
        <v>0.76</v>
      </c>
      <c r="P196" t="s">
        <v>216</v>
      </c>
    </row>
    <row r="197" spans="1:16" x14ac:dyDescent="0.35">
      <c r="A197" t="s">
        <v>216</v>
      </c>
      <c r="B197">
        <v>6502</v>
      </c>
      <c r="C197">
        <v>1051</v>
      </c>
      <c r="D197">
        <f t="shared" ref="D197:D238" si="3">IF(C197=526,532,IF(C197=1051,1063,IF(C197=1576,1594,(IF(C197=701,709,IF(C197=876,886,IF(C197=1226,1240,IF(C197=1401,1417,0))))))))</f>
        <v>1063</v>
      </c>
      <c r="E197" s="27">
        <v>0.72</v>
      </c>
      <c r="P197" t="s">
        <v>217</v>
      </c>
    </row>
    <row r="198" spans="1:16" x14ac:dyDescent="0.35">
      <c r="A198" t="s">
        <v>217</v>
      </c>
      <c r="B198">
        <v>6505</v>
      </c>
      <c r="C198">
        <v>1051</v>
      </c>
      <c r="D198">
        <f t="shared" si="3"/>
        <v>1063</v>
      </c>
      <c r="E198" s="27">
        <v>0.73</v>
      </c>
      <c r="P198" t="s">
        <v>218</v>
      </c>
    </row>
    <row r="199" spans="1:16" x14ac:dyDescent="0.35">
      <c r="A199" t="s">
        <v>218</v>
      </c>
      <c r="B199">
        <v>6601</v>
      </c>
      <c r="C199">
        <v>1051</v>
      </c>
      <c r="D199">
        <f t="shared" si="3"/>
        <v>1063</v>
      </c>
      <c r="E199" s="27">
        <v>0.72</v>
      </c>
      <c r="P199" t="s">
        <v>219</v>
      </c>
    </row>
    <row r="200" spans="1:16" x14ac:dyDescent="0.35">
      <c r="A200" t="s">
        <v>219</v>
      </c>
      <c r="B200">
        <v>6602</v>
      </c>
      <c r="C200">
        <v>526</v>
      </c>
      <c r="D200">
        <f t="shared" si="3"/>
        <v>532</v>
      </c>
      <c r="E200" s="27">
        <v>0.34</v>
      </c>
      <c r="P200" t="s">
        <v>220</v>
      </c>
    </row>
    <row r="201" spans="1:16" x14ac:dyDescent="0.35">
      <c r="A201" t="s">
        <v>220</v>
      </c>
      <c r="B201">
        <v>6603</v>
      </c>
      <c r="C201">
        <v>1051</v>
      </c>
      <c r="D201">
        <f t="shared" si="3"/>
        <v>1063</v>
      </c>
      <c r="E201" s="27">
        <v>0.7</v>
      </c>
      <c r="P201" t="s">
        <v>221</v>
      </c>
    </row>
    <row r="202" spans="1:16" x14ac:dyDescent="0.35">
      <c r="A202" t="s">
        <v>221</v>
      </c>
      <c r="B202">
        <v>6605</v>
      </c>
      <c r="C202">
        <v>526</v>
      </c>
      <c r="D202">
        <f t="shared" si="3"/>
        <v>532</v>
      </c>
      <c r="E202" s="27">
        <v>0.54</v>
      </c>
      <c r="P202" t="s">
        <v>222</v>
      </c>
    </row>
    <row r="203" spans="1:16" x14ac:dyDescent="0.35">
      <c r="A203" t="s">
        <v>222</v>
      </c>
      <c r="B203">
        <v>6606</v>
      </c>
      <c r="C203">
        <v>1051</v>
      </c>
      <c r="D203">
        <f t="shared" si="3"/>
        <v>1063</v>
      </c>
      <c r="E203" s="27">
        <v>0.72</v>
      </c>
      <c r="P203" t="s">
        <v>223</v>
      </c>
    </row>
    <row r="204" spans="1:16" x14ac:dyDescent="0.35">
      <c r="A204" t="s">
        <v>223</v>
      </c>
      <c r="B204">
        <v>6701</v>
      </c>
      <c r="C204">
        <v>1051</v>
      </c>
      <c r="D204">
        <f t="shared" si="3"/>
        <v>1063</v>
      </c>
      <c r="E204" s="27">
        <v>0.78</v>
      </c>
      <c r="P204" t="s">
        <v>224</v>
      </c>
    </row>
    <row r="205" spans="1:16" x14ac:dyDescent="0.35">
      <c r="A205" t="s">
        <v>224</v>
      </c>
      <c r="B205">
        <v>6703</v>
      </c>
      <c r="C205">
        <v>1051</v>
      </c>
      <c r="D205">
        <f t="shared" si="3"/>
        <v>1063</v>
      </c>
      <c r="E205" s="27">
        <v>0.76</v>
      </c>
      <c r="P205" t="s">
        <v>225</v>
      </c>
    </row>
    <row r="206" spans="1:16" x14ac:dyDescent="0.35">
      <c r="A206" t="s">
        <v>225</v>
      </c>
      <c r="B206">
        <v>6802</v>
      </c>
      <c r="C206">
        <v>1051</v>
      </c>
      <c r="D206">
        <f t="shared" si="3"/>
        <v>1063</v>
      </c>
      <c r="E206" s="27">
        <v>0.77</v>
      </c>
      <c r="P206" t="s">
        <v>226</v>
      </c>
    </row>
    <row r="207" spans="1:16" x14ac:dyDescent="0.35">
      <c r="A207" t="s">
        <v>226</v>
      </c>
      <c r="B207">
        <v>6804</v>
      </c>
      <c r="C207">
        <v>1051</v>
      </c>
      <c r="D207">
        <f t="shared" si="3"/>
        <v>1063</v>
      </c>
      <c r="E207" s="27">
        <v>0.72</v>
      </c>
      <c r="P207" t="s">
        <v>227</v>
      </c>
    </row>
    <row r="208" spans="1:16" x14ac:dyDescent="0.35">
      <c r="A208" t="s">
        <v>227</v>
      </c>
      <c r="B208">
        <v>6901</v>
      </c>
      <c r="C208">
        <v>701</v>
      </c>
      <c r="D208">
        <f t="shared" si="3"/>
        <v>709</v>
      </c>
      <c r="E208" s="27">
        <v>0.71</v>
      </c>
      <c r="P208" t="s">
        <v>228</v>
      </c>
    </row>
    <row r="209" spans="1:16" x14ac:dyDescent="0.35">
      <c r="A209" t="s">
        <v>228</v>
      </c>
      <c r="B209">
        <v>7001</v>
      </c>
      <c r="C209">
        <v>526</v>
      </c>
      <c r="D209">
        <f t="shared" si="3"/>
        <v>532</v>
      </c>
      <c r="E209" s="27">
        <v>0.64</v>
      </c>
      <c r="P209" t="s">
        <v>229</v>
      </c>
    </row>
    <row r="210" spans="1:16" x14ac:dyDescent="0.35">
      <c r="A210" t="s">
        <v>229</v>
      </c>
      <c r="B210">
        <v>7003</v>
      </c>
      <c r="C210">
        <v>526</v>
      </c>
      <c r="D210">
        <f t="shared" si="3"/>
        <v>532</v>
      </c>
      <c r="E210" s="27">
        <v>0.64</v>
      </c>
      <c r="P210" t="s">
        <v>230</v>
      </c>
    </row>
    <row r="211" spans="1:16" x14ac:dyDescent="0.35">
      <c r="A211" t="s">
        <v>230</v>
      </c>
      <c r="B211">
        <v>7007</v>
      </c>
      <c r="C211">
        <v>526</v>
      </c>
      <c r="D211">
        <f t="shared" si="3"/>
        <v>532</v>
      </c>
      <c r="E211" s="27">
        <v>0.38</v>
      </c>
      <c r="P211" t="s">
        <v>231</v>
      </c>
    </row>
    <row r="212" spans="1:16" x14ac:dyDescent="0.35">
      <c r="A212" t="s">
        <v>231</v>
      </c>
      <c r="B212">
        <v>7008</v>
      </c>
      <c r="C212">
        <v>526</v>
      </c>
      <c r="D212">
        <f t="shared" si="3"/>
        <v>532</v>
      </c>
      <c r="E212" s="27">
        <v>0.57999999999999996</v>
      </c>
      <c r="P212" t="s">
        <v>232</v>
      </c>
    </row>
    <row r="213" spans="1:16" x14ac:dyDescent="0.35">
      <c r="A213" t="s">
        <v>232</v>
      </c>
      <c r="B213">
        <v>7009</v>
      </c>
      <c r="C213">
        <v>1576</v>
      </c>
      <c r="D213">
        <f t="shared" si="3"/>
        <v>1594</v>
      </c>
      <c r="E213" s="27">
        <v>0.93</v>
      </c>
      <c r="P213" t="s">
        <v>233</v>
      </c>
    </row>
    <row r="214" spans="1:16" x14ac:dyDescent="0.35">
      <c r="A214" t="s">
        <v>233</v>
      </c>
      <c r="B214">
        <v>7102</v>
      </c>
      <c r="C214">
        <v>1051</v>
      </c>
      <c r="D214">
        <f t="shared" si="3"/>
        <v>1063</v>
      </c>
      <c r="E214" s="27">
        <v>0.7</v>
      </c>
      <c r="P214" t="s">
        <v>234</v>
      </c>
    </row>
    <row r="215" spans="1:16" x14ac:dyDescent="0.35">
      <c r="A215" t="s">
        <v>234</v>
      </c>
      <c r="B215">
        <v>7104</v>
      </c>
      <c r="C215">
        <v>1051</v>
      </c>
      <c r="D215">
        <f t="shared" si="3"/>
        <v>1063</v>
      </c>
      <c r="E215" s="27">
        <v>0.83</v>
      </c>
      <c r="P215" t="s">
        <v>235</v>
      </c>
    </row>
    <row r="216" spans="1:16" x14ac:dyDescent="0.35">
      <c r="A216" t="s">
        <v>235</v>
      </c>
      <c r="B216">
        <v>7105</v>
      </c>
      <c r="C216">
        <v>526</v>
      </c>
      <c r="D216">
        <f t="shared" si="3"/>
        <v>532</v>
      </c>
      <c r="E216" s="27">
        <v>0.59</v>
      </c>
      <c r="P216" t="s">
        <v>236</v>
      </c>
    </row>
    <row r="217" spans="1:16" x14ac:dyDescent="0.35">
      <c r="A217" t="s">
        <v>236</v>
      </c>
      <c r="B217">
        <v>7201</v>
      </c>
      <c r="C217">
        <v>526</v>
      </c>
      <c r="D217">
        <f t="shared" si="3"/>
        <v>532</v>
      </c>
      <c r="E217" s="27">
        <v>0.47</v>
      </c>
      <c r="P217" t="s">
        <v>237</v>
      </c>
    </row>
    <row r="218" spans="1:16" x14ac:dyDescent="0.35">
      <c r="A218" t="s">
        <v>237</v>
      </c>
      <c r="B218">
        <v>7202</v>
      </c>
      <c r="C218">
        <v>526</v>
      </c>
      <c r="D218">
        <f t="shared" si="3"/>
        <v>532</v>
      </c>
      <c r="E218" s="27">
        <v>0.34</v>
      </c>
      <c r="P218" t="s">
        <v>238</v>
      </c>
    </row>
    <row r="219" spans="1:16" x14ac:dyDescent="0.35">
      <c r="A219" t="s">
        <v>238</v>
      </c>
      <c r="B219">
        <v>7203</v>
      </c>
      <c r="C219">
        <v>526</v>
      </c>
      <c r="D219">
        <f t="shared" si="3"/>
        <v>532</v>
      </c>
      <c r="E219" s="27">
        <v>0.38</v>
      </c>
      <c r="P219" t="s">
        <v>239</v>
      </c>
    </row>
    <row r="220" spans="1:16" x14ac:dyDescent="0.35">
      <c r="A220" t="s">
        <v>239</v>
      </c>
      <c r="B220">
        <v>7204</v>
      </c>
      <c r="C220">
        <v>526</v>
      </c>
      <c r="D220">
        <f t="shared" si="3"/>
        <v>532</v>
      </c>
      <c r="E220" s="27">
        <v>0.66</v>
      </c>
      <c r="P220" t="s">
        <v>240</v>
      </c>
    </row>
    <row r="221" spans="1:16" x14ac:dyDescent="0.35">
      <c r="A221" t="s">
        <v>240</v>
      </c>
      <c r="B221">
        <v>7205</v>
      </c>
      <c r="C221">
        <v>1051</v>
      </c>
      <c r="D221">
        <f t="shared" si="3"/>
        <v>1063</v>
      </c>
      <c r="E221" s="27">
        <v>0.71</v>
      </c>
      <c r="P221" t="s">
        <v>241</v>
      </c>
    </row>
    <row r="222" spans="1:16" x14ac:dyDescent="0.35">
      <c r="A222" t="s">
        <v>241</v>
      </c>
      <c r="B222">
        <v>7206</v>
      </c>
      <c r="C222">
        <v>526</v>
      </c>
      <c r="D222">
        <f t="shared" si="3"/>
        <v>532</v>
      </c>
      <c r="E222" s="27">
        <v>0.41</v>
      </c>
      <c r="P222" t="s">
        <v>242</v>
      </c>
    </row>
    <row r="223" spans="1:16" x14ac:dyDescent="0.35">
      <c r="A223" t="s">
        <v>242</v>
      </c>
      <c r="B223">
        <v>7207</v>
      </c>
      <c r="C223">
        <v>1051</v>
      </c>
      <c r="D223">
        <f t="shared" si="3"/>
        <v>1063</v>
      </c>
      <c r="E223" s="27">
        <v>0.71</v>
      </c>
      <c r="P223" t="s">
        <v>243</v>
      </c>
    </row>
    <row r="224" spans="1:16" x14ac:dyDescent="0.35">
      <c r="A224" t="s">
        <v>243</v>
      </c>
      <c r="B224">
        <v>7208</v>
      </c>
      <c r="C224">
        <v>526</v>
      </c>
      <c r="D224">
        <f t="shared" si="3"/>
        <v>532</v>
      </c>
      <c r="E224" s="27">
        <v>0.5</v>
      </c>
      <c r="P224" t="s">
        <v>244</v>
      </c>
    </row>
    <row r="225" spans="1:16" x14ac:dyDescent="0.35">
      <c r="A225" t="s">
        <v>244</v>
      </c>
      <c r="B225">
        <v>7301</v>
      </c>
      <c r="C225">
        <v>526</v>
      </c>
      <c r="D225">
        <f t="shared" si="3"/>
        <v>532</v>
      </c>
      <c r="E225" s="27">
        <v>0.61</v>
      </c>
      <c r="P225" t="s">
        <v>245</v>
      </c>
    </row>
    <row r="226" spans="1:16" x14ac:dyDescent="0.35">
      <c r="A226" t="s">
        <v>245</v>
      </c>
      <c r="B226">
        <v>7302</v>
      </c>
      <c r="C226">
        <v>526</v>
      </c>
      <c r="D226">
        <f t="shared" si="3"/>
        <v>532</v>
      </c>
      <c r="E226" s="27">
        <v>0.53</v>
      </c>
      <c r="P226" t="s">
        <v>246</v>
      </c>
    </row>
    <row r="227" spans="1:16" x14ac:dyDescent="0.35">
      <c r="A227" t="s">
        <v>246</v>
      </c>
      <c r="B227">
        <v>7303</v>
      </c>
      <c r="C227">
        <v>1051</v>
      </c>
      <c r="D227">
        <f t="shared" si="3"/>
        <v>1063</v>
      </c>
      <c r="E227" s="27">
        <v>0.79</v>
      </c>
      <c r="P227" t="s">
        <v>247</v>
      </c>
    </row>
    <row r="228" spans="1:16" x14ac:dyDescent="0.35">
      <c r="A228" t="s">
        <v>247</v>
      </c>
      <c r="B228">
        <v>7304</v>
      </c>
      <c r="C228">
        <v>876</v>
      </c>
      <c r="D228">
        <f t="shared" si="3"/>
        <v>886</v>
      </c>
      <c r="E228" s="27">
        <v>0.7</v>
      </c>
      <c r="P228" t="s">
        <v>248</v>
      </c>
    </row>
    <row r="229" spans="1:16" x14ac:dyDescent="0.35">
      <c r="A229" t="s">
        <v>248</v>
      </c>
      <c r="B229">
        <v>7307</v>
      </c>
      <c r="C229">
        <v>1051</v>
      </c>
      <c r="D229">
        <f t="shared" si="3"/>
        <v>1063</v>
      </c>
      <c r="E229" s="27">
        <v>0.76</v>
      </c>
      <c r="P229" t="s">
        <v>249</v>
      </c>
    </row>
    <row r="230" spans="1:16" x14ac:dyDescent="0.35">
      <c r="A230" t="s">
        <v>249</v>
      </c>
      <c r="B230">
        <v>7309</v>
      </c>
      <c r="C230">
        <v>526</v>
      </c>
      <c r="D230">
        <f t="shared" si="3"/>
        <v>532</v>
      </c>
      <c r="E230" s="27">
        <v>0.63</v>
      </c>
      <c r="P230" t="s">
        <v>250</v>
      </c>
    </row>
    <row r="231" spans="1:16" x14ac:dyDescent="0.35">
      <c r="A231" t="s">
        <v>250</v>
      </c>
      <c r="B231">
        <v>7310</v>
      </c>
      <c r="C231">
        <v>526</v>
      </c>
      <c r="D231">
        <f t="shared" si="3"/>
        <v>532</v>
      </c>
      <c r="E231" s="27">
        <v>0.57999999999999996</v>
      </c>
      <c r="P231" t="s">
        <v>251</v>
      </c>
    </row>
    <row r="232" spans="1:16" x14ac:dyDescent="0.35">
      <c r="A232" t="s">
        <v>251</v>
      </c>
      <c r="B232">
        <v>7311</v>
      </c>
      <c r="C232">
        <v>526</v>
      </c>
      <c r="D232">
        <f t="shared" si="3"/>
        <v>532</v>
      </c>
      <c r="E232" s="27">
        <v>0.51</v>
      </c>
      <c r="P232" t="s">
        <v>252</v>
      </c>
    </row>
    <row r="233" spans="1:16" x14ac:dyDescent="0.35">
      <c r="A233" t="s">
        <v>252</v>
      </c>
      <c r="B233">
        <v>7401</v>
      </c>
      <c r="C233">
        <v>1051</v>
      </c>
      <c r="D233">
        <f t="shared" si="3"/>
        <v>1063</v>
      </c>
      <c r="E233" s="27">
        <v>0.87</v>
      </c>
      <c r="P233" t="s">
        <v>253</v>
      </c>
    </row>
    <row r="234" spans="1:16" x14ac:dyDescent="0.35">
      <c r="A234" t="s">
        <v>253</v>
      </c>
      <c r="B234">
        <v>7403</v>
      </c>
      <c r="C234">
        <v>526</v>
      </c>
      <c r="D234">
        <f t="shared" si="3"/>
        <v>532</v>
      </c>
      <c r="E234" s="27">
        <v>0.61</v>
      </c>
      <c r="P234" t="s">
        <v>254</v>
      </c>
    </row>
    <row r="235" spans="1:16" x14ac:dyDescent="0.35">
      <c r="A235" t="s">
        <v>254</v>
      </c>
      <c r="B235">
        <v>7503</v>
      </c>
      <c r="C235">
        <v>1051</v>
      </c>
      <c r="D235">
        <f t="shared" si="3"/>
        <v>1063</v>
      </c>
      <c r="E235" s="27">
        <v>0.71</v>
      </c>
      <c r="P235" t="s">
        <v>255</v>
      </c>
    </row>
    <row r="236" spans="1:16" x14ac:dyDescent="0.35">
      <c r="A236" t="s">
        <v>255</v>
      </c>
      <c r="B236">
        <v>7504</v>
      </c>
      <c r="C236">
        <v>1051</v>
      </c>
      <c r="D236">
        <f t="shared" si="3"/>
        <v>1063</v>
      </c>
      <c r="E236" s="27">
        <v>0.7</v>
      </c>
      <c r="P236" t="s">
        <v>256</v>
      </c>
    </row>
    <row r="237" spans="1:16" x14ac:dyDescent="0.35">
      <c r="A237" t="s">
        <v>256</v>
      </c>
      <c r="B237">
        <v>7509</v>
      </c>
      <c r="C237">
        <v>1051</v>
      </c>
      <c r="D237">
        <f t="shared" si="3"/>
        <v>1063</v>
      </c>
      <c r="E237" s="27">
        <v>0.84</v>
      </c>
      <c r="P237" t="s">
        <v>257</v>
      </c>
    </row>
    <row r="238" spans="1:16" x14ac:dyDescent="0.35">
      <c r="A238" t="s">
        <v>257</v>
      </c>
      <c r="B238">
        <v>7510</v>
      </c>
      <c r="C238">
        <v>1051</v>
      </c>
      <c r="D238">
        <f t="shared" si="3"/>
        <v>1063</v>
      </c>
      <c r="E238" s="27">
        <v>0.81</v>
      </c>
    </row>
    <row r="240" spans="1:16" x14ac:dyDescent="0.35">
      <c r="C240">
        <f>SUM(C4:C239)</f>
        <v>195010</v>
      </c>
      <c r="E240">
        <f>SUM(E4:E239)</f>
        <v>156.77999999999997</v>
      </c>
    </row>
  </sheetData>
  <sortState ref="A3:B237">
    <sortCondition ref="B3:B2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 rates</vt:lpstr>
      <vt:lpstr>2021-22 rates</vt:lpstr>
      <vt:lpstr>Oct 1 2019</vt:lpstr>
      <vt:lpstr>Oct12019rates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2020-09-03T15:17:26Z</dcterms:created>
  <dcterms:modified xsi:type="dcterms:W3CDTF">2021-04-15T14:29:50Z</dcterms:modified>
</cp:coreProperties>
</file>