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PROGRAM ADMINISTRATION\Community Eligibility\CEP Program by Years\CEP SY2023 - 2024\"/>
    </mc:Choice>
  </mc:AlternateContent>
  <xr:revisionPtr revIDLastSave="0" documentId="8_{A7717D3A-18AE-42EF-A02F-92EA510FE37E}" xr6:coauthVersionLast="47" xr6:coauthVersionMax="47" xr10:uidLastSave="{00000000-0000-0000-0000-000000000000}"/>
  <bookViews>
    <workbookView xWindow="-120" yWindow="-120" windowWidth="29040" windowHeight="15720" activeTab="1" xr2:uid="{00000000-000D-0000-FFFF-FFFF00000000}"/>
  </bookViews>
  <sheets>
    <sheet name="Instructions" sheetId="3" r:id="rId1"/>
    <sheet name="School Level Notification Rp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1" i="1" l="1"/>
  <c r="H181" i="1"/>
  <c r="O1013" i="1" l="1"/>
  <c r="N1013" i="1"/>
  <c r="O1011" i="1"/>
  <c r="N1011" i="1"/>
  <c r="E1011" i="1" s="1"/>
  <c r="O1308" i="1"/>
  <c r="N1308" i="1"/>
  <c r="O1305" i="1"/>
  <c r="N1305" i="1"/>
  <c r="E1305" i="1" s="1"/>
  <c r="O1302" i="1"/>
  <c r="N1302" i="1"/>
  <c r="O1297" i="1"/>
  <c r="N1297" i="1"/>
  <c r="O1293" i="1"/>
  <c r="N1293" i="1"/>
  <c r="O1290" i="1"/>
  <c r="N1290" i="1"/>
  <c r="E1290" i="1" s="1"/>
  <c r="O1287" i="1"/>
  <c r="N1287" i="1"/>
  <c r="E1287" i="1" s="1"/>
  <c r="O1280" i="1"/>
  <c r="N1280" i="1"/>
  <c r="O1277" i="1"/>
  <c r="N1277" i="1"/>
  <c r="O1274" i="1"/>
  <c r="N1274" i="1"/>
  <c r="E1274" i="1" s="1"/>
  <c r="O1269" i="1"/>
  <c r="N1269" i="1"/>
  <c r="O1266" i="1"/>
  <c r="N1266" i="1"/>
  <c r="E1266" i="1" s="1"/>
  <c r="O1263" i="1"/>
  <c r="N1263" i="1"/>
  <c r="O1257" i="1"/>
  <c r="N1257" i="1"/>
  <c r="O1253" i="1"/>
  <c r="N1253" i="1"/>
  <c r="O1251" i="1"/>
  <c r="N1251" i="1"/>
  <c r="E1251" i="1" s="1"/>
  <c r="O1217" i="1"/>
  <c r="N1217" i="1"/>
  <c r="E1217" i="1" s="1"/>
  <c r="O1212" i="1"/>
  <c r="N1212" i="1"/>
  <c r="E1212" i="1" s="1"/>
  <c r="O1208" i="1"/>
  <c r="N1208" i="1"/>
  <c r="O1204" i="1"/>
  <c r="N1204" i="1"/>
  <c r="E1204" i="1" s="1"/>
  <c r="O1187" i="1"/>
  <c r="N1187" i="1"/>
  <c r="O1181" i="1"/>
  <c r="N1181" i="1"/>
  <c r="E1181" i="1" s="1"/>
  <c r="O1176" i="1"/>
  <c r="N1176" i="1"/>
  <c r="O1173" i="1"/>
  <c r="N1173" i="1"/>
  <c r="O1170" i="1"/>
  <c r="N1170" i="1"/>
  <c r="O1166" i="1"/>
  <c r="N1166" i="1"/>
  <c r="E1166" i="1" s="1"/>
  <c r="O1164" i="1"/>
  <c r="N1164" i="1"/>
  <c r="O1160" i="1"/>
  <c r="N1160" i="1"/>
  <c r="E1160" i="1" s="1"/>
  <c r="O1157" i="1"/>
  <c r="N1157" i="1"/>
  <c r="O1154" i="1"/>
  <c r="N1154" i="1"/>
  <c r="E1154" i="1" s="1"/>
  <c r="O1147" i="1"/>
  <c r="N1147" i="1"/>
  <c r="O1139" i="1"/>
  <c r="N1139" i="1"/>
  <c r="E1139" i="1" s="1"/>
  <c r="O1135" i="1"/>
  <c r="N1135" i="1"/>
  <c r="O1131" i="1"/>
  <c r="N1131" i="1"/>
  <c r="O1128" i="1"/>
  <c r="N1128" i="1"/>
  <c r="O1122" i="1"/>
  <c r="N1122" i="1"/>
  <c r="E1122" i="1" s="1"/>
  <c r="O1120" i="1"/>
  <c r="N1120" i="1"/>
  <c r="E1120" i="1" s="1"/>
  <c r="O1116" i="1"/>
  <c r="N1116" i="1"/>
  <c r="E1116" i="1" s="1"/>
  <c r="O1112" i="1"/>
  <c r="N1112" i="1"/>
  <c r="O1109" i="1"/>
  <c r="N1109" i="1"/>
  <c r="O1102" i="1"/>
  <c r="N1102" i="1"/>
  <c r="O1074" i="1"/>
  <c r="N1074" i="1"/>
  <c r="E1074" i="1" s="1"/>
  <c r="O1070" i="1"/>
  <c r="E1070" i="1" s="1"/>
  <c r="N1070" i="1"/>
  <c r="O1066" i="1"/>
  <c r="N1066" i="1"/>
  <c r="O1061" i="1"/>
  <c r="N1061" i="1"/>
  <c r="O1056" i="1"/>
  <c r="N1056" i="1"/>
  <c r="E1056" i="1" s="1"/>
  <c r="O1043" i="1"/>
  <c r="N1043" i="1"/>
  <c r="E1043" i="1" s="1"/>
  <c r="O1035" i="1"/>
  <c r="N1035" i="1"/>
  <c r="E1035" i="1" s="1"/>
  <c r="O1030" i="1"/>
  <c r="N1030" i="1"/>
  <c r="O1027" i="1"/>
  <c r="N1027" i="1"/>
  <c r="E1027" i="1" s="1"/>
  <c r="O1021" i="1"/>
  <c r="N1021" i="1"/>
  <c r="O1016" i="1"/>
  <c r="N1016" i="1"/>
  <c r="O1008" i="1"/>
  <c r="N1008" i="1"/>
  <c r="O1006" i="1"/>
  <c r="N1006" i="1"/>
  <c r="O1002" i="1"/>
  <c r="N1002" i="1"/>
  <c r="O1000" i="1"/>
  <c r="N1000" i="1"/>
  <c r="E1000" i="1" s="1"/>
  <c r="O989" i="1"/>
  <c r="N989" i="1"/>
  <c r="E989" i="1" s="1"/>
  <c r="O987" i="1"/>
  <c r="N987" i="1"/>
  <c r="E987" i="1" s="1"/>
  <c r="O980" i="1"/>
  <c r="N980" i="1"/>
  <c r="E980" i="1" s="1"/>
  <c r="O974" i="1"/>
  <c r="N974" i="1"/>
  <c r="E974" i="1" s="1"/>
  <c r="O963" i="1"/>
  <c r="E963" i="1" s="1"/>
  <c r="N963" i="1"/>
  <c r="O958" i="1"/>
  <c r="N958" i="1"/>
  <c r="E958" i="1" s="1"/>
  <c r="O950" i="1"/>
  <c r="N950" i="1"/>
  <c r="O924" i="1"/>
  <c r="N924" i="1"/>
  <c r="O909" i="1"/>
  <c r="N909" i="1"/>
  <c r="O869" i="1"/>
  <c r="N869" i="1"/>
  <c r="E869" i="1" s="1"/>
  <c r="O866" i="1"/>
  <c r="N866" i="1"/>
  <c r="E866" i="1" s="1"/>
  <c r="O852" i="1"/>
  <c r="N852" i="1"/>
  <c r="E852" i="1" s="1"/>
  <c r="O847" i="1"/>
  <c r="N847" i="1"/>
  <c r="O844" i="1"/>
  <c r="N844" i="1"/>
  <c r="E844" i="1" s="1"/>
  <c r="O840" i="1"/>
  <c r="N840" i="1"/>
  <c r="O836" i="1"/>
  <c r="N836" i="1"/>
  <c r="O831" i="1"/>
  <c r="N831" i="1"/>
  <c r="O827" i="1"/>
  <c r="N827" i="1"/>
  <c r="O821" i="1"/>
  <c r="N821" i="1"/>
  <c r="O817" i="1"/>
  <c r="N817" i="1"/>
  <c r="O813" i="1"/>
  <c r="N813" i="1"/>
  <c r="E813" i="1" s="1"/>
  <c r="O810" i="1"/>
  <c r="N810" i="1"/>
  <c r="E810" i="1" s="1"/>
  <c r="O806" i="1"/>
  <c r="N806" i="1"/>
  <c r="O803" i="1"/>
  <c r="N803" i="1"/>
  <c r="E803" i="1" s="1"/>
  <c r="O800" i="1"/>
  <c r="N800" i="1"/>
  <c r="O796" i="1"/>
  <c r="N796" i="1"/>
  <c r="E796" i="1" s="1"/>
  <c r="O790" i="1"/>
  <c r="N790" i="1"/>
  <c r="O787" i="1"/>
  <c r="N787" i="1"/>
  <c r="O784" i="1"/>
  <c r="N784" i="1"/>
  <c r="O781" i="1"/>
  <c r="N781" i="1"/>
  <c r="E781" i="1" s="1"/>
  <c r="O778" i="1"/>
  <c r="N778" i="1"/>
  <c r="E778" i="1" s="1"/>
  <c r="O775" i="1"/>
  <c r="N775" i="1"/>
  <c r="E775" i="1" s="1"/>
  <c r="O771" i="1"/>
  <c r="N771" i="1"/>
  <c r="O765" i="1"/>
  <c r="N765" i="1"/>
  <c r="E765" i="1" s="1"/>
  <c r="O762" i="1"/>
  <c r="N762" i="1"/>
  <c r="O759" i="1"/>
  <c r="N759" i="1"/>
  <c r="O752" i="1"/>
  <c r="N752" i="1"/>
  <c r="O749" i="1"/>
  <c r="N749" i="1"/>
  <c r="O745" i="1"/>
  <c r="N745" i="1"/>
  <c r="O742" i="1"/>
  <c r="N742" i="1"/>
  <c r="O739" i="1"/>
  <c r="N739" i="1"/>
  <c r="E739" i="1" s="1"/>
  <c r="O736" i="1"/>
  <c r="N736" i="1"/>
  <c r="E736" i="1" s="1"/>
  <c r="O733" i="1"/>
  <c r="N733" i="1"/>
  <c r="O728" i="1"/>
  <c r="N728" i="1"/>
  <c r="E728" i="1" s="1"/>
  <c r="O725" i="1"/>
  <c r="N725" i="1"/>
  <c r="O722" i="1"/>
  <c r="N722" i="1"/>
  <c r="E722" i="1" s="1"/>
  <c r="O718" i="1"/>
  <c r="N718" i="1"/>
  <c r="O713" i="1"/>
  <c r="N713" i="1"/>
  <c r="O710" i="1"/>
  <c r="N710" i="1"/>
  <c r="O701" i="1"/>
  <c r="N701" i="1"/>
  <c r="E701" i="1" s="1"/>
  <c r="O697" i="1"/>
  <c r="N697" i="1"/>
  <c r="E697" i="1" s="1"/>
  <c r="O692" i="1"/>
  <c r="N692" i="1"/>
  <c r="E692" i="1" s="1"/>
  <c r="O688" i="1"/>
  <c r="N688" i="1"/>
  <c r="O684" i="1"/>
  <c r="N684" i="1"/>
  <c r="E684" i="1" s="1"/>
  <c r="O677" i="1"/>
  <c r="N677" i="1"/>
  <c r="O660" i="1"/>
  <c r="N660" i="1"/>
  <c r="O657" i="1"/>
  <c r="N657" i="1"/>
  <c r="O654" i="1"/>
  <c r="N654" i="1"/>
  <c r="O649" i="1"/>
  <c r="N649" i="1"/>
  <c r="O646" i="1"/>
  <c r="N646" i="1"/>
  <c r="O642" i="1"/>
  <c r="N642" i="1"/>
  <c r="E642" i="1" s="1"/>
  <c r="O639" i="1"/>
  <c r="N639" i="1"/>
  <c r="E639" i="1" s="1"/>
  <c r="O635" i="1"/>
  <c r="N635" i="1"/>
  <c r="O632" i="1"/>
  <c r="N632" i="1"/>
  <c r="E632" i="1" s="1"/>
  <c r="O628" i="1"/>
  <c r="N628" i="1"/>
  <c r="O624" i="1"/>
  <c r="N624" i="1"/>
  <c r="E624" i="1" s="1"/>
  <c r="O621" i="1"/>
  <c r="N621" i="1"/>
  <c r="O619" i="1"/>
  <c r="N619" i="1"/>
  <c r="O616" i="1"/>
  <c r="N616" i="1"/>
  <c r="O613" i="1"/>
  <c r="N613" i="1"/>
  <c r="E613" i="1" s="1"/>
  <c r="O610" i="1"/>
  <c r="N610" i="1"/>
  <c r="E610" i="1" s="1"/>
  <c r="O607" i="1"/>
  <c r="N607" i="1"/>
  <c r="E607" i="1" s="1"/>
  <c r="O604" i="1"/>
  <c r="N604" i="1"/>
  <c r="O601" i="1"/>
  <c r="N601" i="1"/>
  <c r="E601" i="1" s="1"/>
  <c r="O597" i="1"/>
  <c r="N597" i="1"/>
  <c r="O590" i="1"/>
  <c r="N590" i="1"/>
  <c r="O584" i="1"/>
  <c r="N584" i="1"/>
  <c r="O577" i="1"/>
  <c r="N577" i="1"/>
  <c r="O571" i="1"/>
  <c r="N571" i="1"/>
  <c r="O561" i="1"/>
  <c r="N561" i="1"/>
  <c r="O557" i="1"/>
  <c r="N557" i="1"/>
  <c r="E557" i="1" s="1"/>
  <c r="O554" i="1"/>
  <c r="N554" i="1"/>
  <c r="E554" i="1" s="1"/>
  <c r="O550" i="1"/>
  <c r="N550" i="1"/>
  <c r="O547" i="1"/>
  <c r="N547" i="1"/>
  <c r="E547" i="1" s="1"/>
  <c r="O544" i="1"/>
  <c r="E544" i="1" s="1"/>
  <c r="N544" i="1"/>
  <c r="O541" i="1"/>
  <c r="N541" i="1"/>
  <c r="E541" i="1" s="1"/>
  <c r="O538" i="1"/>
  <c r="N538" i="1"/>
  <c r="O533" i="1"/>
  <c r="N533" i="1"/>
  <c r="O527" i="1"/>
  <c r="N527" i="1"/>
  <c r="O522" i="1"/>
  <c r="N522" i="1"/>
  <c r="E522" i="1" s="1"/>
  <c r="O519" i="1"/>
  <c r="N519" i="1"/>
  <c r="E519" i="1" s="1"/>
  <c r="O516" i="1"/>
  <c r="N516" i="1"/>
  <c r="E516" i="1" s="1"/>
  <c r="O513" i="1"/>
  <c r="N513" i="1"/>
  <c r="O508" i="1"/>
  <c r="N508" i="1"/>
  <c r="E508" i="1" s="1"/>
  <c r="O505" i="1"/>
  <c r="N505" i="1"/>
  <c r="O501" i="1"/>
  <c r="N501" i="1"/>
  <c r="O497" i="1"/>
  <c r="N497" i="1"/>
  <c r="O494" i="1"/>
  <c r="N494" i="1"/>
  <c r="O487" i="1"/>
  <c r="N487" i="1"/>
  <c r="O484" i="1"/>
  <c r="N484" i="1"/>
  <c r="O476" i="1"/>
  <c r="N476" i="1"/>
  <c r="E476" i="1" s="1"/>
  <c r="O470" i="1"/>
  <c r="N470" i="1"/>
  <c r="E470" i="1" s="1"/>
  <c r="O467" i="1"/>
  <c r="N467" i="1"/>
  <c r="O459" i="1"/>
  <c r="N459" i="1"/>
  <c r="E459" i="1" s="1"/>
  <c r="O456" i="1"/>
  <c r="N456" i="1"/>
  <c r="O453" i="1"/>
  <c r="N453" i="1"/>
  <c r="E453" i="1" s="1"/>
  <c r="O447" i="1"/>
  <c r="N447" i="1"/>
  <c r="O440" i="1"/>
  <c r="N440" i="1"/>
  <c r="O436" i="1"/>
  <c r="N436" i="1"/>
  <c r="O429" i="1"/>
  <c r="N429" i="1"/>
  <c r="E429" i="1" s="1"/>
  <c r="O425" i="1"/>
  <c r="N425" i="1"/>
  <c r="E425" i="1" s="1"/>
  <c r="O422" i="1"/>
  <c r="N422" i="1"/>
  <c r="E422" i="1" s="1"/>
  <c r="O419" i="1"/>
  <c r="N419" i="1"/>
  <c r="O416" i="1"/>
  <c r="N416" i="1"/>
  <c r="E416" i="1" s="1"/>
  <c r="O413" i="1"/>
  <c r="N413" i="1"/>
  <c r="O408" i="1"/>
  <c r="N408" i="1"/>
  <c r="O405" i="1"/>
  <c r="N405" i="1"/>
  <c r="O402" i="1"/>
  <c r="N402" i="1"/>
  <c r="O395" i="1"/>
  <c r="N395" i="1"/>
  <c r="O392" i="1"/>
  <c r="N392" i="1"/>
  <c r="O388" i="1"/>
  <c r="N388" i="1"/>
  <c r="E388" i="1" s="1"/>
  <c r="O385" i="1"/>
  <c r="N385" i="1"/>
  <c r="E385" i="1" s="1"/>
  <c r="O377" i="1"/>
  <c r="N377" i="1"/>
  <c r="O360" i="1"/>
  <c r="N360" i="1"/>
  <c r="E360" i="1" s="1"/>
  <c r="O355" i="1"/>
  <c r="N355" i="1"/>
  <c r="O351" i="1"/>
  <c r="N351" i="1"/>
  <c r="E351" i="1" s="1"/>
  <c r="O347" i="1"/>
  <c r="N347" i="1"/>
  <c r="O342" i="1"/>
  <c r="N342" i="1"/>
  <c r="O339" i="1"/>
  <c r="N339" i="1"/>
  <c r="O334" i="1"/>
  <c r="N334" i="1"/>
  <c r="E334" i="1" s="1"/>
  <c r="O331" i="1"/>
  <c r="N331" i="1"/>
  <c r="E331" i="1" s="1"/>
  <c r="O325" i="1"/>
  <c r="N325" i="1"/>
  <c r="E325" i="1" s="1"/>
  <c r="O314" i="1"/>
  <c r="N314" i="1"/>
  <c r="O311" i="1"/>
  <c r="N311" i="1"/>
  <c r="E311" i="1" s="1"/>
  <c r="O299" i="1"/>
  <c r="N299" i="1"/>
  <c r="O295" i="1"/>
  <c r="N295" i="1"/>
  <c r="O291" i="1"/>
  <c r="N291" i="1"/>
  <c r="O287" i="1"/>
  <c r="N287" i="1"/>
  <c r="O282" i="1"/>
  <c r="N282" i="1"/>
  <c r="O278" i="1"/>
  <c r="N278" i="1"/>
  <c r="O273" i="1"/>
  <c r="N273" i="1"/>
  <c r="E273" i="1" s="1"/>
  <c r="O265" i="1"/>
  <c r="N265" i="1"/>
  <c r="E265" i="1" s="1"/>
  <c r="O254" i="1"/>
  <c r="N254" i="1"/>
  <c r="O251" i="1"/>
  <c r="N251" i="1"/>
  <c r="E251" i="1" s="1"/>
  <c r="O246" i="1"/>
  <c r="N246" i="1"/>
  <c r="O242" i="1"/>
  <c r="N242" i="1"/>
  <c r="E242" i="1" s="1"/>
  <c r="O239" i="1"/>
  <c r="N239" i="1"/>
  <c r="O233" i="1"/>
  <c r="N233" i="1"/>
  <c r="O230" i="1"/>
  <c r="N230" i="1"/>
  <c r="O226" i="1"/>
  <c r="N226" i="1"/>
  <c r="E226" i="1" s="1"/>
  <c r="O219" i="1"/>
  <c r="N219" i="1"/>
  <c r="E219" i="1" s="1"/>
  <c r="O213" i="1"/>
  <c r="N213" i="1"/>
  <c r="E213" i="1" s="1"/>
  <c r="O210" i="1"/>
  <c r="N210" i="1"/>
  <c r="O207" i="1"/>
  <c r="N207" i="1"/>
  <c r="E207" i="1" s="1"/>
  <c r="O204" i="1"/>
  <c r="N204" i="1"/>
  <c r="O200" i="1"/>
  <c r="N200" i="1"/>
  <c r="O196" i="1"/>
  <c r="N196" i="1"/>
  <c r="O193" i="1"/>
  <c r="N193" i="1"/>
  <c r="O190" i="1"/>
  <c r="N190" i="1"/>
  <c r="O187" i="1"/>
  <c r="N187" i="1"/>
  <c r="R175" i="1"/>
  <c r="O183" i="1"/>
  <c r="N183" i="1"/>
  <c r="O179" i="1"/>
  <c r="N179" i="1"/>
  <c r="O174" i="1"/>
  <c r="N174" i="1"/>
  <c r="O169" i="1"/>
  <c r="N169" i="1"/>
  <c r="O166" i="1"/>
  <c r="N166" i="1"/>
  <c r="E166" i="1" s="1"/>
  <c r="O162" i="1"/>
  <c r="N162" i="1"/>
  <c r="E162" i="1" s="1"/>
  <c r="O158" i="1"/>
  <c r="N158" i="1"/>
  <c r="E158" i="1" s="1"/>
  <c r="O153" i="1"/>
  <c r="N153" i="1"/>
  <c r="O150" i="1"/>
  <c r="N150" i="1"/>
  <c r="O145" i="1"/>
  <c r="O142" i="1"/>
  <c r="N142" i="1"/>
  <c r="E142" i="1" s="1"/>
  <c r="O139" i="1"/>
  <c r="N139" i="1"/>
  <c r="E139" i="1" s="1"/>
  <c r="O135" i="1"/>
  <c r="N135" i="1"/>
  <c r="E135" i="1" s="1"/>
  <c r="O132" i="1"/>
  <c r="N132" i="1"/>
  <c r="E132" i="1" s="1"/>
  <c r="O126" i="1"/>
  <c r="N126" i="1"/>
  <c r="O122" i="1"/>
  <c r="N122" i="1"/>
  <c r="O119" i="1"/>
  <c r="N119" i="1"/>
  <c r="O110" i="1"/>
  <c r="N110" i="1"/>
  <c r="O103" i="1"/>
  <c r="N103" i="1"/>
  <c r="O79" i="1"/>
  <c r="N79" i="1"/>
  <c r="O74" i="1"/>
  <c r="N74" i="1"/>
  <c r="E74" i="1" s="1"/>
  <c r="O69" i="1"/>
  <c r="N69" i="1"/>
  <c r="E69" i="1" s="1"/>
  <c r="O65" i="1"/>
  <c r="N65" i="1"/>
  <c r="O40" i="1"/>
  <c r="N40" i="1"/>
  <c r="E40" i="1" s="1"/>
  <c r="O37" i="1"/>
  <c r="N37" i="1"/>
  <c r="O30" i="1"/>
  <c r="N30" i="1"/>
  <c r="E30" i="1" s="1"/>
  <c r="O27" i="1"/>
  <c r="N27" i="1"/>
  <c r="O21" i="1"/>
  <c r="N21" i="1"/>
  <c r="O17" i="1"/>
  <c r="N17" i="1"/>
  <c r="O12" i="1"/>
  <c r="N12" i="1"/>
  <c r="G700" i="1"/>
  <c r="H700" i="1"/>
  <c r="R700" i="1"/>
  <c r="R202" i="1"/>
  <c r="R203" i="1"/>
  <c r="R201" i="1"/>
  <c r="R735" i="1"/>
  <c r="R734" i="1"/>
  <c r="E153" i="1" l="1"/>
  <c r="E21" i="1"/>
  <c r="E110" i="1"/>
  <c r="E193" i="1"/>
  <c r="E233" i="1"/>
  <c r="E287" i="1"/>
  <c r="E342" i="1"/>
  <c r="E402" i="1"/>
  <c r="E440" i="1"/>
  <c r="E494" i="1"/>
  <c r="E533" i="1"/>
  <c r="E577" i="1"/>
  <c r="E619" i="1"/>
  <c r="E654" i="1"/>
  <c r="E713" i="1"/>
  <c r="E749" i="1"/>
  <c r="E787" i="1"/>
  <c r="E827" i="1"/>
  <c r="E924" i="1"/>
  <c r="E1006" i="1"/>
  <c r="E1066" i="1"/>
  <c r="E1131" i="1"/>
  <c r="E1173" i="1"/>
  <c r="E1297" i="1"/>
  <c r="E119" i="1"/>
  <c r="E196" i="1"/>
  <c r="E239" i="1"/>
  <c r="E291" i="1"/>
  <c r="E347" i="1"/>
  <c r="E405" i="1"/>
  <c r="E447" i="1"/>
  <c r="E497" i="1"/>
  <c r="E538" i="1"/>
  <c r="E584" i="1"/>
  <c r="E621" i="1"/>
  <c r="E657" i="1"/>
  <c r="E718" i="1"/>
  <c r="E752" i="1"/>
  <c r="E790" i="1"/>
  <c r="E831" i="1"/>
  <c r="E950" i="1"/>
  <c r="E1008" i="1"/>
  <c r="E1176" i="1"/>
  <c r="E1263" i="1"/>
  <c r="E1302" i="1"/>
  <c r="E37" i="1"/>
  <c r="E456" i="1"/>
  <c r="E800" i="1"/>
  <c r="E1147" i="1"/>
  <c r="E1187" i="1"/>
  <c r="E1293" i="1"/>
  <c r="E169" i="1"/>
  <c r="E246" i="1"/>
  <c r="E355" i="1"/>
  <c r="E628" i="1"/>
  <c r="E725" i="1"/>
  <c r="E1102" i="1"/>
  <c r="E1308" i="1"/>
  <c r="E1170" i="1"/>
  <c r="E174" i="1"/>
  <c r="E1061" i="1"/>
  <c r="E377" i="1"/>
  <c r="E467" i="1"/>
  <c r="E733" i="1"/>
  <c r="E179" i="1"/>
  <c r="E254" i="1"/>
  <c r="E550" i="1"/>
  <c r="E635" i="1"/>
  <c r="E806" i="1"/>
  <c r="E65" i="1"/>
  <c r="E183" i="1"/>
  <c r="E1280" i="1"/>
  <c r="E12" i="1"/>
  <c r="E1164" i="1"/>
  <c r="E79" i="1"/>
  <c r="E150" i="1"/>
  <c r="E187" i="1"/>
  <c r="E278" i="1"/>
  <c r="E392" i="1"/>
  <c r="E484" i="1"/>
  <c r="E561" i="1"/>
  <c r="E646" i="1"/>
  <c r="E742" i="1"/>
  <c r="E817" i="1"/>
  <c r="E103" i="1"/>
  <c r="E190" i="1"/>
  <c r="E230" i="1"/>
  <c r="E282" i="1"/>
  <c r="E339" i="1"/>
  <c r="E395" i="1"/>
  <c r="E436" i="1"/>
  <c r="E487" i="1"/>
  <c r="E527" i="1"/>
  <c r="E571" i="1"/>
  <c r="E616" i="1"/>
  <c r="E649" i="1"/>
  <c r="E710" i="1"/>
  <c r="E745" i="1"/>
  <c r="E784" i="1"/>
  <c r="E821" i="1"/>
  <c r="E909" i="1"/>
  <c r="E1002" i="1"/>
  <c r="E1128" i="1"/>
  <c r="E1253" i="1"/>
  <c r="E1257" i="1"/>
  <c r="E501" i="1"/>
  <c r="E122" i="1"/>
  <c r="E200" i="1"/>
  <c r="E295" i="1"/>
  <c r="E408" i="1"/>
  <c r="E590" i="1"/>
  <c r="E660" i="1"/>
  <c r="E759" i="1"/>
  <c r="E836" i="1"/>
  <c r="E1016" i="1"/>
  <c r="E126" i="1"/>
  <c r="E204" i="1"/>
  <c r="E299" i="1"/>
  <c r="E413" i="1"/>
  <c r="E505" i="1"/>
  <c r="E597" i="1"/>
  <c r="E677" i="1"/>
  <c r="E762" i="1"/>
  <c r="E840" i="1"/>
  <c r="E1021" i="1"/>
  <c r="E1269" i="1"/>
  <c r="E1109" i="1"/>
  <c r="E210" i="1"/>
  <c r="E314" i="1"/>
  <c r="E419" i="1"/>
  <c r="E513" i="1"/>
  <c r="E604" i="1"/>
  <c r="E688" i="1"/>
  <c r="E771" i="1"/>
  <c r="E847" i="1"/>
  <c r="E1030" i="1"/>
  <c r="E1112" i="1"/>
  <c r="E1157" i="1"/>
  <c r="E1208" i="1"/>
  <c r="E1277" i="1"/>
  <c r="E1013" i="1"/>
  <c r="G987" i="1"/>
  <c r="H987" i="1"/>
  <c r="E1135" i="1"/>
  <c r="E17" i="1"/>
  <c r="E27" i="1"/>
  <c r="H202" i="1"/>
  <c r="G202" i="1"/>
  <c r="H203" i="1"/>
  <c r="G203" i="1"/>
  <c r="H201" i="1"/>
  <c r="G201" i="1"/>
  <c r="H735" i="1"/>
  <c r="G735" i="1"/>
  <c r="H734" i="1"/>
  <c r="G734" i="1"/>
  <c r="R761" i="1"/>
  <c r="R760" i="1"/>
  <c r="R134" i="1"/>
  <c r="R133" i="1"/>
  <c r="H761" i="1"/>
  <c r="G761" i="1"/>
  <c r="H760" i="1"/>
  <c r="G760" i="1"/>
  <c r="H134" i="1"/>
  <c r="G134" i="1"/>
  <c r="H133" i="1"/>
  <c r="G133" i="1"/>
  <c r="R1296" i="1"/>
  <c r="R1295" i="1"/>
  <c r="R1294" i="1"/>
  <c r="R188" i="1"/>
  <c r="R189" i="1"/>
  <c r="R717" i="1"/>
  <c r="R716" i="1"/>
  <c r="R715" i="1"/>
  <c r="R714" i="1"/>
  <c r="H1296" i="1"/>
  <c r="G1296" i="1"/>
  <c r="H1295" i="1"/>
  <c r="G1295" i="1"/>
  <c r="H1294" i="1"/>
  <c r="G1294" i="1"/>
  <c r="H188" i="1"/>
  <c r="G188" i="1"/>
  <c r="H189" i="1"/>
  <c r="G189" i="1"/>
  <c r="H717" i="1"/>
  <c r="G717" i="1"/>
  <c r="H716" i="1"/>
  <c r="G716" i="1"/>
  <c r="H715" i="1"/>
  <c r="G715" i="1"/>
  <c r="H714" i="1"/>
  <c r="G714" i="1"/>
  <c r="R109" i="1" l="1"/>
  <c r="R108" i="1"/>
  <c r="R104" i="1"/>
  <c r="R106" i="1"/>
  <c r="R107" i="1"/>
  <c r="R105" i="1"/>
  <c r="R1292" i="1"/>
  <c r="R1291" i="1"/>
  <c r="R1289" i="1"/>
  <c r="R1288" i="1"/>
  <c r="R1268" i="1"/>
  <c r="R1267" i="1"/>
  <c r="R1265" i="1"/>
  <c r="R1264" i="1"/>
  <c r="R1255" i="1"/>
  <c r="R1256" i="1"/>
  <c r="R1254" i="1"/>
  <c r="R1211" i="1"/>
  <c r="R1210" i="1"/>
  <c r="R1209" i="1"/>
  <c r="R1207" i="1"/>
  <c r="R1206" i="1"/>
  <c r="R1205" i="1"/>
  <c r="R1165" i="1"/>
  <c r="R1163" i="1"/>
  <c r="R1161" i="1"/>
  <c r="R1162" i="1"/>
  <c r="R1156" i="1"/>
  <c r="R1155" i="1"/>
  <c r="R1069" i="1"/>
  <c r="R1068" i="1"/>
  <c r="R1067" i="1"/>
  <c r="R1026" i="1"/>
  <c r="R1025" i="1"/>
  <c r="R1024" i="1"/>
  <c r="R1023" i="1"/>
  <c r="R1022" i="1"/>
  <c r="R1015" i="1"/>
  <c r="R1014" i="1"/>
  <c r="R1010" i="1"/>
  <c r="R1009" i="1"/>
  <c r="R1007" i="1"/>
  <c r="R1001" i="1"/>
  <c r="R999" i="1"/>
  <c r="R998" i="1"/>
  <c r="R997" i="1"/>
  <c r="R996" i="1"/>
  <c r="R995" i="1"/>
  <c r="R994" i="1"/>
  <c r="R993" i="1"/>
  <c r="R992" i="1"/>
  <c r="R991" i="1"/>
  <c r="R990" i="1"/>
  <c r="R979" i="1"/>
  <c r="R978" i="1"/>
  <c r="R977" i="1"/>
  <c r="R976" i="1"/>
  <c r="R975" i="1"/>
  <c r="R973" i="1"/>
  <c r="R972" i="1"/>
  <c r="R971" i="1"/>
  <c r="R970" i="1"/>
  <c r="R969" i="1"/>
  <c r="R968" i="1"/>
  <c r="R967" i="1"/>
  <c r="R966" i="1"/>
  <c r="R965" i="1"/>
  <c r="R964" i="1"/>
  <c r="R957" i="1"/>
  <c r="R956" i="1"/>
  <c r="R955" i="1"/>
  <c r="R954" i="1"/>
  <c r="R953" i="1"/>
  <c r="R952" i="1"/>
  <c r="R951" i="1"/>
  <c r="R919" i="1"/>
  <c r="R923" i="1"/>
  <c r="R918" i="1"/>
  <c r="R922" i="1"/>
  <c r="R917" i="1"/>
  <c r="R920" i="1"/>
  <c r="R921" i="1"/>
  <c r="R916" i="1"/>
  <c r="R915" i="1"/>
  <c r="R914" i="1"/>
  <c r="R913" i="1"/>
  <c r="R912" i="1"/>
  <c r="R911" i="1"/>
  <c r="R910" i="1"/>
  <c r="R868" i="1"/>
  <c r="R867" i="1"/>
  <c r="R816" i="1"/>
  <c r="R815" i="1"/>
  <c r="R814" i="1"/>
  <c r="R783" i="1"/>
  <c r="R782" i="1"/>
  <c r="R747" i="1"/>
  <c r="R748" i="1"/>
  <c r="R746" i="1"/>
  <c r="R744" i="1"/>
  <c r="R743" i="1"/>
  <c r="R724" i="1"/>
  <c r="R723" i="1"/>
  <c r="R712" i="1"/>
  <c r="R711" i="1"/>
  <c r="R687" i="1"/>
  <c r="R686" i="1"/>
  <c r="R685" i="1"/>
  <c r="R683" i="1"/>
  <c r="R682" i="1"/>
  <c r="R680" i="1"/>
  <c r="R679" i="1"/>
  <c r="R681" i="1"/>
  <c r="R678" i="1"/>
  <c r="R630" i="1"/>
  <c r="R629" i="1"/>
  <c r="R631" i="1"/>
  <c r="R627" i="1"/>
  <c r="R626" i="1"/>
  <c r="R625" i="1"/>
  <c r="R620" i="1"/>
  <c r="R612" i="1"/>
  <c r="R611" i="1"/>
  <c r="R609" i="1"/>
  <c r="R608" i="1"/>
  <c r="R589" i="1"/>
  <c r="R587" i="1"/>
  <c r="R588" i="1"/>
  <c r="R586" i="1"/>
  <c r="R585" i="1"/>
  <c r="R560" i="1"/>
  <c r="R559" i="1"/>
  <c r="R558" i="1"/>
  <c r="R549" i="1"/>
  <c r="R548" i="1"/>
  <c r="R543" i="1"/>
  <c r="R542" i="1"/>
  <c r="R537" i="1"/>
  <c r="R536" i="1"/>
  <c r="R535" i="1"/>
  <c r="R534" i="1"/>
  <c r="R532" i="1"/>
  <c r="R531" i="1"/>
  <c r="R530" i="1"/>
  <c r="R529" i="1"/>
  <c r="R528" i="1"/>
  <c r="R521" i="1"/>
  <c r="R520" i="1"/>
  <c r="R507" i="1"/>
  <c r="R506" i="1"/>
  <c r="R500" i="1"/>
  <c r="R499" i="1"/>
  <c r="R498" i="1"/>
  <c r="R486" i="1"/>
  <c r="R485" i="1"/>
  <c r="R469" i="1"/>
  <c r="R468" i="1"/>
  <c r="R466" i="1"/>
  <c r="R465" i="1"/>
  <c r="R464" i="1"/>
  <c r="R463" i="1"/>
  <c r="R462" i="1"/>
  <c r="R461" i="1"/>
  <c r="R460" i="1"/>
  <c r="R427" i="1"/>
  <c r="R426" i="1"/>
  <c r="R428" i="1"/>
  <c r="R424" i="1"/>
  <c r="R423" i="1"/>
  <c r="R407" i="1"/>
  <c r="R406" i="1"/>
  <c r="R387" i="1"/>
  <c r="R386" i="1"/>
  <c r="R384" i="1"/>
  <c r="R383" i="1"/>
  <c r="R382" i="1"/>
  <c r="R381" i="1"/>
  <c r="R380" i="1"/>
  <c r="R379" i="1"/>
  <c r="R378" i="1"/>
  <c r="R358" i="1"/>
  <c r="R357" i="1"/>
  <c r="R359" i="1"/>
  <c r="R356" i="1"/>
  <c r="R353" i="1"/>
  <c r="R354" i="1"/>
  <c r="R352" i="1"/>
  <c r="R346" i="1"/>
  <c r="R345" i="1"/>
  <c r="R344" i="1"/>
  <c r="R343" i="1"/>
  <c r="R340" i="1"/>
  <c r="R341" i="1"/>
  <c r="R338" i="1"/>
  <c r="R337" i="1"/>
  <c r="R336" i="1"/>
  <c r="R335" i="1"/>
  <c r="R333" i="1"/>
  <c r="R332" i="1"/>
  <c r="R324" i="1"/>
  <c r="R322" i="1"/>
  <c r="R321" i="1"/>
  <c r="R320" i="1"/>
  <c r="R319" i="1"/>
  <c r="R318" i="1"/>
  <c r="R317" i="1"/>
  <c r="R323" i="1"/>
  <c r="R316" i="1"/>
  <c r="R315" i="1"/>
  <c r="R303" i="1"/>
  <c r="R309" i="1"/>
  <c r="R304" i="1"/>
  <c r="R305" i="1"/>
  <c r="R307" i="1"/>
  <c r="R306" i="1"/>
  <c r="R310" i="1"/>
  <c r="R308" i="1"/>
  <c r="R300" i="1"/>
  <c r="R301" i="1"/>
  <c r="R302" i="1"/>
  <c r="R294" i="1"/>
  <c r="R293" i="1"/>
  <c r="R292" i="1"/>
  <c r="R264" i="1"/>
  <c r="R263" i="1"/>
  <c r="R262" i="1"/>
  <c r="R261" i="1"/>
  <c r="R260" i="1"/>
  <c r="R259" i="1"/>
  <c r="R258" i="1"/>
  <c r="R257" i="1"/>
  <c r="R256" i="1"/>
  <c r="R255" i="1"/>
  <c r="R253" i="1"/>
  <c r="R252" i="1"/>
  <c r="R173" i="1"/>
  <c r="R172" i="1"/>
  <c r="R171" i="1"/>
  <c r="R170" i="1"/>
  <c r="R168" i="1"/>
  <c r="R167" i="1"/>
  <c r="R121" i="1"/>
  <c r="R120" i="1"/>
  <c r="R118" i="1"/>
  <c r="R117" i="1"/>
  <c r="R73" i="1"/>
  <c r="R71" i="1"/>
  <c r="R70" i="1"/>
  <c r="R72" i="1"/>
  <c r="R39" i="1"/>
  <c r="R38" i="1"/>
  <c r="R29" i="1"/>
  <c r="R28" i="1"/>
  <c r="R20" i="1"/>
  <c r="R19" i="1"/>
  <c r="R18" i="1"/>
  <c r="R13" i="1"/>
  <c r="R14" i="1"/>
  <c r="R16" i="1"/>
  <c r="R10" i="1"/>
  <c r="R11" i="1"/>
  <c r="R9" i="1"/>
  <c r="H1015" i="1"/>
  <c r="G1015" i="1"/>
  <c r="H1014" i="1"/>
  <c r="G1014" i="1"/>
  <c r="H407" i="1"/>
  <c r="G407" i="1"/>
  <c r="H406" i="1"/>
  <c r="G406" i="1"/>
  <c r="N144" i="1"/>
  <c r="E144" i="1" s="1"/>
  <c r="N143" i="1"/>
  <c r="E999" i="1"/>
  <c r="H999" i="1" s="1"/>
  <c r="E998" i="1"/>
  <c r="G998" i="1" s="1"/>
  <c r="E997" i="1"/>
  <c r="G997" i="1" s="1"/>
  <c r="E996" i="1"/>
  <c r="H996" i="1" s="1"/>
  <c r="E995" i="1"/>
  <c r="G995" i="1" s="1"/>
  <c r="E994" i="1"/>
  <c r="H994" i="1" s="1"/>
  <c r="E993" i="1"/>
  <c r="H993" i="1" s="1"/>
  <c r="E992" i="1"/>
  <c r="H992" i="1" s="1"/>
  <c r="E991" i="1"/>
  <c r="H991" i="1" s="1"/>
  <c r="E990" i="1"/>
  <c r="G990" i="1" s="1"/>
  <c r="H384" i="1"/>
  <c r="G384" i="1"/>
  <c r="H383" i="1"/>
  <c r="G383" i="1"/>
  <c r="H382" i="1"/>
  <c r="G382" i="1"/>
  <c r="H381" i="1"/>
  <c r="G381" i="1"/>
  <c r="H380" i="1"/>
  <c r="G380" i="1"/>
  <c r="H379" i="1"/>
  <c r="G379" i="1"/>
  <c r="H378" i="1"/>
  <c r="G378" i="1"/>
  <c r="H609" i="1"/>
  <c r="H608" i="1"/>
  <c r="H387" i="1"/>
  <c r="H386" i="1"/>
  <c r="G386" i="1"/>
  <c r="H712" i="1"/>
  <c r="G712" i="1"/>
  <c r="H711" i="1"/>
  <c r="G711" i="1"/>
  <c r="H747" i="1"/>
  <c r="G747" i="1"/>
  <c r="H748" i="1"/>
  <c r="G748" i="1"/>
  <c r="H746" i="1"/>
  <c r="G746" i="1"/>
  <c r="H10" i="1"/>
  <c r="G10" i="1"/>
  <c r="H11" i="1"/>
  <c r="G11" i="1"/>
  <c r="H9" i="1"/>
  <c r="G9" i="1"/>
  <c r="H173" i="1"/>
  <c r="G173" i="1"/>
  <c r="H172" i="1"/>
  <c r="G172" i="1"/>
  <c r="H171" i="1"/>
  <c r="G171" i="1"/>
  <c r="H170" i="1"/>
  <c r="G170" i="1"/>
  <c r="H1265" i="1"/>
  <c r="G1265" i="1"/>
  <c r="H1264" i="1"/>
  <c r="G1264" i="1"/>
  <c r="H612" i="1"/>
  <c r="G612" i="1"/>
  <c r="H611" i="1"/>
  <c r="G611" i="1"/>
  <c r="H1001" i="1"/>
  <c r="G1001" i="1"/>
  <c r="R15" i="1"/>
  <c r="H338" i="1"/>
  <c r="G338" i="1"/>
  <c r="H337" i="1"/>
  <c r="G337" i="1"/>
  <c r="H336" i="1"/>
  <c r="G336" i="1"/>
  <c r="H335" i="1"/>
  <c r="G335" i="1"/>
  <c r="G340" i="1"/>
  <c r="H341" i="1"/>
  <c r="H121" i="1"/>
  <c r="G121" i="1"/>
  <c r="H120" i="1"/>
  <c r="G120" i="1"/>
  <c r="H919" i="1"/>
  <c r="G919" i="1"/>
  <c r="H923" i="1"/>
  <c r="G923" i="1"/>
  <c r="H918" i="1"/>
  <c r="G918" i="1"/>
  <c r="H922" i="1"/>
  <c r="G922" i="1"/>
  <c r="H917" i="1"/>
  <c r="G917" i="1"/>
  <c r="H920" i="1"/>
  <c r="G920" i="1"/>
  <c r="H921" i="1"/>
  <c r="G921" i="1"/>
  <c r="H916" i="1"/>
  <c r="G916" i="1"/>
  <c r="H915" i="1"/>
  <c r="G915" i="1"/>
  <c r="H914" i="1"/>
  <c r="G914" i="1"/>
  <c r="H913" i="1"/>
  <c r="G913" i="1"/>
  <c r="H912" i="1"/>
  <c r="G912" i="1"/>
  <c r="H911" i="1"/>
  <c r="G911" i="1"/>
  <c r="H910" i="1"/>
  <c r="G910" i="1"/>
  <c r="H589" i="1"/>
  <c r="G589" i="1"/>
  <c r="H587" i="1"/>
  <c r="G587" i="1"/>
  <c r="H588" i="1"/>
  <c r="G588" i="1"/>
  <c r="H586" i="1"/>
  <c r="G586" i="1"/>
  <c r="H585" i="1"/>
  <c r="G585" i="1"/>
  <c r="H168" i="1"/>
  <c r="G168" i="1"/>
  <c r="H167" i="1"/>
  <c r="G167" i="1"/>
  <c r="H109" i="1"/>
  <c r="G109" i="1"/>
  <c r="H108" i="1"/>
  <c r="G108" i="1"/>
  <c r="H104" i="1"/>
  <c r="G104" i="1"/>
  <c r="H106" i="1"/>
  <c r="G106" i="1"/>
  <c r="H107" i="1"/>
  <c r="G107" i="1"/>
  <c r="H105" i="1"/>
  <c r="G105" i="1"/>
  <c r="H744" i="1"/>
  <c r="G744" i="1"/>
  <c r="H743" i="1"/>
  <c r="G743" i="1"/>
  <c r="H1207" i="1"/>
  <c r="G1207" i="1"/>
  <c r="H1206" i="1"/>
  <c r="G1206" i="1"/>
  <c r="H1205" i="1"/>
  <c r="G1205" i="1"/>
  <c r="H1165" i="1"/>
  <c r="G1165" i="1"/>
  <c r="H507" i="1"/>
  <c r="G507" i="1"/>
  <c r="H506" i="1"/>
  <c r="G506" i="1"/>
  <c r="H486" i="1"/>
  <c r="G486" i="1"/>
  <c r="H485" i="1"/>
  <c r="G485" i="1"/>
  <c r="H353" i="1"/>
  <c r="G353" i="1"/>
  <c r="H354" i="1"/>
  <c r="G354" i="1"/>
  <c r="H352" i="1"/>
  <c r="G352" i="1"/>
  <c r="H1255" i="1"/>
  <c r="G1255" i="1"/>
  <c r="H1256" i="1"/>
  <c r="G1256" i="1"/>
  <c r="H1254" i="1"/>
  <c r="G1254" i="1"/>
  <c r="H1163" i="1"/>
  <c r="G1163" i="1"/>
  <c r="H1161" i="1"/>
  <c r="G1161" i="1"/>
  <c r="H1162" i="1"/>
  <c r="G1162" i="1"/>
  <c r="E816" i="1"/>
  <c r="H816" i="1" s="1"/>
  <c r="E815" i="1"/>
  <c r="H815" i="1" s="1"/>
  <c r="E814" i="1"/>
  <c r="H814" i="1" s="1"/>
  <c r="H627" i="1"/>
  <c r="G627" i="1"/>
  <c r="H626" i="1"/>
  <c r="G626" i="1"/>
  <c r="H625" i="1"/>
  <c r="G625" i="1"/>
  <c r="E253" i="1"/>
  <c r="H253" i="1" s="1"/>
  <c r="E252" i="1"/>
  <c r="H252" i="1" s="1"/>
  <c r="H868" i="1"/>
  <c r="G868" i="1"/>
  <c r="H867" i="1"/>
  <c r="G867" i="1"/>
  <c r="H118" i="1"/>
  <c r="G118" i="1"/>
  <c r="H117" i="1"/>
  <c r="G117" i="1"/>
  <c r="H630" i="1"/>
  <c r="G630" i="1"/>
  <c r="H629" i="1"/>
  <c r="G629" i="1"/>
  <c r="H631" i="1"/>
  <c r="G631" i="1"/>
  <c r="H358" i="1"/>
  <c r="G358" i="1"/>
  <c r="H357" i="1"/>
  <c r="G357" i="1"/>
  <c r="G359" i="1"/>
  <c r="H356" i="1"/>
  <c r="G356" i="1"/>
  <c r="H783" i="1"/>
  <c r="G783" i="1"/>
  <c r="H782" i="1"/>
  <c r="G782" i="1"/>
  <c r="H469" i="1"/>
  <c r="G469" i="1"/>
  <c r="H468" i="1"/>
  <c r="G468" i="1"/>
  <c r="H500" i="1"/>
  <c r="G500" i="1"/>
  <c r="H499" i="1"/>
  <c r="G499" i="1"/>
  <c r="H498" i="1"/>
  <c r="G498" i="1"/>
  <c r="H346" i="1"/>
  <c r="G346" i="1"/>
  <c r="H345" i="1"/>
  <c r="G345" i="1"/>
  <c r="H344" i="1"/>
  <c r="G344" i="1"/>
  <c r="H343" i="1"/>
  <c r="G343" i="1"/>
  <c r="H73" i="1"/>
  <c r="G73" i="1"/>
  <c r="H71" i="1"/>
  <c r="G71" i="1"/>
  <c r="H70" i="1"/>
  <c r="G70" i="1"/>
  <c r="H72" i="1"/>
  <c r="G72" i="1"/>
  <c r="H1268" i="1"/>
  <c r="G1268" i="1"/>
  <c r="H1267" i="1"/>
  <c r="G1267" i="1"/>
  <c r="E957" i="1"/>
  <c r="H957" i="1" s="1"/>
  <c r="E956" i="1"/>
  <c r="G956" i="1" s="1"/>
  <c r="E955" i="1"/>
  <c r="G955" i="1" s="1"/>
  <c r="E954" i="1"/>
  <c r="G954" i="1" s="1"/>
  <c r="E953" i="1"/>
  <c r="G953" i="1" s="1"/>
  <c r="E952" i="1"/>
  <c r="H952" i="1" s="1"/>
  <c r="E951" i="1"/>
  <c r="G951" i="1" s="1"/>
  <c r="H683" i="1"/>
  <c r="G683" i="1"/>
  <c r="H682" i="1"/>
  <c r="G682" i="1"/>
  <c r="H680" i="1"/>
  <c r="G680" i="1"/>
  <c r="H679" i="1"/>
  <c r="G679" i="1"/>
  <c r="H681" i="1"/>
  <c r="G681" i="1"/>
  <c r="H678" i="1"/>
  <c r="G678" i="1"/>
  <c r="H543" i="1"/>
  <c r="H542" i="1"/>
  <c r="G542" i="1"/>
  <c r="H537" i="1"/>
  <c r="G537" i="1"/>
  <c r="H536" i="1"/>
  <c r="G536" i="1"/>
  <c r="H535" i="1"/>
  <c r="G535" i="1"/>
  <c r="G534" i="1"/>
  <c r="H466" i="1"/>
  <c r="G466" i="1"/>
  <c r="H465" i="1"/>
  <c r="G465" i="1"/>
  <c r="H464" i="1"/>
  <c r="G464" i="1"/>
  <c r="H463" i="1"/>
  <c r="G463" i="1"/>
  <c r="H462" i="1"/>
  <c r="G462" i="1"/>
  <c r="H461" i="1"/>
  <c r="G461" i="1"/>
  <c r="H460" i="1"/>
  <c r="G460" i="1"/>
  <c r="H13" i="1"/>
  <c r="G13" i="1"/>
  <c r="H14" i="1"/>
  <c r="G14" i="1"/>
  <c r="H16" i="1"/>
  <c r="G16" i="1"/>
  <c r="H15" i="1"/>
  <c r="G15" i="1"/>
  <c r="H532" i="1"/>
  <c r="G532" i="1"/>
  <c r="H531" i="1"/>
  <c r="G531" i="1"/>
  <c r="H530" i="1"/>
  <c r="G530" i="1"/>
  <c r="H528" i="1"/>
  <c r="G528" i="1"/>
  <c r="H560" i="1"/>
  <c r="G560" i="1"/>
  <c r="H559" i="1"/>
  <c r="G559" i="1"/>
  <c r="H558" i="1"/>
  <c r="G558" i="1"/>
  <c r="H1007" i="1"/>
  <c r="G1007" i="1"/>
  <c r="H1026" i="1"/>
  <c r="G1026" i="1"/>
  <c r="H1025" i="1"/>
  <c r="G1025" i="1"/>
  <c r="H1024" i="1"/>
  <c r="G1024" i="1"/>
  <c r="H1023" i="1"/>
  <c r="G1023" i="1"/>
  <c r="H1022" i="1"/>
  <c r="G1022" i="1"/>
  <c r="H549" i="1"/>
  <c r="G549" i="1"/>
  <c r="H548" i="1"/>
  <c r="G548" i="1"/>
  <c r="H324" i="1"/>
  <c r="G324" i="1"/>
  <c r="H322" i="1"/>
  <c r="G322" i="1"/>
  <c r="H321" i="1"/>
  <c r="G321" i="1"/>
  <c r="H320" i="1"/>
  <c r="G320" i="1"/>
  <c r="H319" i="1"/>
  <c r="G319" i="1"/>
  <c r="H318" i="1"/>
  <c r="G318" i="1"/>
  <c r="H317" i="1"/>
  <c r="G317" i="1"/>
  <c r="H323" i="1"/>
  <c r="G323" i="1"/>
  <c r="H316" i="1"/>
  <c r="G316" i="1"/>
  <c r="H315" i="1"/>
  <c r="G315" i="1"/>
  <c r="H294" i="1"/>
  <c r="G294" i="1"/>
  <c r="H293" i="1"/>
  <c r="G293" i="1"/>
  <c r="H292" i="1"/>
  <c r="G292" i="1"/>
  <c r="H521" i="1"/>
  <c r="G521" i="1"/>
  <c r="H520" i="1"/>
  <c r="G520" i="1"/>
  <c r="H427" i="1"/>
  <c r="G427" i="1"/>
  <c r="H426" i="1"/>
  <c r="G426" i="1"/>
  <c r="H428" i="1"/>
  <c r="G428" i="1"/>
  <c r="H687" i="1"/>
  <c r="G687" i="1"/>
  <c r="H686" i="1"/>
  <c r="G686" i="1"/>
  <c r="H685" i="1"/>
  <c r="G685" i="1"/>
  <c r="E979" i="1"/>
  <c r="H979" i="1" s="1"/>
  <c r="E978" i="1"/>
  <c r="H978" i="1" s="1"/>
  <c r="E977" i="1"/>
  <c r="H977" i="1" s="1"/>
  <c r="E976" i="1"/>
  <c r="G976" i="1" s="1"/>
  <c r="E975" i="1"/>
  <c r="G975" i="1" s="1"/>
  <c r="H973" i="1"/>
  <c r="G973" i="1"/>
  <c r="H972" i="1"/>
  <c r="G972" i="1"/>
  <c r="H971" i="1"/>
  <c r="G971" i="1"/>
  <c r="H970" i="1"/>
  <c r="G970" i="1"/>
  <c r="H969" i="1"/>
  <c r="G969" i="1"/>
  <c r="H968" i="1"/>
  <c r="G968" i="1"/>
  <c r="H967" i="1"/>
  <c r="G967" i="1"/>
  <c r="H966" i="1"/>
  <c r="G966" i="1"/>
  <c r="H965" i="1"/>
  <c r="G965" i="1"/>
  <c r="H964" i="1"/>
  <c r="G964" i="1"/>
  <c r="H303" i="1"/>
  <c r="G303" i="1"/>
  <c r="H309" i="1"/>
  <c r="G309" i="1"/>
  <c r="H304" i="1"/>
  <c r="G304" i="1"/>
  <c r="H305" i="1"/>
  <c r="G305" i="1"/>
  <c r="H307" i="1"/>
  <c r="G307" i="1"/>
  <c r="H306" i="1"/>
  <c r="G306" i="1"/>
  <c r="H310" i="1"/>
  <c r="G310" i="1"/>
  <c r="H308" i="1"/>
  <c r="G308" i="1"/>
  <c r="H300" i="1"/>
  <c r="G300" i="1"/>
  <c r="H301" i="1"/>
  <c r="G301" i="1"/>
  <c r="H302" i="1"/>
  <c r="G302" i="1"/>
  <c r="H1289" i="1"/>
  <c r="G1289" i="1"/>
  <c r="H1288" i="1"/>
  <c r="G1288" i="1"/>
  <c r="H724" i="1"/>
  <c r="G724" i="1"/>
  <c r="H723" i="1"/>
  <c r="G723" i="1"/>
  <c r="H333" i="1"/>
  <c r="G333" i="1"/>
  <c r="H332" i="1"/>
  <c r="G332" i="1"/>
  <c r="H1211" i="1"/>
  <c r="G1211" i="1"/>
  <c r="H1210" i="1"/>
  <c r="G1210" i="1"/>
  <c r="H1209" i="1"/>
  <c r="G1209" i="1"/>
  <c r="H1156" i="1"/>
  <c r="G1156" i="1"/>
  <c r="H1155" i="1"/>
  <c r="G1155" i="1"/>
  <c r="E264" i="1"/>
  <c r="H264" i="1" s="1"/>
  <c r="E263" i="1"/>
  <c r="H263" i="1" s="1"/>
  <c r="E262" i="1"/>
  <c r="H262" i="1" s="1"/>
  <c r="E261" i="1"/>
  <c r="H261" i="1" s="1"/>
  <c r="E260" i="1"/>
  <c r="G260" i="1" s="1"/>
  <c r="E259" i="1"/>
  <c r="H259" i="1" s="1"/>
  <c r="E258" i="1"/>
  <c r="H258" i="1" s="1"/>
  <c r="E257" i="1"/>
  <c r="H257" i="1" s="1"/>
  <c r="E256" i="1"/>
  <c r="H256" i="1" s="1"/>
  <c r="E255" i="1"/>
  <c r="H255" i="1" s="1"/>
  <c r="H29" i="1"/>
  <c r="G29" i="1"/>
  <c r="H28" i="1"/>
  <c r="G28" i="1"/>
  <c r="H1292" i="1"/>
  <c r="G1292" i="1"/>
  <c r="G1291" i="1"/>
  <c r="H1010" i="1"/>
  <c r="G1010" i="1"/>
  <c r="H1009" i="1"/>
  <c r="G1009" i="1"/>
  <c r="H1069" i="1"/>
  <c r="G1069" i="1"/>
  <c r="H1068" i="1"/>
  <c r="G1068" i="1"/>
  <c r="H1067" i="1"/>
  <c r="G1067" i="1"/>
  <c r="H424" i="1"/>
  <c r="G424" i="1"/>
  <c r="H423" i="1"/>
  <c r="G423" i="1"/>
  <c r="H39" i="1"/>
  <c r="G39" i="1"/>
  <c r="G38" i="1"/>
  <c r="H20" i="1"/>
  <c r="G20" i="1"/>
  <c r="H19" i="1"/>
  <c r="G19" i="1"/>
  <c r="H18" i="1"/>
  <c r="G18" i="1"/>
  <c r="E143" i="1" l="1"/>
  <c r="H143" i="1" s="1"/>
  <c r="N145" i="1"/>
  <c r="E145" i="1" s="1"/>
  <c r="R143" i="1"/>
  <c r="R144" i="1"/>
  <c r="G999" i="1"/>
  <c r="G256" i="1"/>
  <c r="H995" i="1"/>
  <c r="G994" i="1"/>
  <c r="H990" i="1"/>
  <c r="G991" i="1"/>
  <c r="H956" i="1"/>
  <c r="G992" i="1"/>
  <c r="G993" i="1"/>
  <c r="H997" i="1"/>
  <c r="G816" i="1"/>
  <c r="G979" i="1"/>
  <c r="H998" i="1"/>
  <c r="H144" i="1"/>
  <c r="G144" i="1"/>
  <c r="G978" i="1"/>
  <c r="G258" i="1"/>
  <c r="H951" i="1"/>
  <c r="G977" i="1"/>
  <c r="H953" i="1"/>
  <c r="G815" i="1"/>
  <c r="G263" i="1"/>
  <c r="G257" i="1"/>
  <c r="G255" i="1"/>
  <c r="G253" i="1"/>
  <c r="G957" i="1"/>
  <c r="G814" i="1"/>
  <c r="G261" i="1"/>
  <c r="H976" i="1"/>
  <c r="H955" i="1"/>
  <c r="G264" i="1"/>
  <c r="G259" i="1"/>
  <c r="H975" i="1"/>
  <c r="H954" i="1"/>
  <c r="G262" i="1"/>
  <c r="H260" i="1"/>
  <c r="G252" i="1"/>
  <c r="G952" i="1"/>
  <c r="G143" i="1" l="1"/>
  <c r="R1044" i="1"/>
  <c r="H211" i="1" l="1"/>
  <c r="G211" i="1"/>
  <c r="R1306" i="1" l="1"/>
  <c r="R1307" i="1"/>
  <c r="R1304" i="1"/>
  <c r="R1303" i="1"/>
  <c r="R1231" i="1"/>
  <c r="R1221" i="1"/>
  <c r="R1227" i="1"/>
  <c r="R1238" i="1"/>
  <c r="R1226" i="1"/>
  <c r="R1224" i="1"/>
  <c r="R1223" i="1"/>
  <c r="R1242" i="1"/>
  <c r="R1241" i="1"/>
  <c r="R1240" i="1"/>
  <c r="R1246" i="1"/>
  <c r="R1245" i="1"/>
  <c r="R1225" i="1"/>
  <c r="R1239" i="1"/>
  <c r="R1244" i="1"/>
  <c r="R1243" i="1"/>
  <c r="R1219" i="1"/>
  <c r="R1220" i="1"/>
  <c r="R1229" i="1"/>
  <c r="R1235" i="1"/>
  <c r="R1230" i="1"/>
  <c r="R1232" i="1"/>
  <c r="R1236" i="1"/>
  <c r="R1234" i="1"/>
  <c r="R1228" i="1"/>
  <c r="R1218" i="1"/>
  <c r="R1222" i="1"/>
  <c r="R1233" i="1"/>
  <c r="R1216" i="1"/>
  <c r="R1215" i="1"/>
  <c r="R1214" i="1"/>
  <c r="R1213" i="1"/>
  <c r="R1203" i="1"/>
  <c r="R1202" i="1"/>
  <c r="R1201" i="1"/>
  <c r="R1200" i="1"/>
  <c r="R1199" i="1"/>
  <c r="R1198" i="1"/>
  <c r="R1197" i="1"/>
  <c r="R1196" i="1"/>
  <c r="R1195" i="1"/>
  <c r="R1194" i="1"/>
  <c r="R1193" i="1"/>
  <c r="R1192" i="1"/>
  <c r="R1191" i="1"/>
  <c r="R1190" i="1"/>
  <c r="R1189" i="1"/>
  <c r="R1188" i="1"/>
  <c r="R1186" i="1"/>
  <c r="R1185" i="1"/>
  <c r="R1184" i="1"/>
  <c r="R1183" i="1"/>
  <c r="R1182" i="1"/>
  <c r="R1153" i="1"/>
  <c r="R1152" i="1"/>
  <c r="R1151" i="1"/>
  <c r="R1150" i="1"/>
  <c r="R1149" i="1"/>
  <c r="R1148" i="1"/>
  <c r="R1146" i="1"/>
  <c r="R1145" i="1"/>
  <c r="R1144" i="1"/>
  <c r="R1143" i="1"/>
  <c r="R1142" i="1"/>
  <c r="R1141" i="1"/>
  <c r="R1140" i="1"/>
  <c r="R1138" i="1"/>
  <c r="R1137" i="1"/>
  <c r="R1136" i="1"/>
  <c r="R1134" i="1"/>
  <c r="R1133" i="1"/>
  <c r="R1132" i="1"/>
  <c r="R1073" i="1"/>
  <c r="R1072" i="1"/>
  <c r="R1071" i="1"/>
  <c r="R1055" i="1"/>
  <c r="R1054" i="1"/>
  <c r="R1053" i="1"/>
  <c r="R1052" i="1"/>
  <c r="R1051" i="1"/>
  <c r="R1050" i="1"/>
  <c r="R1049" i="1"/>
  <c r="R1048" i="1"/>
  <c r="R1047" i="1"/>
  <c r="R1046" i="1"/>
  <c r="R1045" i="1"/>
  <c r="R1042" i="1"/>
  <c r="R1041" i="1"/>
  <c r="R1040" i="1"/>
  <c r="R1039" i="1"/>
  <c r="R1038" i="1"/>
  <c r="R1037" i="1"/>
  <c r="R1036" i="1"/>
  <c r="R1034" i="1"/>
  <c r="R1033" i="1"/>
  <c r="R1032" i="1"/>
  <c r="R1031" i="1"/>
  <c r="R1012" i="1"/>
  <c r="R1005" i="1"/>
  <c r="R1004" i="1"/>
  <c r="R1003" i="1"/>
  <c r="R962" i="1"/>
  <c r="R961" i="1"/>
  <c r="R960" i="1"/>
  <c r="R959"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5" i="1"/>
  <c r="R864" i="1"/>
  <c r="R861" i="1"/>
  <c r="R857" i="1"/>
  <c r="R856" i="1"/>
  <c r="R855" i="1"/>
  <c r="R854" i="1"/>
  <c r="R853" i="1"/>
  <c r="R846" i="1"/>
  <c r="R845" i="1"/>
  <c r="R820" i="1"/>
  <c r="R819" i="1"/>
  <c r="R818" i="1"/>
  <c r="R777" i="1"/>
  <c r="R776" i="1"/>
  <c r="R751" i="1"/>
  <c r="R750" i="1"/>
  <c r="R709" i="1"/>
  <c r="R708" i="1"/>
  <c r="R707" i="1"/>
  <c r="R706" i="1"/>
  <c r="R705" i="1"/>
  <c r="R704" i="1"/>
  <c r="R703" i="1"/>
  <c r="R702" i="1"/>
  <c r="R699" i="1"/>
  <c r="R698" i="1"/>
  <c r="R641" i="1"/>
  <c r="R640" i="1"/>
  <c r="R606" i="1"/>
  <c r="R605" i="1"/>
  <c r="R599" i="1"/>
  <c r="R600" i="1"/>
  <c r="R598" i="1"/>
  <c r="R596" i="1"/>
  <c r="R595" i="1"/>
  <c r="R594" i="1"/>
  <c r="R593" i="1"/>
  <c r="R592" i="1"/>
  <c r="R591" i="1"/>
  <c r="R583" i="1"/>
  <c r="R582" i="1"/>
  <c r="R581" i="1"/>
  <c r="R580" i="1"/>
  <c r="R579" i="1"/>
  <c r="R578" i="1"/>
  <c r="R564" i="1"/>
  <c r="R563" i="1"/>
  <c r="R567" i="1"/>
  <c r="R568" i="1"/>
  <c r="R569" i="1"/>
  <c r="R565" i="1"/>
  <c r="R566" i="1"/>
  <c r="R562" i="1"/>
  <c r="R570" i="1"/>
  <c r="R546" i="1"/>
  <c r="R545" i="1"/>
  <c r="R539" i="1"/>
  <c r="R540" i="1"/>
  <c r="R523" i="1"/>
  <c r="R524" i="1"/>
  <c r="R525" i="1"/>
  <c r="R526" i="1"/>
  <c r="R518" i="1"/>
  <c r="R517" i="1"/>
  <c r="R503" i="1"/>
  <c r="R504" i="1"/>
  <c r="R502" i="1"/>
  <c r="R493" i="1"/>
  <c r="R492" i="1"/>
  <c r="R491" i="1"/>
  <c r="R490" i="1"/>
  <c r="R489" i="1"/>
  <c r="R488" i="1"/>
  <c r="R458" i="1"/>
  <c r="R457" i="1"/>
  <c r="R415" i="1"/>
  <c r="R414" i="1"/>
  <c r="R401" i="1"/>
  <c r="R400" i="1"/>
  <c r="R399" i="1"/>
  <c r="R398" i="1"/>
  <c r="R397" i="1"/>
  <c r="R396" i="1"/>
  <c r="R390" i="1"/>
  <c r="R391" i="1"/>
  <c r="R389" i="1"/>
  <c r="R350" i="1"/>
  <c r="R349" i="1"/>
  <c r="R348" i="1"/>
  <c r="R329" i="1"/>
  <c r="R330" i="1"/>
  <c r="R326" i="1"/>
  <c r="R327" i="1"/>
  <c r="R328" i="1"/>
  <c r="R286" i="1"/>
  <c r="R285" i="1"/>
  <c r="R284" i="1"/>
  <c r="R283" i="1"/>
  <c r="R248" i="1"/>
  <c r="R250" i="1"/>
  <c r="R249" i="1"/>
  <c r="R247" i="1"/>
  <c r="R212" i="1"/>
  <c r="R211" i="1"/>
  <c r="R269" i="1"/>
  <c r="R268" i="1"/>
  <c r="R272" i="1"/>
  <c r="R270" i="1"/>
  <c r="R267" i="1"/>
  <c r="R271" i="1"/>
  <c r="R266" i="1"/>
  <c r="R185" i="1"/>
  <c r="R186" i="1"/>
  <c r="R184" i="1"/>
  <c r="R182" i="1"/>
  <c r="R181" i="1"/>
  <c r="R180" i="1"/>
  <c r="R772" i="1"/>
  <c r="R774" i="1"/>
  <c r="R773" i="1"/>
  <c r="R36" i="1"/>
  <c r="R35" i="1"/>
  <c r="R34" i="1"/>
  <c r="R33" i="1"/>
  <c r="R32" i="1"/>
  <c r="R31" i="1"/>
  <c r="H185" i="1"/>
  <c r="G185" i="1"/>
  <c r="H186" i="1"/>
  <c r="G186" i="1"/>
  <c r="H184" i="1"/>
  <c r="G184" i="1"/>
  <c r="H1134" i="1"/>
  <c r="H1133" i="1"/>
  <c r="H1132" i="1"/>
  <c r="E1042" i="1"/>
  <c r="H1042" i="1" s="1"/>
  <c r="E1041" i="1"/>
  <c r="H1041" i="1" s="1"/>
  <c r="E1040" i="1"/>
  <c r="H1040" i="1" s="1"/>
  <c r="E1039" i="1"/>
  <c r="H1039" i="1" s="1"/>
  <c r="E1038" i="1"/>
  <c r="H1038" i="1" s="1"/>
  <c r="E1037" i="1"/>
  <c r="H1037" i="1" s="1"/>
  <c r="E1036" i="1"/>
  <c r="G1036" i="1" s="1"/>
  <c r="G1138" i="1"/>
  <c r="H1137" i="1"/>
  <c r="G1136" i="1"/>
  <c r="H539" i="1"/>
  <c r="G539" i="1"/>
  <c r="H540" i="1"/>
  <c r="H1012" i="1"/>
  <c r="G1012" i="1"/>
  <c r="H583" i="1"/>
  <c r="G583" i="1"/>
  <c r="H582" i="1"/>
  <c r="G582" i="1"/>
  <c r="H581" i="1"/>
  <c r="G581" i="1"/>
  <c r="H580" i="1"/>
  <c r="G580" i="1"/>
  <c r="H579" i="1"/>
  <c r="H578" i="1"/>
  <c r="H1153" i="1"/>
  <c r="G1153" i="1"/>
  <c r="H1152" i="1"/>
  <c r="G1152" i="1"/>
  <c r="H1151" i="1"/>
  <c r="G1151" i="1"/>
  <c r="H1150" i="1"/>
  <c r="G1150" i="1"/>
  <c r="H1149" i="1"/>
  <c r="G1149" i="1"/>
  <c r="H1148" i="1"/>
  <c r="G1148" i="1"/>
  <c r="O862" i="1"/>
  <c r="R862" i="1" s="1"/>
  <c r="H862" i="1"/>
  <c r="G862" i="1"/>
  <c r="H861" i="1"/>
  <c r="G861" i="1"/>
  <c r="O860" i="1"/>
  <c r="N860" i="1"/>
  <c r="H860" i="1"/>
  <c r="G860" i="1"/>
  <c r="O859" i="1"/>
  <c r="N859" i="1"/>
  <c r="H859" i="1"/>
  <c r="G859" i="1"/>
  <c r="O858" i="1"/>
  <c r="N858" i="1"/>
  <c r="H858" i="1"/>
  <c r="G858" i="1"/>
  <c r="H857" i="1"/>
  <c r="G857" i="1"/>
  <c r="H856" i="1"/>
  <c r="G856" i="1"/>
  <c r="H855" i="1"/>
  <c r="G855" i="1"/>
  <c r="H854" i="1"/>
  <c r="G854" i="1"/>
  <c r="H853" i="1"/>
  <c r="G853" i="1"/>
  <c r="H949" i="1"/>
  <c r="G949" i="1"/>
  <c r="H948" i="1"/>
  <c r="G948" i="1"/>
  <c r="H947" i="1"/>
  <c r="G947" i="1"/>
  <c r="H946" i="1"/>
  <c r="G946" i="1"/>
  <c r="H945" i="1"/>
  <c r="G945" i="1"/>
  <c r="H944" i="1"/>
  <c r="G944" i="1"/>
  <c r="H943" i="1"/>
  <c r="G943" i="1"/>
  <c r="H942" i="1"/>
  <c r="G942" i="1"/>
  <c r="H941" i="1"/>
  <c r="G941" i="1"/>
  <c r="H940" i="1"/>
  <c r="G940" i="1"/>
  <c r="H939" i="1"/>
  <c r="G939" i="1"/>
  <c r="H938" i="1"/>
  <c r="G938" i="1"/>
  <c r="H937" i="1"/>
  <c r="G937" i="1"/>
  <c r="H936" i="1"/>
  <c r="G936" i="1"/>
  <c r="H935" i="1"/>
  <c r="G935" i="1"/>
  <c r="H934" i="1"/>
  <c r="G934" i="1"/>
  <c r="H933" i="1"/>
  <c r="G933" i="1"/>
  <c r="H932" i="1"/>
  <c r="H931" i="1"/>
  <c r="G931" i="1"/>
  <c r="H930" i="1"/>
  <c r="G930" i="1"/>
  <c r="H929" i="1"/>
  <c r="G929" i="1"/>
  <c r="H928" i="1"/>
  <c r="G928" i="1"/>
  <c r="H927" i="1"/>
  <c r="G927" i="1"/>
  <c r="H926" i="1"/>
  <c r="G926" i="1"/>
  <c r="H925" i="1"/>
  <c r="G925" i="1"/>
  <c r="H1073" i="1"/>
  <c r="G1073" i="1"/>
  <c r="H1072" i="1"/>
  <c r="G1072" i="1"/>
  <c r="H1071" i="1"/>
  <c r="G1071" i="1"/>
  <c r="H1203" i="1"/>
  <c r="G1203" i="1"/>
  <c r="H1202" i="1"/>
  <c r="G1202" i="1"/>
  <c r="H1201" i="1"/>
  <c r="G1201" i="1"/>
  <c r="H1200" i="1"/>
  <c r="G1200" i="1"/>
  <c r="H1199" i="1"/>
  <c r="G1199" i="1"/>
  <c r="H1198" i="1"/>
  <c r="G1198" i="1"/>
  <c r="H1197" i="1"/>
  <c r="G1197" i="1"/>
  <c r="H1196" i="1"/>
  <c r="G1196" i="1"/>
  <c r="H1195" i="1"/>
  <c r="G1195" i="1"/>
  <c r="H1194" i="1"/>
  <c r="G1194" i="1"/>
  <c r="H1193" i="1"/>
  <c r="G1193" i="1"/>
  <c r="H1192" i="1"/>
  <c r="G1192" i="1"/>
  <c r="H1191" i="1"/>
  <c r="G1191" i="1"/>
  <c r="H1190" i="1"/>
  <c r="G1190" i="1"/>
  <c r="H1189" i="1"/>
  <c r="G1189" i="1"/>
  <c r="H1188" i="1"/>
  <c r="G1188" i="1"/>
  <c r="H269" i="1"/>
  <c r="G269" i="1"/>
  <c r="H268" i="1"/>
  <c r="G268" i="1"/>
  <c r="H272" i="1"/>
  <c r="G272" i="1"/>
  <c r="H270" i="1"/>
  <c r="G270" i="1"/>
  <c r="H267" i="1"/>
  <c r="G267" i="1"/>
  <c r="H271" i="1"/>
  <c r="G271" i="1"/>
  <c r="H266" i="1"/>
  <c r="G266" i="1"/>
  <c r="H599" i="1"/>
  <c r="G599" i="1"/>
  <c r="H600" i="1"/>
  <c r="G600" i="1"/>
  <c r="H598" i="1"/>
  <c r="G598" i="1"/>
  <c r="H350" i="1"/>
  <c r="G350" i="1"/>
  <c r="H349" i="1"/>
  <c r="G349" i="1"/>
  <c r="H348" i="1"/>
  <c r="G348" i="1"/>
  <c r="H846" i="1"/>
  <c r="G846" i="1"/>
  <c r="H845" i="1"/>
  <c r="G845" i="1"/>
  <c r="E962" i="1"/>
  <c r="G962" i="1" s="1"/>
  <c r="E961" i="1"/>
  <c r="H961" i="1" s="1"/>
  <c r="E960" i="1"/>
  <c r="G960" i="1" s="1"/>
  <c r="E959" i="1"/>
  <c r="G959" i="1" s="1"/>
  <c r="H596" i="1"/>
  <c r="G596" i="1"/>
  <c r="H595" i="1"/>
  <c r="G595" i="1"/>
  <c r="H594" i="1"/>
  <c r="G594" i="1"/>
  <c r="H593" i="1"/>
  <c r="G593" i="1"/>
  <c r="H592" i="1"/>
  <c r="H591" i="1"/>
  <c r="G591" i="1"/>
  <c r="H523" i="1"/>
  <c r="G523" i="1"/>
  <c r="H524" i="1"/>
  <c r="G524" i="1"/>
  <c r="H525" i="1"/>
  <c r="G525" i="1"/>
  <c r="H526" i="1"/>
  <c r="G526" i="1"/>
  <c r="H1005" i="1"/>
  <c r="G1005" i="1"/>
  <c r="H1004" i="1"/>
  <c r="G1004" i="1"/>
  <c r="H1003" i="1"/>
  <c r="G1003" i="1"/>
  <c r="H1216" i="1"/>
  <c r="G1216" i="1"/>
  <c r="H1215" i="1"/>
  <c r="G1215" i="1"/>
  <c r="H1214" i="1"/>
  <c r="G1214" i="1"/>
  <c r="H1213" i="1"/>
  <c r="G1213" i="1"/>
  <c r="H1304" i="1"/>
  <c r="G1304" i="1"/>
  <c r="H1303" i="1"/>
  <c r="G1303" i="1"/>
  <c r="O115" i="1"/>
  <c r="N115" i="1"/>
  <c r="O114" i="1"/>
  <c r="N114" i="1"/>
  <c r="O113" i="1"/>
  <c r="N113" i="1"/>
  <c r="O112" i="1"/>
  <c r="N112" i="1"/>
  <c r="O111" i="1"/>
  <c r="N111" i="1"/>
  <c r="E1231" i="1"/>
  <c r="G1231" i="1" s="1"/>
  <c r="E1221" i="1"/>
  <c r="G1221" i="1" s="1"/>
  <c r="E1227" i="1"/>
  <c r="G1227" i="1" s="1"/>
  <c r="E1238" i="1"/>
  <c r="G1238" i="1" s="1"/>
  <c r="E1226" i="1"/>
  <c r="H1226" i="1" s="1"/>
  <c r="E1224" i="1"/>
  <c r="H1224" i="1" s="1"/>
  <c r="E1223" i="1"/>
  <c r="H1223" i="1" s="1"/>
  <c r="E1242" i="1"/>
  <c r="H1242" i="1" s="1"/>
  <c r="E1241" i="1"/>
  <c r="G1241" i="1" s="1"/>
  <c r="E1240" i="1"/>
  <c r="H1240" i="1" s="1"/>
  <c r="E1246" i="1"/>
  <c r="G1246" i="1" s="1"/>
  <c r="E1245" i="1"/>
  <c r="H1245" i="1" s="1"/>
  <c r="E1225" i="1"/>
  <c r="H1225" i="1" s="1"/>
  <c r="E1239" i="1"/>
  <c r="H1239" i="1" s="1"/>
  <c r="E1244" i="1"/>
  <c r="G1244" i="1" s="1"/>
  <c r="E1243" i="1"/>
  <c r="H1243" i="1" s="1"/>
  <c r="E1219" i="1"/>
  <c r="G1219" i="1" s="1"/>
  <c r="E1220" i="1"/>
  <c r="H1220" i="1" s="1"/>
  <c r="E1229" i="1"/>
  <c r="G1229" i="1" s="1"/>
  <c r="O1237" i="1"/>
  <c r="O1247" i="1" s="1"/>
  <c r="N1237" i="1"/>
  <c r="N1247" i="1" s="1"/>
  <c r="E1247" i="1" s="1"/>
  <c r="E1235" i="1"/>
  <c r="G1235" i="1" s="1"/>
  <c r="E1230" i="1"/>
  <c r="H1230" i="1" s="1"/>
  <c r="E1232" i="1"/>
  <c r="H1232" i="1" s="1"/>
  <c r="E1236" i="1"/>
  <c r="G1236" i="1" s="1"/>
  <c r="E1234" i="1"/>
  <c r="H1234" i="1" s="1"/>
  <c r="E1228" i="1"/>
  <c r="H1228" i="1" s="1"/>
  <c r="E1218" i="1"/>
  <c r="H1218" i="1" s="1"/>
  <c r="E1222" i="1"/>
  <c r="H1222" i="1" s="1"/>
  <c r="E1233" i="1"/>
  <c r="G1233" i="1" s="1"/>
  <c r="H390" i="1"/>
  <c r="G390" i="1"/>
  <c r="H391" i="1"/>
  <c r="G391" i="1"/>
  <c r="H389" i="1"/>
  <c r="G389" i="1"/>
  <c r="H751" i="1"/>
  <c r="G751" i="1"/>
  <c r="H750" i="1"/>
  <c r="G750" i="1"/>
  <c r="H1034" i="1"/>
  <c r="G1034" i="1"/>
  <c r="H1033" i="1"/>
  <c r="G1033" i="1"/>
  <c r="H1032" i="1"/>
  <c r="G1031" i="1"/>
  <c r="H865" i="1"/>
  <c r="G865" i="1"/>
  <c r="H864" i="1"/>
  <c r="G864" i="1"/>
  <c r="H1055" i="1"/>
  <c r="G1055" i="1"/>
  <c r="H1054" i="1"/>
  <c r="G1054" i="1"/>
  <c r="H1053" i="1"/>
  <c r="G1053" i="1"/>
  <c r="H1052" i="1"/>
  <c r="G1052" i="1"/>
  <c r="H1051" i="1"/>
  <c r="H1050" i="1"/>
  <c r="G1050" i="1"/>
  <c r="H1049" i="1"/>
  <c r="G1049" i="1"/>
  <c r="H1048" i="1"/>
  <c r="G1048" i="1"/>
  <c r="H1047" i="1"/>
  <c r="G1047" i="1"/>
  <c r="H1046" i="1"/>
  <c r="G1046" i="1"/>
  <c r="H1045" i="1"/>
  <c r="G1045" i="1"/>
  <c r="H329" i="1"/>
  <c r="G329" i="1"/>
  <c r="H330" i="1"/>
  <c r="G330" i="1"/>
  <c r="H326" i="1"/>
  <c r="G326" i="1"/>
  <c r="H327" i="1"/>
  <c r="G327" i="1"/>
  <c r="H328" i="1"/>
  <c r="G328" i="1"/>
  <c r="H415" i="1"/>
  <c r="G415" i="1"/>
  <c r="H414" i="1"/>
  <c r="G414" i="1"/>
  <c r="H493" i="1"/>
  <c r="G493" i="1"/>
  <c r="H492" i="1"/>
  <c r="G492" i="1"/>
  <c r="H491" i="1"/>
  <c r="G491" i="1"/>
  <c r="H490" i="1"/>
  <c r="G490" i="1"/>
  <c r="H489" i="1"/>
  <c r="G489" i="1"/>
  <c r="H488" i="1"/>
  <c r="G488" i="1"/>
  <c r="H401" i="1"/>
  <c r="G401" i="1"/>
  <c r="H400" i="1"/>
  <c r="G400" i="1"/>
  <c r="H399" i="1"/>
  <c r="G399" i="1"/>
  <c r="H398" i="1"/>
  <c r="G398" i="1"/>
  <c r="H397" i="1"/>
  <c r="G397" i="1"/>
  <c r="H396" i="1"/>
  <c r="G396" i="1"/>
  <c r="H458" i="1"/>
  <c r="G458" i="1"/>
  <c r="H457" i="1"/>
  <c r="G457" i="1"/>
  <c r="H248" i="1"/>
  <c r="G248" i="1"/>
  <c r="H250" i="1"/>
  <c r="G250" i="1"/>
  <c r="H249" i="1"/>
  <c r="G249" i="1"/>
  <c r="H247" i="1"/>
  <c r="G247" i="1"/>
  <c r="H772" i="1"/>
  <c r="G772" i="1"/>
  <c r="H774" i="1"/>
  <c r="G774" i="1"/>
  <c r="H773" i="1"/>
  <c r="G773" i="1"/>
  <c r="H709" i="1"/>
  <c r="G709" i="1"/>
  <c r="G708" i="1"/>
  <c r="H707" i="1"/>
  <c r="G707" i="1"/>
  <c r="H706" i="1"/>
  <c r="G706" i="1"/>
  <c r="H705" i="1"/>
  <c r="G705" i="1"/>
  <c r="G704" i="1"/>
  <c r="H703" i="1"/>
  <c r="G703" i="1"/>
  <c r="H702" i="1"/>
  <c r="G702" i="1"/>
  <c r="H699" i="1"/>
  <c r="G699" i="1"/>
  <c r="H698" i="1"/>
  <c r="G698" i="1"/>
  <c r="H36" i="1"/>
  <c r="G36" i="1"/>
  <c r="H35" i="1"/>
  <c r="G35" i="1"/>
  <c r="H34" i="1"/>
  <c r="G34" i="1"/>
  <c r="H33" i="1"/>
  <c r="G33" i="1"/>
  <c r="H32" i="1"/>
  <c r="G32" i="1"/>
  <c r="H31" i="1"/>
  <c r="G31" i="1"/>
  <c r="H641" i="1"/>
  <c r="G641" i="1"/>
  <c r="H640" i="1"/>
  <c r="G640" i="1"/>
  <c r="H182" i="1"/>
  <c r="G182" i="1"/>
  <c r="G181" i="1"/>
  <c r="H180" i="1"/>
  <c r="G180" i="1"/>
  <c r="H518" i="1"/>
  <c r="G518" i="1"/>
  <c r="H517" i="1"/>
  <c r="G517" i="1"/>
  <c r="H1186" i="1"/>
  <c r="G1186" i="1"/>
  <c r="H1185" i="1"/>
  <c r="G1185" i="1"/>
  <c r="H1184" i="1"/>
  <c r="G1184" i="1"/>
  <c r="H1183" i="1"/>
  <c r="G1183" i="1"/>
  <c r="H1182" i="1"/>
  <c r="G1182" i="1"/>
  <c r="H1306" i="1"/>
  <c r="G1306" i="1"/>
  <c r="H1307" i="1"/>
  <c r="G1307" i="1"/>
  <c r="H1146" i="1"/>
  <c r="G1146" i="1"/>
  <c r="H1145" i="1"/>
  <c r="G1145" i="1"/>
  <c r="H1144" i="1"/>
  <c r="G1144" i="1"/>
  <c r="H1143" i="1"/>
  <c r="G1143" i="1"/>
  <c r="H1142" i="1"/>
  <c r="G1142" i="1"/>
  <c r="H1141" i="1"/>
  <c r="G1141" i="1"/>
  <c r="H1140" i="1"/>
  <c r="G1140" i="1"/>
  <c r="H820" i="1"/>
  <c r="G820" i="1"/>
  <c r="H819" i="1"/>
  <c r="G819" i="1"/>
  <c r="H818" i="1"/>
  <c r="G818" i="1"/>
  <c r="H606" i="1"/>
  <c r="G606" i="1"/>
  <c r="H605" i="1"/>
  <c r="G605" i="1"/>
  <c r="H212" i="1"/>
  <c r="H777" i="1"/>
  <c r="G776" i="1"/>
  <c r="H503" i="1"/>
  <c r="G503" i="1"/>
  <c r="H504" i="1"/>
  <c r="G504" i="1"/>
  <c r="H502" i="1"/>
  <c r="G502" i="1"/>
  <c r="H286" i="1"/>
  <c r="G286" i="1"/>
  <c r="H285" i="1"/>
  <c r="G285" i="1"/>
  <c r="H284" i="1"/>
  <c r="G284" i="1"/>
  <c r="H283" i="1"/>
  <c r="G283" i="1"/>
  <c r="H564" i="1"/>
  <c r="G564" i="1"/>
  <c r="H563" i="1"/>
  <c r="G563" i="1"/>
  <c r="H567" i="1"/>
  <c r="G567" i="1"/>
  <c r="H568" i="1"/>
  <c r="G568" i="1"/>
  <c r="H569" i="1"/>
  <c r="G569" i="1"/>
  <c r="H565" i="1"/>
  <c r="G565" i="1"/>
  <c r="H566" i="1"/>
  <c r="G566" i="1"/>
  <c r="H562" i="1"/>
  <c r="G562" i="1"/>
  <c r="H570" i="1"/>
  <c r="G570" i="1"/>
  <c r="H546" i="1"/>
  <c r="G546" i="1"/>
  <c r="H545" i="1"/>
  <c r="G545" i="1"/>
  <c r="G732" i="1"/>
  <c r="G729" i="1"/>
  <c r="G730" i="1"/>
  <c r="G731" i="1"/>
  <c r="N116" i="1" l="1"/>
  <c r="N863" i="1"/>
  <c r="O116" i="1"/>
  <c r="O863" i="1"/>
  <c r="E113" i="1"/>
  <c r="H113" i="1" s="1"/>
  <c r="R858" i="1"/>
  <c r="E1237" i="1"/>
  <c r="H1237" i="1" s="1"/>
  <c r="R114" i="1"/>
  <c r="E115" i="1"/>
  <c r="H115" i="1" s="1"/>
  <c r="R860" i="1"/>
  <c r="R859" i="1"/>
  <c r="R115" i="1"/>
  <c r="R1237" i="1"/>
  <c r="R111" i="1"/>
  <c r="R112" i="1"/>
  <c r="R113" i="1"/>
  <c r="E114" i="1"/>
  <c r="H114" i="1" s="1"/>
  <c r="E111" i="1"/>
  <c r="G111" i="1" s="1"/>
  <c r="E112" i="1"/>
  <c r="G112" i="1" s="1"/>
  <c r="G1240" i="1"/>
  <c r="H1236" i="1"/>
  <c r="H1221" i="1"/>
  <c r="H1229" i="1"/>
  <c r="H1238" i="1"/>
  <c r="H959" i="1"/>
  <c r="G961" i="1"/>
  <c r="G1037" i="1"/>
  <c r="G1224" i="1"/>
  <c r="H1246" i="1"/>
  <c r="G1232" i="1"/>
  <c r="G1243" i="1"/>
  <c r="H962" i="1"/>
  <c r="H1036" i="1"/>
  <c r="H1235" i="1"/>
  <c r="G1218" i="1"/>
  <c r="H1231" i="1"/>
  <c r="G1039" i="1"/>
  <c r="G1223" i="1"/>
  <c r="G1228" i="1"/>
  <c r="G1225" i="1"/>
  <c r="G1040" i="1"/>
  <c r="H1227" i="1"/>
  <c r="G1222" i="1"/>
  <c r="G1038" i="1"/>
  <c r="G1242" i="1"/>
  <c r="G1239" i="1"/>
  <c r="H1219" i="1"/>
  <c r="H1244" i="1"/>
  <c r="G1234" i="1"/>
  <c r="G1245" i="1"/>
  <c r="G1041" i="1"/>
  <c r="G1226" i="1"/>
  <c r="G1220" i="1"/>
  <c r="H960" i="1"/>
  <c r="H1241" i="1"/>
  <c r="H1233" i="1"/>
  <c r="R1252" i="1"/>
  <c r="R1180" i="1"/>
  <c r="R1179" i="1"/>
  <c r="R1178" i="1"/>
  <c r="R1177" i="1"/>
  <c r="R1169" i="1"/>
  <c r="R1168" i="1"/>
  <c r="R1167" i="1"/>
  <c r="R1127" i="1"/>
  <c r="R1126" i="1"/>
  <c r="R1125" i="1"/>
  <c r="R1124" i="1"/>
  <c r="R1123" i="1"/>
  <c r="R1121" i="1"/>
  <c r="R1065" i="1"/>
  <c r="R1063" i="1"/>
  <c r="R1064" i="1"/>
  <c r="R1062" i="1"/>
  <c r="R1029" i="1"/>
  <c r="R1028" i="1"/>
  <c r="R988" i="1"/>
  <c r="R843" i="1"/>
  <c r="R842" i="1"/>
  <c r="R841" i="1"/>
  <c r="R839" i="1"/>
  <c r="R838" i="1"/>
  <c r="R837" i="1"/>
  <c r="R826" i="1"/>
  <c r="R825" i="1"/>
  <c r="R824" i="1"/>
  <c r="R823" i="1"/>
  <c r="R822" i="1"/>
  <c r="R795" i="1"/>
  <c r="R794" i="1"/>
  <c r="R793" i="1"/>
  <c r="R792" i="1"/>
  <c r="R791" i="1"/>
  <c r="R732" i="1"/>
  <c r="R729" i="1"/>
  <c r="R730" i="1"/>
  <c r="R731" i="1"/>
  <c r="R721" i="1"/>
  <c r="R720" i="1"/>
  <c r="R719" i="1"/>
  <c r="R694" i="1"/>
  <c r="R696" i="1"/>
  <c r="R695" i="1"/>
  <c r="R693" i="1"/>
  <c r="R659" i="1"/>
  <c r="R658" i="1"/>
  <c r="R656" i="1"/>
  <c r="R655" i="1"/>
  <c r="R645" i="1"/>
  <c r="R644" i="1"/>
  <c r="R643" i="1"/>
  <c r="R634" i="1"/>
  <c r="R633" i="1"/>
  <c r="R615" i="1"/>
  <c r="R614" i="1"/>
  <c r="R556" i="1"/>
  <c r="R555" i="1"/>
  <c r="R496" i="1"/>
  <c r="R495" i="1"/>
  <c r="R478" i="1"/>
  <c r="R482" i="1"/>
  <c r="R481" i="1"/>
  <c r="R480" i="1"/>
  <c r="R479" i="1"/>
  <c r="R483" i="1"/>
  <c r="R477" i="1"/>
  <c r="R454" i="1"/>
  <c r="R455" i="1"/>
  <c r="R418" i="1"/>
  <c r="R417" i="1"/>
  <c r="R241" i="1"/>
  <c r="R240" i="1"/>
  <c r="R229" i="1"/>
  <c r="R228" i="1"/>
  <c r="R227" i="1"/>
  <c r="R225" i="1"/>
  <c r="R224" i="1"/>
  <c r="R223" i="1"/>
  <c r="R222" i="1"/>
  <c r="R221" i="1"/>
  <c r="R220" i="1"/>
  <c r="R206" i="1"/>
  <c r="R205" i="1"/>
  <c r="R199" i="1"/>
  <c r="R198" i="1"/>
  <c r="R197" i="1"/>
  <c r="R161" i="1"/>
  <c r="R160" i="1"/>
  <c r="R159" i="1"/>
  <c r="R148" i="1"/>
  <c r="R149" i="1"/>
  <c r="R147" i="1"/>
  <c r="R146" i="1"/>
  <c r="R78" i="1"/>
  <c r="R77" i="1"/>
  <c r="R76" i="1"/>
  <c r="R75" i="1"/>
  <c r="R26" i="1"/>
  <c r="R25" i="1"/>
  <c r="R24" i="1"/>
  <c r="R23" i="1"/>
  <c r="R22" i="1"/>
  <c r="E116" i="1" l="1"/>
  <c r="E863" i="1"/>
  <c r="G113" i="1"/>
  <c r="G115" i="1"/>
  <c r="G1237" i="1"/>
  <c r="H112" i="1"/>
  <c r="H111" i="1"/>
  <c r="G114" i="1"/>
  <c r="H26" i="1"/>
  <c r="G26" i="1"/>
  <c r="H25" i="1"/>
  <c r="G25" i="1"/>
  <c r="H24" i="1"/>
  <c r="G24" i="1"/>
  <c r="H23" i="1"/>
  <c r="G23" i="1"/>
  <c r="H22" i="1"/>
  <c r="G22" i="1"/>
  <c r="H826" i="1"/>
  <c r="G826" i="1"/>
  <c r="H825" i="1"/>
  <c r="G825" i="1"/>
  <c r="H824" i="1"/>
  <c r="G824" i="1"/>
  <c r="H823" i="1"/>
  <c r="G823" i="1"/>
  <c r="H822" i="1"/>
  <c r="G822" i="1"/>
  <c r="H1127" i="1"/>
  <c r="G1127" i="1"/>
  <c r="H1126" i="1"/>
  <c r="G1126" i="1"/>
  <c r="H1125" i="1"/>
  <c r="G1125" i="1"/>
  <c r="H1124" i="1"/>
  <c r="G1123" i="1"/>
  <c r="H478" i="1"/>
  <c r="G478" i="1"/>
  <c r="H482" i="1"/>
  <c r="G482" i="1"/>
  <c r="H481" i="1"/>
  <c r="G481" i="1"/>
  <c r="H480" i="1"/>
  <c r="G480" i="1"/>
  <c r="H479" i="1"/>
  <c r="G479" i="1"/>
  <c r="H483" i="1"/>
  <c r="G483" i="1"/>
  <c r="H477" i="1"/>
  <c r="G477" i="1"/>
  <c r="H615" i="1"/>
  <c r="G615" i="1"/>
  <c r="H614" i="1"/>
  <c r="G614" i="1"/>
  <c r="H78" i="1"/>
  <c r="G78" i="1"/>
  <c r="H77" i="1"/>
  <c r="G77" i="1"/>
  <c r="H76" i="1"/>
  <c r="G76" i="1"/>
  <c r="H75" i="1"/>
  <c r="G75" i="1"/>
  <c r="H721" i="1"/>
  <c r="G721" i="1"/>
  <c r="H720" i="1"/>
  <c r="G720" i="1"/>
  <c r="H719" i="1"/>
  <c r="G719" i="1"/>
  <c r="H732" i="1"/>
  <c r="H729" i="1"/>
  <c r="H730" i="1"/>
  <c r="H659" i="1"/>
  <c r="G659" i="1"/>
  <c r="H658" i="1"/>
  <c r="G658" i="1"/>
  <c r="H454" i="1"/>
  <c r="G454" i="1"/>
  <c r="H455" i="1"/>
  <c r="G455" i="1"/>
  <c r="E795" i="1"/>
  <c r="H795" i="1" s="1"/>
  <c r="E794" i="1"/>
  <c r="H794" i="1" s="1"/>
  <c r="E793" i="1"/>
  <c r="H793" i="1" s="1"/>
  <c r="E792" i="1"/>
  <c r="H792" i="1" s="1"/>
  <c r="E791" i="1"/>
  <c r="H791" i="1" s="1"/>
  <c r="H1029" i="1"/>
  <c r="G1029" i="1"/>
  <c r="H1028" i="1"/>
  <c r="G1028" i="1"/>
  <c r="H1065" i="1"/>
  <c r="G1065" i="1"/>
  <c r="H1063" i="1"/>
  <c r="G1063" i="1"/>
  <c r="H1064" i="1"/>
  <c r="G1064" i="1"/>
  <c r="H1062" i="1"/>
  <c r="G1062" i="1"/>
  <c r="H229" i="1"/>
  <c r="G229" i="1"/>
  <c r="H228" i="1"/>
  <c r="G228" i="1"/>
  <c r="H227" i="1"/>
  <c r="H1169" i="1"/>
  <c r="G1169" i="1"/>
  <c r="H1168" i="1"/>
  <c r="G1168" i="1"/>
  <c r="H1167" i="1"/>
  <c r="G1167" i="1"/>
  <c r="H694" i="1"/>
  <c r="G694" i="1"/>
  <c r="H696" i="1"/>
  <c r="G696" i="1"/>
  <c r="H695" i="1"/>
  <c r="H693" i="1"/>
  <c r="G693" i="1"/>
  <c r="H656" i="1"/>
  <c r="G656" i="1"/>
  <c r="H655" i="1"/>
  <c r="G655" i="1"/>
  <c r="E1121" i="1"/>
  <c r="H1121" i="1" s="1"/>
  <c r="H241" i="1"/>
  <c r="G241" i="1"/>
  <c r="H240" i="1"/>
  <c r="G240" i="1"/>
  <c r="H556" i="1"/>
  <c r="G556" i="1"/>
  <c r="H555" i="1"/>
  <c r="G555" i="1"/>
  <c r="E161" i="1"/>
  <c r="H161" i="1" s="1"/>
  <c r="E160" i="1"/>
  <c r="H160" i="1" s="1"/>
  <c r="E159" i="1"/>
  <c r="G159" i="1" s="1"/>
  <c r="G418" i="1"/>
  <c r="H417" i="1"/>
  <c r="G417" i="1"/>
  <c r="H988" i="1"/>
  <c r="G988" i="1"/>
  <c r="E1252" i="1"/>
  <c r="G1252" i="1" s="1"/>
  <c r="H206" i="1"/>
  <c r="G206" i="1"/>
  <c r="H205" i="1"/>
  <c r="G205" i="1"/>
  <c r="H225" i="1"/>
  <c r="G225" i="1"/>
  <c r="H224" i="1"/>
  <c r="G224" i="1"/>
  <c r="H223" i="1"/>
  <c r="G223" i="1"/>
  <c r="H222" i="1"/>
  <c r="G222" i="1"/>
  <c r="H221" i="1"/>
  <c r="G221" i="1"/>
  <c r="H220" i="1"/>
  <c r="G220" i="1"/>
  <c r="H839" i="1"/>
  <c r="G839" i="1"/>
  <c r="H838" i="1"/>
  <c r="G838" i="1"/>
  <c r="H837" i="1"/>
  <c r="G837" i="1"/>
  <c r="H199" i="1"/>
  <c r="G199" i="1"/>
  <c r="H198" i="1"/>
  <c r="G198" i="1"/>
  <c r="H197" i="1"/>
  <c r="G197" i="1"/>
  <c r="H634" i="1"/>
  <c r="G634" i="1"/>
  <c r="H633" i="1"/>
  <c r="G633" i="1"/>
  <c r="H645" i="1"/>
  <c r="G645" i="1"/>
  <c r="H644" i="1"/>
  <c r="G644" i="1"/>
  <c r="H643" i="1"/>
  <c r="G643" i="1"/>
  <c r="H496" i="1"/>
  <c r="G496" i="1"/>
  <c r="H495" i="1"/>
  <c r="G495" i="1"/>
  <c r="H843" i="1"/>
  <c r="G843" i="1"/>
  <c r="H842" i="1"/>
  <c r="G842" i="1"/>
  <c r="H841" i="1"/>
  <c r="G841" i="1"/>
  <c r="H148" i="1"/>
  <c r="G148" i="1"/>
  <c r="H149" i="1"/>
  <c r="G149" i="1"/>
  <c r="H147" i="1"/>
  <c r="G147" i="1"/>
  <c r="H146" i="1"/>
  <c r="G146" i="1"/>
  <c r="H1252" i="1" l="1"/>
  <c r="G161" i="1"/>
  <c r="G1121" i="1"/>
  <c r="H159" i="1"/>
  <c r="G160" i="1"/>
  <c r="R1284" i="1" l="1"/>
  <c r="R1283" i="1"/>
  <c r="R1286" i="1"/>
  <c r="R1285" i="1"/>
  <c r="R1282" i="1"/>
  <c r="R1281" i="1"/>
  <c r="R1273" i="1"/>
  <c r="R1272" i="1"/>
  <c r="R1271" i="1"/>
  <c r="R1270" i="1"/>
  <c r="R1262" i="1"/>
  <c r="R1261" i="1"/>
  <c r="R1260" i="1"/>
  <c r="R1259" i="1"/>
  <c r="R1258" i="1"/>
  <c r="R1159" i="1"/>
  <c r="R1158" i="1"/>
  <c r="R1130" i="1"/>
  <c r="R1129" i="1"/>
  <c r="R1111" i="1"/>
  <c r="R1110" i="1"/>
  <c r="R986" i="1"/>
  <c r="R985" i="1"/>
  <c r="R984" i="1"/>
  <c r="R983" i="1"/>
  <c r="R982" i="1"/>
  <c r="R981" i="1"/>
  <c r="R802" i="1"/>
  <c r="R801" i="1"/>
  <c r="R690" i="1"/>
  <c r="R691" i="1"/>
  <c r="R689" i="1"/>
  <c r="R638" i="1"/>
  <c r="R637" i="1"/>
  <c r="R636" i="1"/>
  <c r="R623" i="1"/>
  <c r="R622" i="1"/>
  <c r="R618" i="1"/>
  <c r="R617" i="1"/>
  <c r="R603" i="1"/>
  <c r="R602" i="1"/>
  <c r="R512" i="1"/>
  <c r="R511" i="1"/>
  <c r="R510" i="1"/>
  <c r="R509" i="1"/>
  <c r="R277" i="1"/>
  <c r="R276" i="1"/>
  <c r="R275" i="1"/>
  <c r="R274" i="1"/>
  <c r="R244" i="1"/>
  <c r="R245" i="1"/>
  <c r="R243" i="1"/>
  <c r="R238" i="1"/>
  <c r="R237" i="1"/>
  <c r="R236" i="1"/>
  <c r="R235" i="1"/>
  <c r="R234" i="1"/>
  <c r="R218" i="1"/>
  <c r="R217" i="1"/>
  <c r="R216" i="1"/>
  <c r="R215" i="1"/>
  <c r="R214" i="1"/>
  <c r="R192" i="1"/>
  <c r="R191" i="1"/>
  <c r="R178" i="1"/>
  <c r="R177" i="1"/>
  <c r="R176" i="1"/>
  <c r="R131" i="1"/>
  <c r="R130" i="1"/>
  <c r="R129" i="1"/>
  <c r="R128" i="1"/>
  <c r="R127" i="1"/>
  <c r="H192" i="1"/>
  <c r="G192" i="1"/>
  <c r="G191" i="1"/>
  <c r="H512" i="1"/>
  <c r="G512" i="1"/>
  <c r="H511" i="1"/>
  <c r="G511" i="1"/>
  <c r="H510" i="1"/>
  <c r="G510" i="1"/>
  <c r="H509" i="1"/>
  <c r="G509" i="1"/>
  <c r="E623" i="1"/>
  <c r="H623" i="1" s="1"/>
  <c r="E622" i="1"/>
  <c r="H1111" i="1"/>
  <c r="G1111" i="1"/>
  <c r="H1110" i="1"/>
  <c r="G1110" i="1"/>
  <c r="H1130" i="1"/>
  <c r="G1129" i="1"/>
  <c r="H1159" i="1"/>
  <c r="G1159" i="1"/>
  <c r="H1158" i="1"/>
  <c r="G1158" i="1"/>
  <c r="H218" i="1"/>
  <c r="G218" i="1"/>
  <c r="H217" i="1"/>
  <c r="G217" i="1"/>
  <c r="H216" i="1"/>
  <c r="G216" i="1"/>
  <c r="H215" i="1"/>
  <c r="G215" i="1"/>
  <c r="H214" i="1"/>
  <c r="G214" i="1"/>
  <c r="H277" i="1"/>
  <c r="G277" i="1"/>
  <c r="H276" i="1"/>
  <c r="G276" i="1"/>
  <c r="H275" i="1"/>
  <c r="G275" i="1"/>
  <c r="H274" i="1"/>
  <c r="G274" i="1"/>
  <c r="H1273" i="1"/>
  <c r="G1273" i="1"/>
  <c r="H1272" i="1"/>
  <c r="G1272" i="1"/>
  <c r="H1271" i="1"/>
  <c r="G1271" i="1"/>
  <c r="H1270" i="1"/>
  <c r="G1270" i="1"/>
  <c r="H986" i="1"/>
  <c r="G986" i="1"/>
  <c r="H985" i="1"/>
  <c r="G985" i="1"/>
  <c r="H984" i="1"/>
  <c r="G984" i="1"/>
  <c r="H983" i="1"/>
  <c r="G983" i="1"/>
  <c r="H982" i="1"/>
  <c r="G982" i="1"/>
  <c r="H981" i="1"/>
  <c r="G981" i="1"/>
  <c r="H1284" i="1"/>
  <c r="G1284" i="1"/>
  <c r="H1283" i="1"/>
  <c r="G1283" i="1"/>
  <c r="H1286" i="1"/>
  <c r="G1286" i="1"/>
  <c r="H1285" i="1"/>
  <c r="G1285" i="1"/>
  <c r="H1282" i="1"/>
  <c r="G1282" i="1"/>
  <c r="H1281" i="1"/>
  <c r="G1281" i="1"/>
  <c r="G690" i="1"/>
  <c r="H689" i="1"/>
  <c r="G689" i="1"/>
  <c r="H244" i="1"/>
  <c r="G244" i="1"/>
  <c r="H245" i="1"/>
  <c r="G245" i="1"/>
  <c r="H243" i="1"/>
  <c r="G243" i="1"/>
  <c r="H618" i="1"/>
  <c r="G618" i="1"/>
  <c r="H617" i="1"/>
  <c r="G617" i="1"/>
  <c r="H802" i="1"/>
  <c r="G802" i="1"/>
  <c r="H801" i="1"/>
  <c r="G801" i="1"/>
  <c r="H638" i="1"/>
  <c r="G638" i="1"/>
  <c r="H637" i="1"/>
  <c r="G637" i="1"/>
  <c r="H636" i="1"/>
  <c r="G636" i="1"/>
  <c r="H178" i="1"/>
  <c r="G178" i="1"/>
  <c r="H177" i="1"/>
  <c r="G177" i="1"/>
  <c r="H176" i="1"/>
  <c r="G176" i="1"/>
  <c r="H175" i="1"/>
  <c r="G175" i="1"/>
  <c r="H238" i="1"/>
  <c r="G238" i="1"/>
  <c r="H237" i="1"/>
  <c r="G237" i="1"/>
  <c r="H236" i="1"/>
  <c r="G236" i="1"/>
  <c r="H235" i="1"/>
  <c r="G235" i="1"/>
  <c r="H234" i="1"/>
  <c r="G234" i="1"/>
  <c r="H1262" i="1"/>
  <c r="G1262" i="1"/>
  <c r="H1261" i="1"/>
  <c r="G1261" i="1"/>
  <c r="H1260" i="1"/>
  <c r="G1260" i="1"/>
  <c r="H1259" i="1"/>
  <c r="G1259" i="1"/>
  <c r="H1258" i="1"/>
  <c r="G1258" i="1"/>
  <c r="H131" i="1"/>
  <c r="G131" i="1"/>
  <c r="H130" i="1"/>
  <c r="G130" i="1"/>
  <c r="H129" i="1"/>
  <c r="G129" i="1"/>
  <c r="H128" i="1"/>
  <c r="G127" i="1"/>
  <c r="H603" i="1"/>
  <c r="G603" i="1"/>
  <c r="H602" i="1"/>
  <c r="G602" i="1"/>
  <c r="G623" i="1" l="1"/>
  <c r="R835" i="1"/>
  <c r="R834" i="1"/>
  <c r="R833" i="1"/>
  <c r="R832" i="1"/>
  <c r="R741" i="1"/>
  <c r="R740" i="1"/>
  <c r="R653" i="1"/>
  <c r="R652" i="1"/>
  <c r="R651" i="1"/>
  <c r="R650" i="1"/>
  <c r="R435" i="1"/>
  <c r="R434" i="1"/>
  <c r="R433" i="1"/>
  <c r="R432" i="1"/>
  <c r="R431" i="1"/>
  <c r="R430" i="1"/>
  <c r="R421" i="1"/>
  <c r="R420" i="1"/>
  <c r="R195" i="1"/>
  <c r="R194" i="1"/>
  <c r="R102" i="1"/>
  <c r="R101" i="1"/>
  <c r="R100" i="1"/>
  <c r="R99" i="1"/>
  <c r="R98" i="1"/>
  <c r="R97" i="1"/>
  <c r="R96" i="1"/>
  <c r="R95" i="1"/>
  <c r="R94" i="1"/>
  <c r="R93" i="1"/>
  <c r="R92" i="1"/>
  <c r="R91" i="1"/>
  <c r="R90" i="1"/>
  <c r="R89" i="1"/>
  <c r="R88" i="1"/>
  <c r="R87" i="1"/>
  <c r="R86" i="1"/>
  <c r="R85" i="1"/>
  <c r="R84" i="1"/>
  <c r="R83" i="1"/>
  <c r="R82" i="1"/>
  <c r="R81" i="1"/>
  <c r="R80"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653" i="1"/>
  <c r="G653" i="1"/>
  <c r="H652" i="1"/>
  <c r="G652" i="1"/>
  <c r="H651" i="1"/>
  <c r="G651" i="1"/>
  <c r="H650" i="1"/>
  <c r="G650" i="1"/>
  <c r="H741" i="1"/>
  <c r="G741" i="1"/>
  <c r="H740" i="1"/>
  <c r="G740" i="1"/>
  <c r="H195" i="1"/>
  <c r="G195" i="1"/>
  <c r="H194" i="1"/>
  <c r="G194" i="1"/>
  <c r="H421" i="1"/>
  <c r="G421" i="1"/>
  <c r="H420" i="1"/>
  <c r="G420" i="1"/>
  <c r="H835" i="1"/>
  <c r="G835" i="1"/>
  <c r="H834" i="1"/>
  <c r="G834" i="1"/>
  <c r="G833" i="1"/>
  <c r="G832" i="1"/>
  <c r="H435" i="1"/>
  <c r="G435" i="1"/>
  <c r="H434" i="1"/>
  <c r="G434" i="1"/>
  <c r="H433" i="1"/>
  <c r="G433" i="1"/>
  <c r="H432" i="1"/>
  <c r="G432" i="1"/>
  <c r="H431" i="1"/>
  <c r="G431" i="1"/>
  <c r="H430" i="1"/>
  <c r="G430" i="1"/>
  <c r="R1172" i="1"/>
  <c r="R1171" i="1"/>
  <c r="R1119" i="1"/>
  <c r="R1118" i="1"/>
  <c r="R1117" i="1"/>
  <c r="R1108" i="1"/>
  <c r="R1107" i="1"/>
  <c r="R1106" i="1"/>
  <c r="R1105" i="1"/>
  <c r="R1104" i="1"/>
  <c r="R1103" i="1"/>
  <c r="R830" i="1"/>
  <c r="R829" i="1"/>
  <c r="R828" i="1"/>
  <c r="R799" i="1"/>
  <c r="R798" i="1"/>
  <c r="R797" i="1"/>
  <c r="R648" i="1"/>
  <c r="R647" i="1"/>
  <c r="R552" i="1"/>
  <c r="R553" i="1"/>
  <c r="R551" i="1"/>
  <c r="R404" i="1"/>
  <c r="R403" i="1"/>
  <c r="R376" i="1"/>
  <c r="R375" i="1"/>
  <c r="R374" i="1"/>
  <c r="R373" i="1"/>
  <c r="R372" i="1"/>
  <c r="R371" i="1"/>
  <c r="R370" i="1"/>
  <c r="R369" i="1"/>
  <c r="R368" i="1"/>
  <c r="R367" i="1"/>
  <c r="R366" i="1"/>
  <c r="R365" i="1"/>
  <c r="R364" i="1"/>
  <c r="R363" i="1"/>
  <c r="R362" i="1"/>
  <c r="R361" i="1"/>
  <c r="R209" i="1"/>
  <c r="R208" i="1"/>
  <c r="R157" i="1"/>
  <c r="R156" i="1"/>
  <c r="R155" i="1"/>
  <c r="R154" i="1"/>
  <c r="R138" i="1"/>
  <c r="R137" i="1"/>
  <c r="R136" i="1"/>
  <c r="R125" i="1"/>
  <c r="R124" i="1"/>
  <c r="R123" i="1"/>
  <c r="R67" i="1"/>
  <c r="R68" i="1"/>
  <c r="R66" i="1"/>
  <c r="H67" i="1"/>
  <c r="G67" i="1"/>
  <c r="H68" i="1"/>
  <c r="G68" i="1"/>
  <c r="H66" i="1"/>
  <c r="G66" i="1"/>
  <c r="H648" i="1"/>
  <c r="G648" i="1"/>
  <c r="H647" i="1"/>
  <c r="G647" i="1"/>
  <c r="H404" i="1"/>
  <c r="G404" i="1"/>
  <c r="H403" i="1"/>
  <c r="G403" i="1"/>
  <c r="G799" i="1"/>
  <c r="G798" i="1"/>
  <c r="H797" i="1"/>
  <c r="G797" i="1"/>
  <c r="H209" i="1"/>
  <c r="G209" i="1"/>
  <c r="H208" i="1"/>
  <c r="G208" i="1"/>
  <c r="H552" i="1"/>
  <c r="G552" i="1"/>
  <c r="H553" i="1"/>
  <c r="G553" i="1"/>
  <c r="H551" i="1"/>
  <c r="G551" i="1"/>
  <c r="H1172" i="1"/>
  <c r="G1172" i="1"/>
  <c r="H1171" i="1"/>
  <c r="G1171" i="1"/>
  <c r="H1119" i="1"/>
  <c r="G1119" i="1"/>
  <c r="H1118" i="1"/>
  <c r="G1118" i="1"/>
  <c r="H1117" i="1"/>
  <c r="G1117" i="1"/>
  <c r="H138" i="1"/>
  <c r="G138" i="1"/>
  <c r="H137" i="1"/>
  <c r="G137" i="1"/>
  <c r="H136" i="1"/>
  <c r="G136" i="1"/>
  <c r="H830" i="1"/>
  <c r="G830" i="1"/>
  <c r="H829" i="1"/>
  <c r="G829" i="1"/>
  <c r="H828" i="1"/>
  <c r="G828" i="1"/>
  <c r="H125" i="1"/>
  <c r="G125" i="1"/>
  <c r="H124" i="1"/>
  <c r="G124" i="1"/>
  <c r="H123" i="1"/>
  <c r="G123" i="1"/>
  <c r="G376" i="1"/>
  <c r="G375" i="1"/>
  <c r="G374" i="1"/>
  <c r="G373" i="1"/>
  <c r="G372" i="1"/>
  <c r="G371" i="1"/>
  <c r="G370" i="1"/>
  <c r="G369" i="1"/>
  <c r="G368" i="1"/>
  <c r="G367" i="1"/>
  <c r="G366" i="1"/>
  <c r="G365" i="1"/>
  <c r="G364" i="1"/>
  <c r="G363" i="1"/>
  <c r="G362" i="1"/>
  <c r="G361" i="1"/>
  <c r="H1108" i="1"/>
  <c r="G1108" i="1"/>
  <c r="H1107" i="1"/>
  <c r="G1107" i="1"/>
  <c r="H1106" i="1"/>
  <c r="G1106" i="1"/>
  <c r="H1105" i="1"/>
  <c r="G1105" i="1"/>
  <c r="H1104" i="1"/>
  <c r="G1103" i="1"/>
  <c r="H157" i="1"/>
  <c r="G157" i="1"/>
  <c r="H156" i="1"/>
  <c r="G156" i="1"/>
  <c r="H155" i="1"/>
  <c r="G155" i="1"/>
  <c r="H154" i="1"/>
  <c r="G154" i="1"/>
  <c r="R49" i="1"/>
  <c r="R1279" i="1"/>
  <c r="R1278" i="1"/>
  <c r="R1249" i="1"/>
  <c r="R1250" i="1"/>
  <c r="R1248" i="1"/>
  <c r="R1175" i="1"/>
  <c r="R1174" i="1"/>
  <c r="R1115" i="1"/>
  <c r="R1114" i="1"/>
  <c r="R1113" i="1"/>
  <c r="R1096" i="1"/>
  <c r="R1089" i="1"/>
  <c r="R1099" i="1"/>
  <c r="R1088" i="1"/>
  <c r="R1087" i="1"/>
  <c r="R1086" i="1"/>
  <c r="R1095" i="1"/>
  <c r="R1093" i="1"/>
  <c r="R1085" i="1"/>
  <c r="R1084" i="1"/>
  <c r="R1094" i="1"/>
  <c r="R1097" i="1"/>
  <c r="R1092" i="1"/>
  <c r="R1083" i="1"/>
  <c r="R1101" i="1"/>
  <c r="R1082" i="1"/>
  <c r="R1100" i="1"/>
  <c r="R1091" i="1"/>
  <c r="R1098" i="1"/>
  <c r="R1090" i="1"/>
  <c r="R1081" i="1"/>
  <c r="R1080" i="1"/>
  <c r="R1079" i="1"/>
  <c r="R1078" i="1"/>
  <c r="R1077" i="1"/>
  <c r="R1076" i="1"/>
  <c r="R1075" i="1"/>
  <c r="R1019" i="1"/>
  <c r="R1020" i="1"/>
  <c r="R1018" i="1"/>
  <c r="R1017" i="1"/>
  <c r="R850" i="1"/>
  <c r="R851" i="1"/>
  <c r="R849" i="1"/>
  <c r="R848" i="1"/>
  <c r="R812" i="1"/>
  <c r="R811" i="1"/>
  <c r="R789" i="1"/>
  <c r="R788" i="1"/>
  <c r="R768" i="1"/>
  <c r="R766" i="1"/>
  <c r="R769" i="1"/>
  <c r="R767" i="1"/>
  <c r="R770" i="1"/>
  <c r="R665" i="1"/>
  <c r="R668" i="1"/>
  <c r="R673" i="1"/>
  <c r="R666" i="1"/>
  <c r="R676" i="1"/>
  <c r="R667" i="1"/>
  <c r="R674" i="1"/>
  <c r="R669" i="1"/>
  <c r="R671" i="1"/>
  <c r="R672" i="1"/>
  <c r="R663" i="1"/>
  <c r="R670" i="1"/>
  <c r="R675" i="1"/>
  <c r="R661" i="1"/>
  <c r="R662" i="1"/>
  <c r="R664" i="1"/>
  <c r="R576" i="1"/>
  <c r="R575" i="1"/>
  <c r="R573" i="1"/>
  <c r="R572" i="1"/>
  <c r="R574" i="1"/>
  <c r="R448" i="1"/>
  <c r="R450" i="1"/>
  <c r="R452" i="1"/>
  <c r="R449" i="1"/>
  <c r="R451" i="1"/>
  <c r="R439" i="1"/>
  <c r="R438" i="1"/>
  <c r="R437" i="1"/>
  <c r="R411" i="1"/>
  <c r="R412" i="1"/>
  <c r="R409" i="1"/>
  <c r="R410" i="1"/>
  <c r="R394" i="1"/>
  <c r="R393" i="1"/>
  <c r="R313" i="1"/>
  <c r="R312" i="1"/>
  <c r="R298" i="1"/>
  <c r="R297" i="1"/>
  <c r="R296" i="1"/>
  <c r="R290" i="1"/>
  <c r="R289" i="1"/>
  <c r="R288" i="1"/>
  <c r="R281" i="1"/>
  <c r="R280" i="1"/>
  <c r="R279" i="1"/>
  <c r="R56" i="1"/>
  <c r="R42" i="1"/>
  <c r="R64" i="1"/>
  <c r="R41" i="1"/>
  <c r="R46" i="1"/>
  <c r="R53" i="1"/>
  <c r="R44" i="1"/>
  <c r="R60" i="1"/>
  <c r="R45" i="1"/>
  <c r="R51" i="1"/>
  <c r="R50" i="1"/>
  <c r="R63" i="1"/>
  <c r="R58" i="1"/>
  <c r="R62" i="1"/>
  <c r="R61" i="1"/>
  <c r="R55" i="1"/>
  <c r="R52" i="1"/>
  <c r="R54" i="1"/>
  <c r="R57" i="1"/>
  <c r="R59" i="1"/>
  <c r="R43" i="1"/>
  <c r="R48" i="1"/>
  <c r="R47" i="1"/>
  <c r="G848" i="1"/>
  <c r="H848" i="1"/>
  <c r="G849" i="1"/>
  <c r="H849" i="1"/>
  <c r="G850" i="1"/>
  <c r="H850" i="1"/>
  <c r="G851" i="1"/>
  <c r="H851" i="1"/>
  <c r="G1279" i="1"/>
  <c r="H1279" i="1"/>
  <c r="G1278" i="1"/>
  <c r="H1278" i="1"/>
  <c r="G312" i="1"/>
  <c r="H312" i="1"/>
  <c r="G313" i="1"/>
  <c r="H313" i="1"/>
  <c r="G1174" i="1"/>
  <c r="H1174" i="1"/>
  <c r="G1175" i="1"/>
  <c r="H1175" i="1"/>
  <c r="G788" i="1"/>
  <c r="H788" i="1"/>
  <c r="G789" i="1"/>
  <c r="H789" i="1"/>
  <c r="G279" i="1"/>
  <c r="G280" i="1"/>
  <c r="H280" i="1"/>
  <c r="G281" i="1"/>
  <c r="H281" i="1"/>
  <c r="G766" i="1"/>
  <c r="H766" i="1"/>
  <c r="G767" i="1"/>
  <c r="H767" i="1"/>
  <c r="G768" i="1"/>
  <c r="H768" i="1"/>
  <c r="G769" i="1"/>
  <c r="H769" i="1"/>
  <c r="G770" i="1"/>
  <c r="H770" i="1"/>
  <c r="G811" i="1"/>
  <c r="H811" i="1"/>
  <c r="G812" i="1"/>
  <c r="H812" i="1"/>
  <c r="G288" i="1"/>
  <c r="H288" i="1"/>
  <c r="G290" i="1"/>
  <c r="H290" i="1"/>
  <c r="G289" i="1"/>
  <c r="H289" i="1"/>
  <c r="G448" i="1"/>
  <c r="H448" i="1"/>
  <c r="G449" i="1"/>
  <c r="H449" i="1"/>
  <c r="G450" i="1"/>
  <c r="H450" i="1"/>
  <c r="G452" i="1"/>
  <c r="H452" i="1"/>
  <c r="G451" i="1"/>
  <c r="H451" i="1"/>
  <c r="G393" i="1"/>
  <c r="H393" i="1"/>
  <c r="G394" i="1"/>
  <c r="H394" i="1"/>
  <c r="G410" i="1"/>
  <c r="H410" i="1"/>
  <c r="G411" i="1"/>
  <c r="H411" i="1"/>
  <c r="G409" i="1"/>
  <c r="H409" i="1"/>
  <c r="G412" i="1"/>
  <c r="H412" i="1"/>
  <c r="G437" i="1"/>
  <c r="H437" i="1"/>
  <c r="G438" i="1"/>
  <c r="H438" i="1"/>
  <c r="G439" i="1"/>
  <c r="H439" i="1"/>
  <c r="G1113" i="1"/>
  <c r="H1113" i="1"/>
  <c r="G1115" i="1"/>
  <c r="H1115" i="1"/>
  <c r="G1114" i="1"/>
  <c r="H1114" i="1"/>
  <c r="G296" i="1"/>
  <c r="H296" i="1"/>
  <c r="G297" i="1"/>
  <c r="H297" i="1"/>
  <c r="G298" i="1"/>
  <c r="H298" i="1"/>
  <c r="G1248" i="1"/>
  <c r="H1248" i="1"/>
  <c r="G1249" i="1"/>
  <c r="H1249" i="1"/>
  <c r="G1250" i="1"/>
  <c r="H1250" i="1"/>
  <c r="G1075" i="1"/>
  <c r="H1075" i="1"/>
  <c r="G1076" i="1"/>
  <c r="H1076" i="1"/>
  <c r="G1077" i="1"/>
  <c r="H1077" i="1"/>
  <c r="G1079" i="1"/>
  <c r="H1079" i="1"/>
  <c r="G1080" i="1"/>
  <c r="H1080" i="1"/>
  <c r="G1081" i="1"/>
  <c r="H1081" i="1"/>
  <c r="G1098" i="1"/>
  <c r="H1098" i="1"/>
  <c r="G1100" i="1"/>
  <c r="H1100" i="1"/>
  <c r="G1082" i="1"/>
  <c r="H1082" i="1"/>
  <c r="G1101" i="1"/>
  <c r="H1101" i="1"/>
  <c r="G1083" i="1"/>
  <c r="H1083" i="1"/>
  <c r="G1097" i="1"/>
  <c r="H1097" i="1"/>
  <c r="G1084" i="1"/>
  <c r="H1084" i="1"/>
  <c r="G1085" i="1"/>
  <c r="H1085" i="1"/>
  <c r="G1086" i="1"/>
  <c r="H1086" i="1"/>
  <c r="G1087" i="1"/>
  <c r="H1087" i="1"/>
  <c r="G1088" i="1"/>
  <c r="H1088" i="1"/>
  <c r="G1099" i="1"/>
  <c r="H1099" i="1"/>
  <c r="G1089" i="1"/>
  <c r="H1089" i="1"/>
  <c r="G1096" i="1"/>
  <c r="H1096" i="1"/>
  <c r="G1078" i="1"/>
  <c r="H1078" i="1"/>
  <c r="G1090" i="1"/>
  <c r="H1090" i="1"/>
  <c r="G1091" i="1"/>
  <c r="H1091" i="1"/>
  <c r="G1092" i="1"/>
  <c r="H1092" i="1"/>
  <c r="G1093" i="1"/>
  <c r="H1093" i="1"/>
  <c r="G1094" i="1"/>
  <c r="H1094" i="1"/>
  <c r="G1095" i="1"/>
  <c r="H1095" i="1"/>
  <c r="G572" i="1"/>
  <c r="H572" i="1"/>
  <c r="G573" i="1"/>
  <c r="H573" i="1"/>
  <c r="G574" i="1"/>
  <c r="H574" i="1"/>
  <c r="G575" i="1"/>
  <c r="H575" i="1"/>
  <c r="G576" i="1"/>
  <c r="H576" i="1"/>
  <c r="G41" i="1"/>
  <c r="H41" i="1"/>
  <c r="G42" i="1"/>
  <c r="H42" i="1"/>
  <c r="G43" i="1"/>
  <c r="H43" i="1"/>
  <c r="G44" i="1"/>
  <c r="H44" i="1"/>
  <c r="G45" i="1"/>
  <c r="H45" i="1"/>
  <c r="G46" i="1"/>
  <c r="H46" i="1"/>
  <c r="G47" i="1"/>
  <c r="H47" i="1"/>
  <c r="G48" i="1"/>
  <c r="H48"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1017" i="1"/>
  <c r="H1017" i="1"/>
  <c r="G1018" i="1"/>
  <c r="H1018" i="1"/>
  <c r="G1019" i="1"/>
  <c r="H1019" i="1"/>
  <c r="G1020" i="1"/>
  <c r="H1020" i="1"/>
  <c r="R152" i="1"/>
  <c r="R151" i="1"/>
  <c r="R764" i="1"/>
  <c r="R763" i="1"/>
  <c r="R805" i="1"/>
  <c r="R804" i="1"/>
  <c r="R1060" i="1"/>
  <c r="R1059" i="1"/>
  <c r="R1058" i="1"/>
  <c r="R1057" i="1"/>
  <c r="R1276" i="1"/>
  <c r="R1275" i="1"/>
  <c r="R758" i="1"/>
  <c r="R757" i="1"/>
  <c r="R756" i="1"/>
  <c r="R755" i="1"/>
  <c r="R754" i="1"/>
  <c r="R753" i="1"/>
  <c r="R727" i="1"/>
  <c r="R726" i="1"/>
  <c r="R786" i="1"/>
  <c r="R785" i="1"/>
  <c r="R809" i="1"/>
  <c r="R808" i="1"/>
  <c r="R807" i="1"/>
  <c r="R738" i="1"/>
  <c r="R737" i="1"/>
  <c r="R1300" i="1"/>
  <c r="R1299" i="1"/>
  <c r="R1298" i="1"/>
  <c r="R1301" i="1"/>
  <c r="R165" i="1"/>
  <c r="R164" i="1"/>
  <c r="R163" i="1"/>
  <c r="R141" i="1"/>
  <c r="R140" i="1"/>
  <c r="R515" i="1"/>
  <c r="R514" i="1"/>
  <c r="R446" i="1"/>
  <c r="R445" i="1"/>
  <c r="R443" i="1"/>
  <c r="R444" i="1"/>
  <c r="R442" i="1"/>
  <c r="R441" i="1"/>
  <c r="R780" i="1"/>
  <c r="R779" i="1"/>
  <c r="R232" i="1"/>
  <c r="R231" i="1"/>
  <c r="R475" i="1"/>
  <c r="R474" i="1"/>
  <c r="R473" i="1"/>
  <c r="R472" i="1"/>
  <c r="R471" i="1"/>
  <c r="H152" i="1"/>
  <c r="G152" i="1"/>
  <c r="H151" i="1"/>
  <c r="G151" i="1"/>
  <c r="H764" i="1"/>
  <c r="G764" i="1"/>
  <c r="H763" i="1"/>
  <c r="G763" i="1"/>
  <c r="H805" i="1"/>
  <c r="G805" i="1"/>
  <c r="H804" i="1"/>
  <c r="G804" i="1"/>
  <c r="H1060" i="1"/>
  <c r="G1060" i="1"/>
  <c r="H1059" i="1"/>
  <c r="G1059" i="1"/>
  <c r="H1058" i="1"/>
  <c r="G1058" i="1"/>
  <c r="H1057" i="1"/>
  <c r="G1057" i="1"/>
  <c r="H1276" i="1"/>
  <c r="G1276" i="1"/>
  <c r="H1275" i="1"/>
  <c r="G1275" i="1"/>
  <c r="H758" i="1"/>
  <c r="G758" i="1"/>
  <c r="H757" i="1"/>
  <c r="G757" i="1"/>
  <c r="H756" i="1"/>
  <c r="G756" i="1"/>
  <c r="H755" i="1"/>
  <c r="G755" i="1"/>
  <c r="H754" i="1"/>
  <c r="G754" i="1"/>
  <c r="H753" i="1"/>
  <c r="G753" i="1"/>
  <c r="H727" i="1"/>
  <c r="G726" i="1"/>
  <c r="H786" i="1"/>
  <c r="G786" i="1"/>
  <c r="H785" i="1"/>
  <c r="G785" i="1"/>
  <c r="H809" i="1"/>
  <c r="G809" i="1"/>
  <c r="H808" i="1"/>
  <c r="G808" i="1"/>
  <c r="H807" i="1"/>
  <c r="G807" i="1"/>
  <c r="H738" i="1"/>
  <c r="G738" i="1"/>
  <c r="H737" i="1"/>
  <c r="G737" i="1"/>
  <c r="H1300" i="1"/>
  <c r="G1300" i="1"/>
  <c r="H1299" i="1"/>
  <c r="G1299" i="1"/>
  <c r="H1298" i="1"/>
  <c r="G1298" i="1"/>
  <c r="H1301" i="1"/>
  <c r="G1301" i="1"/>
  <c r="H165" i="1"/>
  <c r="G165" i="1"/>
  <c r="H164" i="1"/>
  <c r="G164" i="1"/>
  <c r="H163" i="1"/>
  <c r="G163" i="1"/>
  <c r="H141" i="1"/>
  <c r="G141" i="1"/>
  <c r="H140" i="1"/>
  <c r="G140" i="1"/>
</calcChain>
</file>

<file path=xl/sharedStrings.xml><?xml version="1.0" encoding="utf-8"?>
<sst xmlns="http://schemas.openxmlformats.org/spreadsheetml/2006/main" count="5630" uniqueCount="2639">
  <si>
    <t xml:space="preserve">State agency: </t>
  </si>
  <si>
    <t>COLUMNS 7 &amp; 8 AUTOMATICALLY POPULATE 
(Only One Column Should Be Marked per School)</t>
  </si>
  <si>
    <t>FOR PARTICIPATING CEP SCHOOLS ONLY (Only Mark One)</t>
  </si>
  <si>
    <t>LEA ID</t>
  </si>
  <si>
    <t>LEA Name</t>
  </si>
  <si>
    <t>School ID</t>
  </si>
  <si>
    <t>School Name</t>
  </si>
  <si>
    <t>Identified Student Percentage (ISP)</t>
  </si>
  <si>
    <t>Proxy 
Identified Student Percentage (ISP)</t>
  </si>
  <si>
    <t>Eligible to Participate</t>
  </si>
  <si>
    <t xml:space="preserve">Near Eligible to Participate </t>
  </si>
  <si>
    <t>Currently Participating</t>
  </si>
  <si>
    <t>Participating as an Individual Site</t>
  </si>
  <si>
    <t>Participating as part of a Group of Schools</t>
  </si>
  <si>
    <t>Participating as Part of an Entire District</t>
  </si>
  <si>
    <t>Participating in Year 4 and Eligible for a Grace Year</t>
  </si>
  <si>
    <t>Comments</t>
  </si>
  <si>
    <t>LEA ID, as reported on the FNS-742, for the LEA entered in column 2. All LEAs included in the tab "LEA wide Notification Report" should be listed in this column.</t>
  </si>
  <si>
    <t>Enter the LEA name, as reported on the FNS-742, for the school in column 4. All LEAs included in the tab "LEA wide Notification Report" should be listed in this column.</t>
  </si>
  <si>
    <t>Enter the school name for all schools in all LEAs with at least one CEP-eligible school. All schools in the LEAs provided in the 'LEA wide Notification Report' tab should be listed.</t>
  </si>
  <si>
    <t>An "X" will appear in this column if the school in column 4 is eligible to participate in CEP.
(ISP in column 5 or 6 is &gt;=40%)</t>
  </si>
  <si>
    <t>An "X" will appear in this column if the school in column 4 is nearly eligible to participate in CEP.
(ISP in column 5 or 6 is &gt;=30% and &lt;40%)</t>
  </si>
  <si>
    <t>x</t>
  </si>
  <si>
    <t>Instruction  - Annual  School Notification Report</t>
  </si>
  <si>
    <t>AR Department of Education</t>
  </si>
  <si>
    <t>PAPER SIZE 11" x 17"</t>
  </si>
  <si>
    <r>
      <t xml:space="preserve">FOR THE ISP, ONLY USE COLUMN 5 </t>
    </r>
    <r>
      <rPr>
        <b/>
        <u val="double"/>
        <sz val="10"/>
        <rFont val="Calibri"/>
        <family val="2"/>
        <scheme val="minor"/>
      </rPr>
      <t>OR</t>
    </r>
    <r>
      <rPr>
        <b/>
        <sz val="10"/>
        <rFont val="Calibri"/>
        <family val="2"/>
        <scheme val="minor"/>
      </rPr>
      <t xml:space="preserve"> 6</t>
    </r>
  </si>
  <si>
    <t>State Agency Template
Identified Student Percentage (ISP) Annual Notification by School</t>
  </si>
  <si>
    <r>
      <rPr>
        <b/>
        <sz val="12"/>
        <color theme="1"/>
        <rFont val="Calibri"/>
        <family val="2"/>
        <scheme val="minor"/>
      </rPr>
      <t xml:space="preserve">Column 7 - ELIGIBLE TO PARTICIPATE - </t>
    </r>
    <r>
      <rPr>
        <b/>
        <sz val="12"/>
        <color rgb="FFFF0000"/>
        <rFont val="Calibri"/>
        <family val="2"/>
        <scheme val="minor"/>
      </rPr>
      <t>Do not enter data into this cell. It will autofill based data in columns 5 and 6</t>
    </r>
    <r>
      <rPr>
        <sz val="12"/>
        <color theme="1"/>
        <rFont val="Calibri"/>
        <family val="2"/>
        <scheme val="minor"/>
      </rPr>
      <t>. An "X" will appear in this column if the school in column 4 is eligible to participate in CEP.  (ISP in column 5 or 6 is &gt;=40%)</t>
    </r>
  </si>
  <si>
    <r>
      <rPr>
        <b/>
        <sz val="12"/>
        <color theme="1"/>
        <rFont val="Calibri"/>
        <family val="2"/>
        <scheme val="minor"/>
      </rPr>
      <t xml:space="preserve">Column 1 - LEA ID -  </t>
    </r>
    <r>
      <rPr>
        <sz val="12"/>
        <color theme="1"/>
        <rFont val="Calibri"/>
        <family val="2"/>
        <scheme val="minor"/>
      </rPr>
      <t>Enter the District (LEA) ID  as reported on the FNS-742 - Example: 0101000.</t>
    </r>
  </si>
  <si>
    <r>
      <rPr>
        <b/>
        <sz val="12"/>
        <color theme="1"/>
        <rFont val="Calibri"/>
        <family val="2"/>
        <scheme val="minor"/>
      </rPr>
      <t xml:space="preserve">Column 2 - LEA NAME - </t>
    </r>
    <r>
      <rPr>
        <sz val="12"/>
        <color theme="1"/>
        <rFont val="Calibri"/>
        <family val="2"/>
        <scheme val="minor"/>
      </rPr>
      <t xml:space="preserve"> Enter the District (LEA) name as reported on the FNS-742 - Example: ABC School District. </t>
    </r>
  </si>
  <si>
    <r>
      <rPr>
        <b/>
        <sz val="12"/>
        <color theme="1"/>
        <rFont val="Calibri"/>
        <family val="2"/>
        <scheme val="minor"/>
      </rPr>
      <t xml:space="preserve">Column 3 - SCHOOL ID - </t>
    </r>
    <r>
      <rPr>
        <sz val="12"/>
        <color theme="1"/>
        <rFont val="Calibri"/>
        <family val="2"/>
        <scheme val="minor"/>
      </rPr>
      <t xml:space="preserve">Enter the School ID - Example: 0101001. </t>
    </r>
  </si>
  <si>
    <r>
      <rPr>
        <b/>
        <sz val="12"/>
        <color theme="1"/>
        <rFont val="Calibri"/>
        <family val="2"/>
        <scheme val="minor"/>
      </rPr>
      <t xml:space="preserve">Column 4 - SCHOOL NAME - </t>
    </r>
    <r>
      <rPr>
        <sz val="12"/>
        <color theme="1"/>
        <rFont val="Calibri"/>
        <family val="2"/>
        <scheme val="minor"/>
      </rPr>
      <t xml:space="preserve"> Enter the school name - Example: Smith Elementary School. </t>
    </r>
  </si>
  <si>
    <r>
      <rPr>
        <b/>
        <sz val="12"/>
        <color theme="1"/>
        <rFont val="Calibri"/>
        <family val="2"/>
        <scheme val="minor"/>
      </rPr>
      <t>Column 8  - NEAR ELIGIBLE TO PARTICIPATE -</t>
    </r>
    <r>
      <rPr>
        <b/>
        <sz val="12"/>
        <color rgb="FFFF0000"/>
        <rFont val="Calibri"/>
        <family val="2"/>
        <scheme val="minor"/>
      </rPr>
      <t>Do not enter data into this cell. It will autofill based data in columns 5 and 6.</t>
    </r>
    <r>
      <rPr>
        <sz val="12"/>
        <color rgb="FFFF0000"/>
        <rFont val="Calibri"/>
        <family val="2"/>
        <scheme val="minor"/>
      </rPr>
      <t xml:space="preserve"> </t>
    </r>
    <r>
      <rPr>
        <sz val="12"/>
        <color theme="1"/>
        <rFont val="Calibri"/>
        <family val="2"/>
        <scheme val="minor"/>
      </rPr>
      <t>An "X" will appear in this column if the school in column 4 is nearly eligible to participate in CEP. (ISP in column 5 or 6 is &gt;=30% and &lt;40%)</t>
    </r>
  </si>
  <si>
    <r>
      <rPr>
        <b/>
        <sz val="12"/>
        <color theme="1"/>
        <rFont val="Calibri"/>
        <family val="2"/>
        <scheme val="minor"/>
      </rPr>
      <t>Column 9 - CURRENTLY PARTICIPATING -</t>
    </r>
    <r>
      <rPr>
        <sz val="12"/>
        <color theme="1"/>
        <rFont val="Calibri"/>
        <family val="2"/>
        <scheme val="minor"/>
      </rPr>
      <t xml:space="preserve"> Place an "X" in this column if the school in column 4 is currently participating in CEP. 
</t>
    </r>
    <r>
      <rPr>
        <b/>
        <sz val="12"/>
        <color rgb="FFFF0000"/>
        <rFont val="Calibri"/>
        <family val="2"/>
        <scheme val="minor"/>
      </rPr>
      <t>Note: The "X" is not case sensitive. Using any other letter or icon will result in an error. If school is not currently participating leave blank.</t>
    </r>
  </si>
  <si>
    <r>
      <rPr>
        <b/>
        <sz val="12"/>
        <color theme="1"/>
        <rFont val="Calibri"/>
        <family val="2"/>
        <scheme val="minor"/>
      </rPr>
      <t xml:space="preserve">Column 12 - PARTICIPATION AS PART OF AN ENTIRE "DISTRICT" - </t>
    </r>
    <r>
      <rPr>
        <sz val="12"/>
        <color theme="1"/>
        <rFont val="Calibri"/>
        <family val="2"/>
        <scheme val="minor"/>
      </rPr>
      <t xml:space="preserve"> Place a "D" in this column if the school in column 4 is currently participating in CEP as part of a district-wide adoption of CEP. 
</t>
    </r>
    <r>
      <rPr>
        <b/>
        <sz val="12"/>
        <color rgb="FFFF0000"/>
        <rFont val="Calibri"/>
        <family val="2"/>
        <scheme val="minor"/>
      </rPr>
      <t>Use column 11 for any school in an LEA that is participating in CEP in all schools but are participating as part of a group of schools.
Note: The "D" is not case sensitive. Using any other letter or icon will result in an error. If not currently participating as part of a "District" wide grouping, leave blank.</t>
    </r>
  </si>
  <si>
    <r>
      <rPr>
        <b/>
        <sz val="12"/>
        <color theme="1"/>
        <rFont val="Calibri"/>
        <family val="2"/>
        <scheme val="minor"/>
      </rPr>
      <t xml:space="preserve">Column 13 - PARTICIPATING IN YEAR 4 AND ELIGIBLE FOR A GRACE YEAR - </t>
    </r>
    <r>
      <rPr>
        <sz val="12"/>
        <color theme="1"/>
        <rFont val="Calibri"/>
        <family val="2"/>
        <scheme val="minor"/>
      </rPr>
      <t xml:space="preserve"> Place an "X" in this column if the school in column 4 is currently in the 4th year of participation and is eligible for a Grace Year.
(ISP&gt;=30% and &lt;40%.) 
</t>
    </r>
    <r>
      <rPr>
        <b/>
        <sz val="12"/>
        <color rgb="FFFF0000"/>
        <rFont val="Calibri"/>
        <family val="2"/>
        <scheme val="minor"/>
      </rPr>
      <t>Note: The "X" is not case sensitive. Using any other letter or icon will result in an error. If not in year 4, leave blank.</t>
    </r>
  </si>
  <si>
    <t>This excel spreadsheet report is scaled to paper size 11" x 17" -- ledger.</t>
  </si>
  <si>
    <r>
      <rPr>
        <b/>
        <sz val="12"/>
        <color theme="1"/>
        <rFont val="Calibri"/>
        <family val="2"/>
        <scheme val="minor"/>
      </rPr>
      <t xml:space="preserve">Column 10 - PARTICIPATING AS AN "INDIVIDUAL" SITE - </t>
    </r>
    <r>
      <rPr>
        <sz val="12"/>
        <color theme="1"/>
        <rFont val="Calibri"/>
        <family val="2"/>
        <scheme val="minor"/>
      </rPr>
      <t xml:space="preserve"> Place an "I" in this column if the school in column 4 is currently participating in CEP as an individual site. 
</t>
    </r>
    <r>
      <rPr>
        <b/>
        <sz val="12"/>
        <color rgb="FFFF0000"/>
        <rFont val="Calibri"/>
        <family val="2"/>
        <scheme val="minor"/>
      </rPr>
      <t>Note: The "I" is not case sensitive. Using any other letter or icon will result in an error. If not currently participating as an "Individual" site, leave blank.</t>
    </r>
  </si>
  <si>
    <r>
      <rPr>
        <b/>
        <sz val="12"/>
        <color theme="1"/>
        <rFont val="Calibri"/>
        <family val="2"/>
        <scheme val="minor"/>
      </rPr>
      <t xml:space="preserve">Column 11 - PARTICIPATING AS PART OF A "GROUP" OF SCHOOLS - </t>
    </r>
    <r>
      <rPr>
        <sz val="12"/>
        <color theme="1"/>
        <rFont val="Calibri"/>
        <family val="2"/>
        <scheme val="minor"/>
      </rPr>
      <t xml:space="preserve"> Place a "G" in this column if the school in column 4 is currently participating in CEP as part of a group of schools. 
</t>
    </r>
    <r>
      <rPr>
        <b/>
        <sz val="12"/>
        <color rgb="FFFF0000"/>
        <rFont val="Calibri"/>
        <family val="2"/>
        <scheme val="minor"/>
      </rPr>
      <t>Mark this column using G1, G2, G3, etc. to distinguish between CEP groupings, if applicable.
Note: The "G" is not case sensitive. Using any other letter or icon will result in an error.  If not currently participating as part of a "Group" of sites, leave blank.</t>
    </r>
  </si>
  <si>
    <t>Enter the school ID for the school in column 4.</t>
  </si>
  <si>
    <t>Place an "X" in this column if the school in column 4 is currently participating in CEP.</t>
  </si>
  <si>
    <t xml:space="preserve">Place an "I" in this column if the school in column 4 is currently participating in CEP as an individual site. </t>
  </si>
  <si>
    <t>Place a "G" in this column if the school in column 4 is currently participating in CEP as part of a group of schools. 
Mark this column using G1, G2, G3, etc. to distinguish between CEP groupings, if applicable.</t>
  </si>
  <si>
    <t>Place a "D" in this column if the school in column 4 is currently participating in CEP as part of a district-wide adoption of CEP. 
Use column 11 for any school in an LEA that is participating in CEP in all schools but are participating as part of a group of schools.</t>
  </si>
  <si>
    <t xml:space="preserve">Enter the total # of students enrolled at the school (denominator of ISP). </t>
  </si>
  <si>
    <r>
      <rPr>
        <b/>
        <sz val="12"/>
        <color theme="1"/>
        <rFont val="Calibri"/>
        <family val="2"/>
        <scheme val="minor"/>
      </rPr>
      <t xml:space="preserve">Column 16 - Comments - </t>
    </r>
    <r>
      <rPr>
        <sz val="12"/>
        <color theme="1"/>
        <rFont val="Calibri"/>
        <family val="2"/>
        <scheme val="minor"/>
      </rPr>
      <t xml:space="preserve"> Enter any comments or clarification about the data being reported.</t>
    </r>
  </si>
  <si>
    <r>
      <t>Place an "X" in this column</t>
    </r>
    <r>
      <rPr>
        <sz val="8"/>
        <rFont val="Calibri"/>
        <family val="2"/>
        <scheme val="minor"/>
      </rPr>
      <t xml:space="preserve"> if</t>
    </r>
    <r>
      <rPr>
        <sz val="8"/>
        <color theme="1"/>
        <rFont val="Calibri"/>
        <family val="2"/>
        <scheme val="minor"/>
      </rPr>
      <t xml:space="preserve"> the school in column 4 is currently in the 4th year of the participation and is eligible for a Grace Year.
(ISP&gt;=30% and &lt;40%.) </t>
    </r>
  </si>
  <si>
    <r>
      <rPr>
        <b/>
        <sz val="12"/>
        <color theme="1"/>
        <rFont val="Calibri"/>
        <family val="2"/>
        <scheme val="minor"/>
      </rPr>
      <t>Column 5 - IDENTIFIED STUDENT PERCENTAGE (ISP)</t>
    </r>
    <r>
      <rPr>
        <sz val="12"/>
        <color theme="1"/>
        <rFont val="Calibri"/>
        <family val="2"/>
        <scheme val="minor"/>
      </rPr>
      <t xml:space="preserve"> - Enter the school-level ISP as of a specific date  pulled  April 3, 2023.  ISP = # of identified students divided by total enrollment. Enter the ISP as a percentage rounded to two decimals.  Ex: 62.57%  
</t>
    </r>
    <r>
      <rPr>
        <b/>
        <sz val="12"/>
        <color theme="1"/>
        <rFont val="Calibri"/>
        <family val="2"/>
        <scheme val="minor"/>
      </rPr>
      <t>DO NOT INCLUDE THE 1.6 MULTIPLIER</t>
    </r>
    <r>
      <rPr>
        <sz val="12"/>
        <color theme="1"/>
        <rFont val="Calibri"/>
        <family val="2"/>
        <scheme val="minor"/>
      </rPr>
      <t xml:space="preserve">
An ISP greater than 100.00% will result in an error.</t>
    </r>
  </si>
  <si>
    <r>
      <rPr>
        <b/>
        <sz val="12"/>
        <color theme="1"/>
        <rFont val="Calibri"/>
        <family val="2"/>
        <scheme val="minor"/>
      </rPr>
      <t>Column 6 -  PROXY IDENTIFIED STUDENT PERCENTAGE (ISP)</t>
    </r>
    <r>
      <rPr>
        <sz val="12"/>
        <color theme="1"/>
        <rFont val="Calibri"/>
        <family val="2"/>
        <scheme val="minor"/>
      </rPr>
      <t xml:space="preserve"> - Column 6 will turn black if data already entered in column 5 -  If the actual ISP is unavailable, enter the proxy ISP, as of a specific date April 3, 2023. Proxy ISP = # of directly certified students with SNAP divided by total enrollment. Refer to column 5 for additional instructions. If using column 5 for the ISP, leave this column blank.                                                                                                                                                                                                Entering the ISP in both columns 5 and 6 will result in an error.</t>
    </r>
  </si>
  <si>
    <r>
      <rPr>
        <b/>
        <sz val="12"/>
        <color theme="1"/>
        <rFont val="Calibri"/>
        <family val="2"/>
        <scheme val="minor"/>
      </rPr>
      <t>Column 14</t>
    </r>
    <r>
      <rPr>
        <sz val="12"/>
        <color theme="1"/>
        <rFont val="Calibri"/>
        <family val="2"/>
        <scheme val="minor"/>
      </rPr>
      <t xml:space="preserve"> -TOTAL IDENTIFIED STUDENTS FOR A SPECIFIED DATE  April 3, 2023 -  Enter the total # of "Identified Students" enrolled at the school (numerator of ISP) as of a specified date April 3, 2023.  </t>
    </r>
    <r>
      <rPr>
        <b/>
        <sz val="12"/>
        <color theme="1"/>
        <rFont val="Calibri"/>
        <family val="2"/>
        <scheme val="minor"/>
      </rPr>
      <t>Note:</t>
    </r>
    <r>
      <rPr>
        <sz val="12"/>
        <color theme="1"/>
        <rFont val="Calibri"/>
        <family val="2"/>
        <scheme val="minor"/>
      </rPr>
      <t xml:space="preserve"> Leaving this cell blank will result in an error.</t>
    </r>
  </si>
  <si>
    <r>
      <rPr>
        <b/>
        <sz val="12"/>
        <color theme="1"/>
        <rFont val="Calibri"/>
        <family val="2"/>
        <scheme val="minor"/>
      </rPr>
      <t xml:space="preserve">Column 15 </t>
    </r>
    <r>
      <rPr>
        <sz val="12"/>
        <color theme="1"/>
        <rFont val="Calibri"/>
        <family val="2"/>
        <scheme val="minor"/>
      </rPr>
      <t xml:space="preserve">- STUDENT ENROLLMENT FOR A SPECIFIED DATE  April 3, 2023  -  Enter the total # of students enrolled at the school (denominator of ISP) as of a specified date April 3, 2023.  </t>
    </r>
    <r>
      <rPr>
        <b/>
        <sz val="12"/>
        <color theme="1"/>
        <rFont val="Calibri"/>
        <family val="2"/>
        <scheme val="minor"/>
      </rPr>
      <t>Note:</t>
    </r>
    <r>
      <rPr>
        <sz val="12"/>
        <color theme="1"/>
        <rFont val="Calibri"/>
        <family val="2"/>
        <scheme val="minor"/>
      </rPr>
      <t xml:space="preserve"> Leaving this cell blank will result in an error.</t>
    </r>
  </si>
  <si>
    <t xml:space="preserve">Instructions:                                                                                                                                                                                                                                                                                                                      
• In columns 1-6, enter the LEA ID, LEA name, school ID, school name, and the identified student percentage (ISP) or proxy ISP.
•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
• Place a “G” in column 11 if the school in column 4 is participating in CEP as part of a CEP grouping of schools.                                                                                                                           
• Place a “D” in column 12 is the school in column 4 is participating in CEP as part of a district-wide adoption of CEP.
• Place an “X” in column 13 if the school in column 4 is eligible for a Grace Year.
• Enter total Identified Students for specified date April 3, 2023. 
• Enter total Enrolled students as for specified date April 3, 2023. 
• Provide additional comments or clarifications in column 16 </t>
  </si>
  <si>
    <t>Enter the school-level ISP for specified date April 3, 2023. ISP = # of identified students divided by total enrollment. Enter the ISP as a percentage rounded to two decimals. 
Ex: 62.57%
DO NOT INCLUDE THE 1.6 MULTIPLIER
An ISP greater than 100.00% will result in an error.</t>
  </si>
  <si>
    <t>If the actual ISP is unavailable, enter the proxy ISP,  for specified date April 3, 2023.. Proxy ISP = # of directly certified students with SNAP divided by total enrollment. Refer to column 5 for additional instructions.
If using column 5 for the ISP, leave this column blank. Entering the ISP in both columns 5 and 6 will result in an error.</t>
  </si>
  <si>
    <t>Total Identified Students  for specified date April 3, 2023</t>
  </si>
  <si>
    <t>Total Identified Students  of          April 3, 2023</t>
  </si>
  <si>
    <t>Enter total # of Identified Students for specified date April 3, 2023. (Direct Certification , Homeless, Migrant, Foster, Head Start, Even Start, and children from DC Households)</t>
  </si>
  <si>
    <t>Total Enrollment for specified date April 3, 2023</t>
  </si>
  <si>
    <t>Total Student Enrollment as of April 3, 2023</t>
  </si>
  <si>
    <r>
      <t xml:space="preserve">• Submit completed template to the ADE Child Nutrition Community Eligibility Provision email address </t>
    </r>
    <r>
      <rPr>
        <b/>
        <i/>
        <sz val="12"/>
        <color rgb="FF0033CC"/>
        <rFont val="Calibri"/>
        <family val="2"/>
        <scheme val="minor"/>
      </rPr>
      <t>ade.chnutcep@ade.arkansas.gov</t>
    </r>
    <r>
      <rPr>
        <b/>
        <i/>
        <sz val="12"/>
        <color theme="1"/>
        <rFont val="Calibri"/>
        <family val="2"/>
        <scheme val="minor"/>
      </rPr>
      <t xml:space="preserve"> by </t>
    </r>
    <r>
      <rPr>
        <b/>
        <i/>
        <sz val="12"/>
        <color rgb="FFFF0000"/>
        <rFont val="Calibri"/>
        <family val="2"/>
        <scheme val="minor"/>
      </rPr>
      <t>April 17, 2023</t>
    </r>
    <r>
      <rPr>
        <b/>
        <i/>
        <sz val="12"/>
        <color theme="1"/>
        <rFont val="Calibri"/>
        <family val="2"/>
        <scheme val="minor"/>
      </rPr>
      <t>.</t>
    </r>
  </si>
  <si>
    <r>
      <t xml:space="preserve">Read and follow the directions carefully. The report is an excel spreadsheet that contains formulas that can be corrupted and affect the data. If you make a mistake entering the data use the "Backspace" button, not the "Delete" button, to correct the error as it could corrupt the formulas. Yellow cells indicate missing information. Red cells indicate an error. Submit completed template to </t>
    </r>
    <r>
      <rPr>
        <b/>
        <i/>
        <sz val="12"/>
        <color rgb="FF0033CC"/>
        <rFont val="Calibri"/>
        <family val="2"/>
        <scheme val="minor"/>
      </rPr>
      <t>ade.chnutcep@ade.arkansas.gov</t>
    </r>
    <r>
      <rPr>
        <b/>
        <i/>
        <sz val="12"/>
        <color theme="1"/>
        <rFont val="Calibri"/>
        <family val="2"/>
        <scheme val="minor"/>
      </rPr>
      <t xml:space="preserve"> no later than </t>
    </r>
    <r>
      <rPr>
        <b/>
        <i/>
        <sz val="12"/>
        <color rgb="FFFF0000"/>
        <rFont val="Calibri"/>
        <family val="2"/>
        <scheme val="minor"/>
      </rPr>
      <t>April 17, 2023</t>
    </r>
    <r>
      <rPr>
        <b/>
        <i/>
        <sz val="12"/>
        <color theme="1"/>
        <rFont val="Calibri"/>
        <family val="2"/>
        <scheme val="minor"/>
      </rPr>
      <t>. This a USDA deadline and failure to submit on time could result in audit findings.</t>
    </r>
  </si>
  <si>
    <t>2807000</t>
  </si>
  <si>
    <t>Greene County Technical School District</t>
  </si>
  <si>
    <t>2807004</t>
  </si>
  <si>
    <t>2807007</t>
  </si>
  <si>
    <t>2807008</t>
  </si>
  <si>
    <t>2807009</t>
  </si>
  <si>
    <t>2807010</t>
  </si>
  <si>
    <t>Wonderview School District</t>
  </si>
  <si>
    <t>1505025</t>
  </si>
  <si>
    <t>Wonderview Elementary School</t>
  </si>
  <si>
    <t>1505026</t>
  </si>
  <si>
    <t>Wonderview High School</t>
  </si>
  <si>
    <t>53030010</t>
  </si>
  <si>
    <t>53030011</t>
  </si>
  <si>
    <t>2605000</t>
  </si>
  <si>
    <t>Lake Hamilton School District</t>
  </si>
  <si>
    <t>2605038</t>
  </si>
  <si>
    <t>2605033</t>
  </si>
  <si>
    <t>Lake Hamilton Elementary School</t>
  </si>
  <si>
    <t>2605036</t>
  </si>
  <si>
    <t>Lake Hamilton Intermediate School</t>
  </si>
  <si>
    <t>2605037</t>
  </si>
  <si>
    <t>Lake Hamilton Middle School</t>
  </si>
  <si>
    <t>2605035</t>
  </si>
  <si>
    <t>2605034</t>
  </si>
  <si>
    <t>Lake Hamilton High School</t>
  </si>
  <si>
    <t>3005000</t>
  </si>
  <si>
    <t>Ouachita School District</t>
  </si>
  <si>
    <t>3005029</t>
  </si>
  <si>
    <t>Ouachita Elementary School</t>
  </si>
  <si>
    <t/>
  </si>
  <si>
    <t>3005030</t>
  </si>
  <si>
    <t>Ouachita High School</t>
  </si>
  <si>
    <t>0506000</t>
  </si>
  <si>
    <t>Lead Hill School District</t>
  </si>
  <si>
    <t>0506031</t>
  </si>
  <si>
    <t xml:space="preserve">Lead Hill Elementary School </t>
  </si>
  <si>
    <t>X</t>
  </si>
  <si>
    <t>D</t>
  </si>
  <si>
    <t>0506032</t>
  </si>
  <si>
    <t>Lead Hill High School</t>
  </si>
  <si>
    <t>0803000</t>
  </si>
  <si>
    <t>Green Forest School District</t>
  </si>
  <si>
    <t>0803011</t>
  </si>
  <si>
    <t>0803012</t>
  </si>
  <si>
    <t>Green Forest High School</t>
  </si>
  <si>
    <t>0803013</t>
  </si>
  <si>
    <t>4802000</t>
  </si>
  <si>
    <t>Clarendon School District</t>
  </si>
  <si>
    <t>Clarendon Elementary &amp; Pre-K</t>
  </si>
  <si>
    <t>Clarendon High School</t>
  </si>
  <si>
    <t>Harrisburg School District</t>
  </si>
  <si>
    <t>Harrisburg High School</t>
  </si>
  <si>
    <t>5403000</t>
  </si>
  <si>
    <t>5403022</t>
  </si>
  <si>
    <t>Central High School</t>
  </si>
  <si>
    <t>5403023</t>
  </si>
  <si>
    <t>4712000</t>
  </si>
  <si>
    <t>Manila School District</t>
  </si>
  <si>
    <t>4712043</t>
  </si>
  <si>
    <t>Manila Elementary School</t>
  </si>
  <si>
    <t>4712044</t>
  </si>
  <si>
    <t>Manila High School</t>
  </si>
  <si>
    <t>5102000</t>
  </si>
  <si>
    <t>Jasper School District</t>
  </si>
  <si>
    <t>5102005</t>
  </si>
  <si>
    <t>5102006</t>
  </si>
  <si>
    <t>5102007</t>
  </si>
  <si>
    <t>5102008</t>
  </si>
  <si>
    <t>5102023</t>
  </si>
  <si>
    <t>5102024</t>
  </si>
  <si>
    <t>Pangburn School District</t>
  </si>
  <si>
    <t>7309000</t>
  </si>
  <si>
    <t>Pangburn High School</t>
  </si>
  <si>
    <t>6304000</t>
  </si>
  <si>
    <t>Harmony Grove School District</t>
  </si>
  <si>
    <t>6304029</t>
  </si>
  <si>
    <t>6304030</t>
  </si>
  <si>
    <t>Harmony Grove High School</t>
  </si>
  <si>
    <t>6304031</t>
  </si>
  <si>
    <t>Harmony Grove Middle School</t>
  </si>
  <si>
    <t>South Pike County School District</t>
  </si>
  <si>
    <t>5504014</t>
  </si>
  <si>
    <t>Murfreesboro Elementry School</t>
  </si>
  <si>
    <t>5504015</t>
  </si>
  <si>
    <t>Murfreesboro High School</t>
  </si>
  <si>
    <t>5201000</t>
  </si>
  <si>
    <t>Bearden School District</t>
  </si>
  <si>
    <t>5201001</t>
  </si>
  <si>
    <t>Bearden Elementary School</t>
  </si>
  <si>
    <t>5201002</t>
  </si>
  <si>
    <t>Bearden High School</t>
  </si>
  <si>
    <t>0701000</t>
  </si>
  <si>
    <t>Hampton School District</t>
  </si>
  <si>
    <t>0701001</t>
  </si>
  <si>
    <t>Hampton Elementary School</t>
  </si>
  <si>
    <t>0701002</t>
  </si>
  <si>
    <t>Hampton High School</t>
  </si>
  <si>
    <t>Perryville School District</t>
  </si>
  <si>
    <t>Dardanelle School District</t>
  </si>
  <si>
    <t>Helena-West Helena School District</t>
  </si>
  <si>
    <t>1505000</t>
  </si>
  <si>
    <t>5303000</t>
  </si>
  <si>
    <t>Perryville High School</t>
  </si>
  <si>
    <t>Greene County Tech Elementary School</t>
  </si>
  <si>
    <t>Greene County Tech Middle School</t>
  </si>
  <si>
    <t>Greene County Tech High School</t>
  </si>
  <si>
    <t>Greene County Tech Primary School</t>
  </si>
  <si>
    <t>Greene County Tech Junior High School</t>
  </si>
  <si>
    <t>Lake Hamilton Primary School</t>
  </si>
  <si>
    <t>Green Forest Elementary School</t>
  </si>
  <si>
    <t>Green Forest Intermediate School</t>
  </si>
  <si>
    <t>7504000</t>
  </si>
  <si>
    <t>7504013</t>
  </si>
  <si>
    <t>7504009</t>
  </si>
  <si>
    <t>7504010</t>
  </si>
  <si>
    <t>7504011</t>
  </si>
  <si>
    <t>5602005</t>
  </si>
  <si>
    <t>5602009</t>
  </si>
  <si>
    <t>5602031</t>
  </si>
  <si>
    <t>5602000</t>
  </si>
  <si>
    <t>Dardanelle Intermediate School</t>
  </si>
  <si>
    <t>Dardanelle Middle School</t>
  </si>
  <si>
    <t>Dardanelle High School</t>
  </si>
  <si>
    <t xml:space="preserve">Dardanelle Primary School </t>
  </si>
  <si>
    <t>Edit Check</t>
  </si>
  <si>
    <t>Harrisburg Elementary School</t>
  </si>
  <si>
    <t>Harrisburg Weiner Elementary School</t>
  </si>
  <si>
    <t>Jasper Elementary  School</t>
  </si>
  <si>
    <t>Jasper High  School</t>
  </si>
  <si>
    <t>Kingston Elementary  School</t>
  </si>
  <si>
    <t>Kingston High  School</t>
  </si>
  <si>
    <t>Oark Elementary  School</t>
  </si>
  <si>
    <t>Oark High  School</t>
  </si>
  <si>
    <t>Pangburn Elementary School</t>
  </si>
  <si>
    <t>Westbrook Elementary School</t>
  </si>
  <si>
    <t>Harmony Grove Junior High School</t>
  </si>
  <si>
    <t>5504000</t>
  </si>
  <si>
    <t>6304032</t>
  </si>
  <si>
    <t>4802008</t>
  </si>
  <si>
    <t>6103012</t>
  </si>
  <si>
    <t>Pocahontas School District</t>
  </si>
  <si>
    <t>6103000</t>
  </si>
  <si>
    <t>6103011</t>
  </si>
  <si>
    <t>Pocahontas High School</t>
  </si>
  <si>
    <t>6103010</t>
  </si>
  <si>
    <t>Pocahontas Elmentary School</t>
  </si>
  <si>
    <t>6103009</t>
  </si>
  <si>
    <t>0401024</t>
  </si>
  <si>
    <t>Bentonville School District</t>
  </si>
  <si>
    <t>0401000</t>
  </si>
  <si>
    <t>0401023</t>
  </si>
  <si>
    <t>0401022</t>
  </si>
  <si>
    <t>Creekside Middle School</t>
  </si>
  <si>
    <t>0401021</t>
  </si>
  <si>
    <t>0401020</t>
  </si>
  <si>
    <t>Bentonville West High School</t>
  </si>
  <si>
    <t>0401019</t>
  </si>
  <si>
    <t>0401018</t>
  </si>
  <si>
    <t>Brightfield Middle School</t>
  </si>
  <si>
    <t>0401017</t>
  </si>
  <si>
    <t>0401016</t>
  </si>
  <si>
    <t>0401015</t>
  </si>
  <si>
    <t>0401014</t>
  </si>
  <si>
    <t>Ruth Hale Barker Middle School</t>
  </si>
  <si>
    <t>0401013</t>
  </si>
  <si>
    <t>0401012</t>
  </si>
  <si>
    <t>0401011</t>
  </si>
  <si>
    <t>0401010</t>
  </si>
  <si>
    <t>0401009</t>
  </si>
  <si>
    <t>Ardis Ann Middle School</t>
  </si>
  <si>
    <t>0401008</t>
  </si>
  <si>
    <t>0401007</t>
  </si>
  <si>
    <t>0401006</t>
  </si>
  <si>
    <t>Old High Middle School</t>
  </si>
  <si>
    <t>0401005</t>
  </si>
  <si>
    <t>0401004</t>
  </si>
  <si>
    <t>Bentonville High School</t>
  </si>
  <si>
    <t>0401003</t>
  </si>
  <si>
    <t>0401002</t>
  </si>
  <si>
    <t>0401001</t>
  </si>
  <si>
    <t>Watson Chapel School District</t>
  </si>
  <si>
    <t>Watson Chapel High School</t>
  </si>
  <si>
    <t>Coleman Elementary School</t>
  </si>
  <si>
    <t>LL Owen Elementary School</t>
  </si>
  <si>
    <t>3509000</t>
  </si>
  <si>
    <t>6601026</t>
  </si>
  <si>
    <t>Fort Smith Public School District</t>
  </si>
  <si>
    <t>6601000</t>
  </si>
  <si>
    <t>Northside High School</t>
  </si>
  <si>
    <t>6601024</t>
  </si>
  <si>
    <t>6601023</t>
  </si>
  <si>
    <t>6601022</t>
  </si>
  <si>
    <t>6601021</t>
  </si>
  <si>
    <t>6601020</t>
  </si>
  <si>
    <t>6601005</t>
  </si>
  <si>
    <t>6601029</t>
  </si>
  <si>
    <t>6601019</t>
  </si>
  <si>
    <t>6601032</t>
  </si>
  <si>
    <t>6601018</t>
  </si>
  <si>
    <t>6601017</t>
  </si>
  <si>
    <t>6601016</t>
  </si>
  <si>
    <t>6601014</t>
  </si>
  <si>
    <t>6601012</t>
  </si>
  <si>
    <t>6601030</t>
  </si>
  <si>
    <t>6601011</t>
  </si>
  <si>
    <t>Fort Smith Virtual Acadamy</t>
  </si>
  <si>
    <t>6601702</t>
  </si>
  <si>
    <t>6601010</t>
  </si>
  <si>
    <t>6601033</t>
  </si>
  <si>
    <t>6601031</t>
  </si>
  <si>
    <t>6601008</t>
  </si>
  <si>
    <t>6601007</t>
  </si>
  <si>
    <t>6601006</t>
  </si>
  <si>
    <t>6601003</t>
  </si>
  <si>
    <t>6601002</t>
  </si>
  <si>
    <t>6601001</t>
  </si>
  <si>
    <t>West Fork High School</t>
  </si>
  <si>
    <t>7208062</t>
  </si>
  <si>
    <t>West Fork School District</t>
  </si>
  <si>
    <t>7208000</t>
  </si>
  <si>
    <t>7208061</t>
  </si>
  <si>
    <t>7208060</t>
  </si>
  <si>
    <t>Pleasant View School</t>
  </si>
  <si>
    <t>1704018</t>
  </si>
  <si>
    <t>Mulberry Pleasant View Bi-County Schools</t>
  </si>
  <si>
    <t>1704000</t>
  </si>
  <si>
    <t>Mulberry High School</t>
  </si>
  <si>
    <t>1704017</t>
  </si>
  <si>
    <t>1704016</t>
  </si>
  <si>
    <t>6605057</t>
  </si>
  <si>
    <t>Lavaca School District</t>
  </si>
  <si>
    <t>6605000</t>
  </si>
  <si>
    <t>Lavaca Middle</t>
  </si>
  <si>
    <t>6605058</t>
  </si>
  <si>
    <t>6605056</t>
  </si>
  <si>
    <t>Jessieville Middle School</t>
  </si>
  <si>
    <t>2604031</t>
  </si>
  <si>
    <t>2604000</t>
  </si>
  <si>
    <t>Jessieville High School</t>
  </si>
  <si>
    <t>2604030</t>
  </si>
  <si>
    <t>2604029</t>
  </si>
  <si>
    <t>Ozark OJH/OHS School</t>
  </si>
  <si>
    <t>2404017</t>
  </si>
  <si>
    <t>Ozark School District</t>
  </si>
  <si>
    <t>2404000</t>
  </si>
  <si>
    <t>Ozark Middle School</t>
  </si>
  <si>
    <t>2404004</t>
  </si>
  <si>
    <t>2404013</t>
  </si>
  <si>
    <t>2404012</t>
  </si>
  <si>
    <t>Mt Vernon-Enola High School</t>
  </si>
  <si>
    <t>2306000</t>
  </si>
  <si>
    <t>Mt Vernon-Enola School District</t>
  </si>
  <si>
    <t>Lakeside High School</t>
  </si>
  <si>
    <t>2606044</t>
  </si>
  <si>
    <t>Lakeside School District</t>
  </si>
  <si>
    <t>2606000</t>
  </si>
  <si>
    <t>2606045</t>
  </si>
  <si>
    <t>Lakeside Middle School</t>
  </si>
  <si>
    <t>2606043</t>
  </si>
  <si>
    <t>2606042</t>
  </si>
  <si>
    <t>2606039</t>
  </si>
  <si>
    <t>Cedarville High School</t>
  </si>
  <si>
    <t>1702009</t>
  </si>
  <si>
    <t>Cedarville School District</t>
  </si>
  <si>
    <t>1702000</t>
  </si>
  <si>
    <t>Cedarville Middle School</t>
  </si>
  <si>
    <t>1702010</t>
  </si>
  <si>
    <t>1702008</t>
  </si>
  <si>
    <t>Marked Tree High School</t>
  </si>
  <si>
    <t>5604017</t>
  </si>
  <si>
    <t>Marked Tree School District</t>
  </si>
  <si>
    <t>5604000</t>
  </si>
  <si>
    <t>5604015</t>
  </si>
  <si>
    <t>Camden Fairview Early Childhood Education Center</t>
  </si>
  <si>
    <t>5204030</t>
  </si>
  <si>
    <t>5204000</t>
  </si>
  <si>
    <t>Camden Fairview Middle School</t>
  </si>
  <si>
    <t>5204028</t>
  </si>
  <si>
    <t>Ivory Intermediate School</t>
  </si>
  <si>
    <t>5204026</t>
  </si>
  <si>
    <t>Camden Fairview High School</t>
  </si>
  <si>
    <t>5204023</t>
  </si>
  <si>
    <t>Fairview Elementary School</t>
  </si>
  <si>
    <t>5204021</t>
  </si>
  <si>
    <t>1613031</t>
  </si>
  <si>
    <t>Riverside School District</t>
  </si>
  <si>
    <t>1613000</t>
  </si>
  <si>
    <t xml:space="preserve"> </t>
  </si>
  <si>
    <t>Riverside High School</t>
  </si>
  <si>
    <t>1613021</t>
  </si>
  <si>
    <t>1613010</t>
  </si>
  <si>
    <t>Marvell-Elaine High School</t>
  </si>
  <si>
    <t>5404032</t>
  </si>
  <si>
    <t>5404000</t>
  </si>
  <si>
    <t>5404030</t>
  </si>
  <si>
    <t>South Side High School</t>
  </si>
  <si>
    <t>7105019</t>
  </si>
  <si>
    <t>7105000</t>
  </si>
  <si>
    <t>7105018</t>
  </si>
  <si>
    <t>Earle High School</t>
  </si>
  <si>
    <t>1802007</t>
  </si>
  <si>
    <t>Earle School District</t>
  </si>
  <si>
    <t>1802000</t>
  </si>
  <si>
    <t>1802005</t>
  </si>
  <si>
    <t>7310042</t>
  </si>
  <si>
    <t>Rose Bud School District</t>
  </si>
  <si>
    <t>7310000</t>
  </si>
  <si>
    <t>Rose Bud High School</t>
  </si>
  <si>
    <t>7310043</t>
  </si>
  <si>
    <t>5804016</t>
  </si>
  <si>
    <t>Pottsville School District</t>
  </si>
  <si>
    <t>5804000</t>
  </si>
  <si>
    <t>Pottsville Middle Grades</t>
  </si>
  <si>
    <t>5804015</t>
  </si>
  <si>
    <t>Pottsville High School</t>
  </si>
  <si>
    <t>5804014</t>
  </si>
  <si>
    <t>5804013</t>
  </si>
  <si>
    <t>Panther Academy</t>
  </si>
  <si>
    <t>4304703</t>
  </si>
  <si>
    <t>Cabot School District</t>
  </si>
  <si>
    <t>4304000</t>
  </si>
  <si>
    <t>4304009</t>
  </si>
  <si>
    <t>4304006</t>
  </si>
  <si>
    <t>4304008</t>
  </si>
  <si>
    <t>4304002</t>
  </si>
  <si>
    <t>Junior High South</t>
  </si>
  <si>
    <t>4304004</t>
  </si>
  <si>
    <t>4304007</t>
  </si>
  <si>
    <t>Middle School South</t>
  </si>
  <si>
    <t>4304010</t>
  </si>
  <si>
    <t>Middle School North</t>
  </si>
  <si>
    <t>4304012</t>
  </si>
  <si>
    <t>Freshman Academy</t>
  </si>
  <si>
    <t>4304017</t>
  </si>
  <si>
    <t>Junior High North</t>
  </si>
  <si>
    <t>4304011</t>
  </si>
  <si>
    <t>4304014</t>
  </si>
  <si>
    <t>4304013</t>
  </si>
  <si>
    <t>4304001</t>
  </si>
  <si>
    <t>Cabot High School</t>
  </si>
  <si>
    <t>4304005</t>
  </si>
  <si>
    <t>4304015</t>
  </si>
  <si>
    <t>Elm Tree Elementary School</t>
  </si>
  <si>
    <t xml:space="preserve">Marvin Primary School </t>
  </si>
  <si>
    <t xml:space="preserve">Earle Elementary School </t>
  </si>
  <si>
    <t xml:space="preserve">Mt Vernon-Enola Elementary School </t>
  </si>
  <si>
    <t>Elgin B. Milton Elementary School</t>
  </si>
  <si>
    <t>Ozark Upper Elementary School</t>
  </si>
  <si>
    <t>Jessieville Elementary School</t>
  </si>
  <si>
    <t xml:space="preserve">Edgewood Elementary School </t>
  </si>
  <si>
    <t>Eastside Elementary School</t>
  </si>
  <si>
    <t>Central Elementary School</t>
  </si>
  <si>
    <t>South SideElementary School</t>
  </si>
  <si>
    <t>Stagecoach Elementary School</t>
  </si>
  <si>
    <t>Magness Creek Elementary School</t>
  </si>
  <si>
    <t>Mountian Springs Elementary School</t>
  </si>
  <si>
    <t>Marvell-Elaine Elementary School</t>
  </si>
  <si>
    <t>Marked Tree Elementary School</t>
  </si>
  <si>
    <t>Pottsville Elementary School</t>
  </si>
  <si>
    <t>Pocahontas Upper Elementary School</t>
  </si>
  <si>
    <t xml:space="preserve">Ballman Elementary School </t>
  </si>
  <si>
    <t xml:space="preserve">Barling Elementary School </t>
  </si>
  <si>
    <t xml:space="preserve">Beard Elementary School </t>
  </si>
  <si>
    <t xml:space="preserve">Bonneville Elementary School </t>
  </si>
  <si>
    <t xml:space="preserve">Carnall Elementary School </t>
  </si>
  <si>
    <t xml:space="preserve">Cavanaugh Elementary School </t>
  </si>
  <si>
    <t xml:space="preserve">Fairview Elementary School </t>
  </si>
  <si>
    <t xml:space="preserve">Howard Elementary School </t>
  </si>
  <si>
    <t xml:space="preserve">Orr Elementary School </t>
  </si>
  <si>
    <t xml:space="preserve">Park Elementary School </t>
  </si>
  <si>
    <t xml:space="preserve">Spradling Elementary School </t>
  </si>
  <si>
    <t xml:space="preserve">Sunnymede Elementary School </t>
  </si>
  <si>
    <t xml:space="preserve">Sutton Elementary School </t>
  </si>
  <si>
    <t xml:space="preserve">Trusty Elementary School </t>
  </si>
  <si>
    <t xml:space="preserve">Woods Elementary School </t>
  </si>
  <si>
    <t xml:space="preserve">Morrison Elementary School </t>
  </si>
  <si>
    <t xml:space="preserve">Cook Elementary School </t>
  </si>
  <si>
    <t xml:space="preserve">Tilles Elementary School </t>
  </si>
  <si>
    <t xml:space="preserve">Euper Lane Elementary School </t>
  </si>
  <si>
    <t xml:space="preserve">Lavaca Elementary School </t>
  </si>
  <si>
    <t>West Fork Elementary School</t>
  </si>
  <si>
    <t>Perryville Elementary School</t>
  </si>
  <si>
    <t>JF Wahl Elementary School</t>
  </si>
  <si>
    <t>Thomas Jefferson Elementary School</t>
  </si>
  <si>
    <t>R E Baker Elementary School</t>
  </si>
  <si>
    <t>Sugar Creek Elementary School</t>
  </si>
  <si>
    <t>Apple Glen Elementary School</t>
  </si>
  <si>
    <t>Mary Mae Jones Elementary School</t>
  </si>
  <si>
    <t>Centerton Gamble Elementary School</t>
  </si>
  <si>
    <t>Cooper Elementary School</t>
  </si>
  <si>
    <t>Willowbrook Elementary School</t>
  </si>
  <si>
    <t>Osage Creek Elementary School</t>
  </si>
  <si>
    <t>Evening Star Elementary School</t>
  </si>
  <si>
    <t>Vaughn Elementary School</t>
  </si>
  <si>
    <t>Riverside East Elementary School</t>
  </si>
  <si>
    <t>Riverside West Elementary School</t>
  </si>
  <si>
    <t>Cedarville Elementary School</t>
  </si>
  <si>
    <t>Jessieville School District</t>
  </si>
  <si>
    <t>Pottsville Junior High School</t>
  </si>
  <si>
    <t>Chaffin Junior High School</t>
  </si>
  <si>
    <t>Darby Junior High School</t>
  </si>
  <si>
    <t>Kimmons Junior High School</t>
  </si>
  <si>
    <t>Ramsey Junior High School</t>
  </si>
  <si>
    <t>Southside High School</t>
  </si>
  <si>
    <t>Lavaca  High School</t>
  </si>
  <si>
    <t>Lakeside Primary School</t>
  </si>
  <si>
    <t>Lakeside Intermediate School</t>
  </si>
  <si>
    <t>Westside Elementary School</t>
  </si>
  <si>
    <t>Southside Elementary School</t>
  </si>
  <si>
    <t>Northside Elementary School</t>
  </si>
  <si>
    <t>Ward Central Elementary School</t>
  </si>
  <si>
    <t>Camden Fairview School District</t>
  </si>
  <si>
    <t xml:space="preserve">Marvell-Elaine School District </t>
  </si>
  <si>
    <t xml:space="preserve">Pocahontas Junior High School </t>
  </si>
  <si>
    <t xml:space="preserve">West Fork Middle School </t>
  </si>
  <si>
    <t>Rose Bud Elememtary School</t>
  </si>
  <si>
    <t>Decatur High School</t>
  </si>
  <si>
    <t>0402009</t>
  </si>
  <si>
    <t>Decatur School District</t>
  </si>
  <si>
    <t>0402000</t>
  </si>
  <si>
    <t>Decatur Middle School</t>
  </si>
  <si>
    <t>0402011</t>
  </si>
  <si>
    <t>0402008</t>
  </si>
  <si>
    <t>Scranton High School</t>
  </si>
  <si>
    <t>4204019</t>
  </si>
  <si>
    <t>Scranton School District</t>
  </si>
  <si>
    <t>4204000</t>
  </si>
  <si>
    <t>4204016</t>
  </si>
  <si>
    <t>Charleston High School</t>
  </si>
  <si>
    <t>2402007</t>
  </si>
  <si>
    <t>Charleston School District</t>
  </si>
  <si>
    <t>2402000</t>
  </si>
  <si>
    <t>Charleston Elementary School</t>
  </si>
  <si>
    <t>2402006</t>
  </si>
  <si>
    <t>Centerpoint Academy of Agriculture &amp; Skilled Trades</t>
  </si>
  <si>
    <t>5502703</t>
  </si>
  <si>
    <t>Centerpoint School District</t>
  </si>
  <si>
    <t xml:space="preserve">5502000 </t>
  </si>
  <si>
    <t>Centerpoint High School</t>
  </si>
  <si>
    <t>5502013</t>
  </si>
  <si>
    <t>5502000</t>
  </si>
  <si>
    <t>5502011</t>
  </si>
  <si>
    <t>Woodlawn High School</t>
  </si>
  <si>
    <t>1304015</t>
  </si>
  <si>
    <t>Woodlawn School District</t>
  </si>
  <si>
    <t>1304000</t>
  </si>
  <si>
    <t>1304014</t>
  </si>
  <si>
    <t>Izard County High School</t>
  </si>
  <si>
    <t>3306015</t>
  </si>
  <si>
    <t>Izard County Consolidated</t>
  </si>
  <si>
    <t>3306000</t>
  </si>
  <si>
    <t>Izard County Middle School</t>
  </si>
  <si>
    <t>3306016</t>
  </si>
  <si>
    <t>Izard County Elementary School</t>
  </si>
  <si>
    <t>3306014</t>
  </si>
  <si>
    <t>Shirley High School</t>
  </si>
  <si>
    <t>7104015</t>
  </si>
  <si>
    <t>Shirley School District</t>
  </si>
  <si>
    <t>7104000</t>
  </si>
  <si>
    <t>7104014</t>
  </si>
  <si>
    <t>Mansfield High School</t>
  </si>
  <si>
    <t>6606062</t>
  </si>
  <si>
    <t>6606000</t>
  </si>
  <si>
    <t>Mansfield Middle School</t>
  </si>
  <si>
    <t>6606061</t>
  </si>
  <si>
    <t>Mansfield Elementary School</t>
  </si>
  <si>
    <t>6606060</t>
  </si>
  <si>
    <t>Valley Springs Middle School</t>
  </si>
  <si>
    <t>0505028</t>
  </si>
  <si>
    <t>Valley Springs School District</t>
  </si>
  <si>
    <t>0505000</t>
  </si>
  <si>
    <t>Valley Springs High School</t>
  </si>
  <si>
    <t>0505027</t>
  </si>
  <si>
    <t>Valley Springs Elementary School</t>
  </si>
  <si>
    <t>0505026</t>
  </si>
  <si>
    <t>Oden School</t>
  </si>
  <si>
    <t>5706009</t>
  </si>
  <si>
    <t>Ouachita River School District</t>
  </si>
  <si>
    <t>5706000</t>
  </si>
  <si>
    <t>Acorn High School</t>
  </si>
  <si>
    <t>5706002</t>
  </si>
  <si>
    <t>Acorn Elementary School</t>
  </si>
  <si>
    <t>5706001</t>
  </si>
  <si>
    <t>Bergman Middle School</t>
  </si>
  <si>
    <t>0502008</t>
  </si>
  <si>
    <t>Bergman School District</t>
  </si>
  <si>
    <t>0502000</t>
  </si>
  <si>
    <t>Bergman High School</t>
  </si>
  <si>
    <t>0502007</t>
  </si>
  <si>
    <t>Bergman Elementary School</t>
  </si>
  <si>
    <t>0502006</t>
  </si>
  <si>
    <t xml:space="preserve">Conway Juinor High School </t>
  </si>
  <si>
    <t>2301020</t>
  </si>
  <si>
    <t>Conway Public School District</t>
  </si>
  <si>
    <t>2301000</t>
  </si>
  <si>
    <t>2301019</t>
  </si>
  <si>
    <t>2301018</t>
  </si>
  <si>
    <t>Raymond &amp; Phyllis Simon Intermediate School</t>
  </si>
  <si>
    <t>2301017</t>
  </si>
  <si>
    <t>Ruth Doyle Middle School</t>
  </si>
  <si>
    <t>2301016</t>
  </si>
  <si>
    <t>Bob &amp; Betty Courtway Middle School</t>
  </si>
  <si>
    <t>2301013</t>
  </si>
  <si>
    <t>2301012</t>
  </si>
  <si>
    <t>2301011</t>
  </si>
  <si>
    <t>2301010</t>
  </si>
  <si>
    <t>2301009</t>
  </si>
  <si>
    <t>2301008</t>
  </si>
  <si>
    <t>Sallie Cone Pre-K</t>
  </si>
  <si>
    <t>2301007</t>
  </si>
  <si>
    <t>Conway High School</t>
  </si>
  <si>
    <t>2301006</t>
  </si>
  <si>
    <t>Carl Stuart Middle School</t>
  </si>
  <si>
    <t>2301004</t>
  </si>
  <si>
    <t>2301003</t>
  </si>
  <si>
    <t>2301001</t>
  </si>
  <si>
    <t>Greenwood Freshman Center</t>
  </si>
  <si>
    <t>6602047</t>
  </si>
  <si>
    <t xml:space="preserve">Greenwood School District </t>
  </si>
  <si>
    <t>6602000</t>
  </si>
  <si>
    <t>East Pointe Elementary School</t>
  </si>
  <si>
    <t>6602046</t>
  </si>
  <si>
    <t>East Hills Middle School</t>
  </si>
  <si>
    <t>6602045</t>
  </si>
  <si>
    <t>Westwood Elementary School</t>
  </si>
  <si>
    <t>6602044</t>
  </si>
  <si>
    <t>Greenwood High School</t>
  </si>
  <si>
    <t>6602043</t>
  </si>
  <si>
    <t>Greenwood Junior High School</t>
  </si>
  <si>
    <t>6602042</t>
  </si>
  <si>
    <t>Berryville Intermediate School</t>
  </si>
  <si>
    <t>0801004</t>
  </si>
  <si>
    <t>Berryville School District</t>
  </si>
  <si>
    <t>0801000</t>
  </si>
  <si>
    <t>Berryville Middle School</t>
  </si>
  <si>
    <t>0801003</t>
  </si>
  <si>
    <t>Berryville High School</t>
  </si>
  <si>
    <t>0801002</t>
  </si>
  <si>
    <t>Berryville Elementary School</t>
  </si>
  <si>
    <t>0801001</t>
  </si>
  <si>
    <t>I</t>
  </si>
  <si>
    <t>South Side  School District</t>
  </si>
  <si>
    <t>Mansfield School District</t>
  </si>
  <si>
    <t>2603000</t>
  </si>
  <si>
    <t>Hot Springs School District</t>
  </si>
  <si>
    <t>2603011</t>
  </si>
  <si>
    <t>Oaklawn STEM Magnet School</t>
  </si>
  <si>
    <t>2603015</t>
  </si>
  <si>
    <t>Main Street Visual &amp; Performing Arts Magnet School</t>
  </si>
  <si>
    <t>2603016</t>
  </si>
  <si>
    <t>Park Magnet School</t>
  </si>
  <si>
    <t>2603023</t>
  </si>
  <si>
    <t>Langston Elementary Leadership Academy</t>
  </si>
  <si>
    <t>2603702</t>
  </si>
  <si>
    <t>Hot Springs Junior Academy</t>
  </si>
  <si>
    <t>2603703</t>
  </si>
  <si>
    <t>Hot Springs High School</t>
  </si>
  <si>
    <t>5707000</t>
  </si>
  <si>
    <t>Cossatot River School District</t>
  </si>
  <si>
    <t>5707021</t>
  </si>
  <si>
    <t>5707023</t>
  </si>
  <si>
    <t>Cossatot River High School</t>
  </si>
  <si>
    <t>5707024</t>
  </si>
  <si>
    <t>Umpire School</t>
  </si>
  <si>
    <t>5707025</t>
  </si>
  <si>
    <t>Cossatot River Primary School</t>
  </si>
  <si>
    <t>2503000</t>
  </si>
  <si>
    <t>Viola School District</t>
  </si>
  <si>
    <t>2503009</t>
  </si>
  <si>
    <t>Viola Elementary School</t>
  </si>
  <si>
    <t>2503010</t>
  </si>
  <si>
    <t>Viola High School</t>
  </si>
  <si>
    <t>1201000</t>
  </si>
  <si>
    <t>Concord School District</t>
  </si>
  <si>
    <t>1201001</t>
  </si>
  <si>
    <t>Concord Elementary School</t>
  </si>
  <si>
    <t>1201002</t>
  </si>
  <si>
    <t>Concord High School</t>
  </si>
  <si>
    <t>4901000</t>
  </si>
  <si>
    <t>Caddo Hills School District</t>
  </si>
  <si>
    <t>4901001</t>
  </si>
  <si>
    <t>4901003</t>
  </si>
  <si>
    <t>Caddo Hills High School</t>
  </si>
  <si>
    <t>4301000</t>
  </si>
  <si>
    <t>Lonoke School District</t>
  </si>
  <si>
    <t>4301027</t>
  </si>
  <si>
    <t>Lonoke Elementary School</t>
  </si>
  <si>
    <t>4301028</t>
  </si>
  <si>
    <t>Lonoke Middle School</t>
  </si>
  <si>
    <t>4301029</t>
  </si>
  <si>
    <t>Lonoke High School</t>
  </si>
  <si>
    <t>4301030</t>
  </si>
  <si>
    <t>Lonoke Primary School</t>
  </si>
  <si>
    <t>0405000</t>
  </si>
  <si>
    <t>Rogers School District</t>
  </si>
  <si>
    <t>0405031</t>
  </si>
  <si>
    <t>0405032</t>
  </si>
  <si>
    <t>Garfield Elementary School</t>
  </si>
  <si>
    <t>0405033</t>
  </si>
  <si>
    <t>Lowell Elementary School</t>
  </si>
  <si>
    <t>0405034</t>
  </si>
  <si>
    <t>0405036</t>
  </si>
  <si>
    <t>0405037</t>
  </si>
  <si>
    <t>Elmwood Middle School</t>
  </si>
  <si>
    <t>0405039</t>
  </si>
  <si>
    <t>Oakdale Middle School</t>
  </si>
  <si>
    <t>0405040</t>
  </si>
  <si>
    <t>Grace Hill Elementary School</t>
  </si>
  <si>
    <t>0405041</t>
  </si>
  <si>
    <t>Bonnie Grimes Elementary School</t>
  </si>
  <si>
    <t>0405042</t>
  </si>
  <si>
    <t>Reagan Elementary School</t>
  </si>
  <si>
    <t>0405043</t>
  </si>
  <si>
    <t>Frank Tillery Elementary School</t>
  </si>
  <si>
    <t>0405044</t>
  </si>
  <si>
    <t>Joe Mathis Elementary School</t>
  </si>
  <si>
    <t>0405045</t>
  </si>
  <si>
    <t>Kirksey Middle School</t>
  </si>
  <si>
    <t>0405046</t>
  </si>
  <si>
    <t>Lingle Middle School</t>
  </si>
  <si>
    <t>0405047</t>
  </si>
  <si>
    <t>Bellview Elementary School</t>
  </si>
  <si>
    <t>0405048</t>
  </si>
  <si>
    <t>Rogers High School</t>
  </si>
  <si>
    <t>0405049</t>
  </si>
  <si>
    <t>Russell Jones Elementary School</t>
  </si>
  <si>
    <t>0405050</t>
  </si>
  <si>
    <t>Tucker Elementary School</t>
  </si>
  <si>
    <t>0405051</t>
  </si>
  <si>
    <t>Old Wire Elementary School</t>
  </si>
  <si>
    <t>0405052</t>
  </si>
  <si>
    <t>Rogers Heritage High School</t>
  </si>
  <si>
    <t>0405053</t>
  </si>
  <si>
    <t>Janie Darr Elementary School</t>
  </si>
  <si>
    <t>0405054</t>
  </si>
  <si>
    <t>0405703</t>
  </si>
  <si>
    <t>Rogers New Technology High School</t>
  </si>
  <si>
    <t>3606000</t>
  </si>
  <si>
    <t>Westside Johnson County School District</t>
  </si>
  <si>
    <t>3606025</t>
  </si>
  <si>
    <t>3606026</t>
  </si>
  <si>
    <t>Westside High School</t>
  </si>
  <si>
    <t>0503000</t>
  </si>
  <si>
    <t>Harrison School District</t>
  </si>
  <si>
    <t>Harrison Kindergarten</t>
  </si>
  <si>
    <t>Harrison Middle School</t>
  </si>
  <si>
    <t>Harrison High School</t>
  </si>
  <si>
    <t>7302000</t>
  </si>
  <si>
    <t>Beebe Public School District</t>
  </si>
  <si>
    <t>7302008</t>
  </si>
  <si>
    <t>Beebe Elementary School</t>
  </si>
  <si>
    <t>7302009</t>
  </si>
  <si>
    <t>Beebe Junior High School</t>
  </si>
  <si>
    <t>7302010</t>
  </si>
  <si>
    <t>Beebe High School</t>
  </si>
  <si>
    <t>7302011</t>
  </si>
  <si>
    <t>Beebe Middle School</t>
  </si>
  <si>
    <t>7302014</t>
  </si>
  <si>
    <t>Beebe Early Childhood</t>
  </si>
  <si>
    <t>1507000</t>
  </si>
  <si>
    <t>South Conway County School District</t>
  </si>
  <si>
    <t>1507029</t>
  </si>
  <si>
    <t>Morrilton Elementary School</t>
  </si>
  <si>
    <t>1507031</t>
  </si>
  <si>
    <t>Morrilton Intermediate School</t>
  </si>
  <si>
    <t>1507032</t>
  </si>
  <si>
    <t>Morrilton Primary School</t>
  </si>
  <si>
    <t>1507036</t>
  </si>
  <si>
    <t>Morrilton Junior High School</t>
  </si>
  <si>
    <t>1507037</t>
  </si>
  <si>
    <t>Morrilton High School</t>
  </si>
  <si>
    <t>1002000</t>
  </si>
  <si>
    <t>Arkadelphia School District</t>
  </si>
  <si>
    <t>1002007</t>
  </si>
  <si>
    <t>Perritt Primary School</t>
  </si>
  <si>
    <t xml:space="preserve">1002000 </t>
  </si>
  <si>
    <t>1002008</t>
  </si>
  <si>
    <t>Peake Elementary School</t>
  </si>
  <si>
    <t>1002009</t>
  </si>
  <si>
    <t>Goza Middle School</t>
  </si>
  <si>
    <t>1002010</t>
  </si>
  <si>
    <t>Arkadelphia High School</t>
  </si>
  <si>
    <t>4201000</t>
  </si>
  <si>
    <t>Booneville School District</t>
  </si>
  <si>
    <t>4201001</t>
  </si>
  <si>
    <t>Booneville Elementary School</t>
  </si>
  <si>
    <t>4201002</t>
  </si>
  <si>
    <t>Booneville Junior High School</t>
  </si>
  <si>
    <t>4201003</t>
  </si>
  <si>
    <t>Booneville High School</t>
  </si>
  <si>
    <t>5503000</t>
  </si>
  <si>
    <t>Kirby School District</t>
  </si>
  <si>
    <t>5503010</t>
  </si>
  <si>
    <t>Kirby Elementary School</t>
  </si>
  <si>
    <t>5503011</t>
  </si>
  <si>
    <t>Kirby High School</t>
  </si>
  <si>
    <t>3810000</t>
  </si>
  <si>
    <t>Lawrence County School District</t>
  </si>
  <si>
    <t>3810026</t>
  </si>
  <si>
    <t>Walnut Ridge Elementary School</t>
  </si>
  <si>
    <t>3810027</t>
  </si>
  <si>
    <t>Walnut Ridge High School</t>
  </si>
  <si>
    <t>1602000</t>
  </si>
  <si>
    <t>1602055</t>
  </si>
  <si>
    <t>1602058</t>
  </si>
  <si>
    <t>Westside Middle School</t>
  </si>
  <si>
    <t>1602056</t>
  </si>
  <si>
    <t>4502000</t>
  </si>
  <si>
    <t>Yellville-Summit School District</t>
  </si>
  <si>
    <t>4502005</t>
  </si>
  <si>
    <t>4502008</t>
  </si>
  <si>
    <t xml:space="preserve">Yellville-Summit Middle School </t>
  </si>
  <si>
    <t>4502006</t>
  </si>
  <si>
    <t xml:space="preserve">Yellville-Summit High School </t>
  </si>
  <si>
    <t>7311000</t>
  </si>
  <si>
    <t>Searcy Special School District</t>
  </si>
  <si>
    <t>7311046</t>
  </si>
  <si>
    <t>7311047</t>
  </si>
  <si>
    <t>7311053</t>
  </si>
  <si>
    <t>7311054</t>
  </si>
  <si>
    <t>Southwest Middle School</t>
  </si>
  <si>
    <t>7311051</t>
  </si>
  <si>
    <t>Ahlf Junior High School</t>
  </si>
  <si>
    <t>7311052</t>
  </si>
  <si>
    <t>Searcy High School</t>
  </si>
  <si>
    <t>6050700</t>
  </si>
  <si>
    <t>Lighthouse Academys of Arkansas Inc.</t>
  </si>
  <si>
    <t>6050701</t>
  </si>
  <si>
    <t>Jacksonville Lighthouse Elementary School</t>
  </si>
  <si>
    <t>6050703</t>
  </si>
  <si>
    <t xml:space="preserve">Jacksonville Lighthouse High School  </t>
  </si>
  <si>
    <t xml:space="preserve"> 6050704</t>
  </si>
  <si>
    <t>Pine Bluff Lighthouse Elementary School</t>
  </si>
  <si>
    <t>6050705</t>
  </si>
  <si>
    <t>Jacksonville Lighthouse Flightline</t>
  </si>
  <si>
    <t>6050707</t>
  </si>
  <si>
    <t>Capital City Lighthouse Charter</t>
  </si>
  <si>
    <t>6050708</t>
  </si>
  <si>
    <t>Pine Bluff Lighthouse Middle School</t>
  </si>
  <si>
    <t>7307026</t>
  </si>
  <si>
    <t>Judsonia Elememtary School</t>
  </si>
  <si>
    <t>7307030</t>
  </si>
  <si>
    <t>Kensett Elementary School</t>
  </si>
  <si>
    <t>7307032</t>
  </si>
  <si>
    <t>Riverview High School</t>
  </si>
  <si>
    <t>7307033</t>
  </si>
  <si>
    <t>Riverview Junior High School</t>
  </si>
  <si>
    <t>1612000</t>
  </si>
  <si>
    <t>Valley View School District</t>
  </si>
  <si>
    <t>1612047</t>
  </si>
  <si>
    <t>Valley View Elementary School</t>
  </si>
  <si>
    <t>1612048</t>
  </si>
  <si>
    <t>Valley View High School</t>
  </si>
  <si>
    <t>1612050</t>
  </si>
  <si>
    <t>Valley View Intermediate School</t>
  </si>
  <si>
    <t>1612051</t>
  </si>
  <si>
    <t>Valley View Junior High School</t>
  </si>
  <si>
    <t>1402000</t>
  </si>
  <si>
    <t>Magnolia School Distrct</t>
  </si>
  <si>
    <t>1402005</t>
  </si>
  <si>
    <t>East Side Elementary School</t>
  </si>
  <si>
    <t>1402006</t>
  </si>
  <si>
    <t>1402008</t>
  </si>
  <si>
    <t>Magnolia Middle School</t>
  </si>
  <si>
    <t>1402009</t>
  </si>
  <si>
    <t>Magnolia High School</t>
  </si>
  <si>
    <t>1402031</t>
  </si>
  <si>
    <t>Walker Pre Kindergarten</t>
  </si>
  <si>
    <t>7007000</t>
  </si>
  <si>
    <t>Parkers Chapel School District</t>
  </si>
  <si>
    <t>7007039</t>
  </si>
  <si>
    <t>Parkers Chapel Elementary School</t>
  </si>
  <si>
    <t>7007040</t>
  </si>
  <si>
    <t>Parkers Chapel High School</t>
  </si>
  <si>
    <t>6703000</t>
  </si>
  <si>
    <t>Horatio School District</t>
  </si>
  <si>
    <t>6703012</t>
  </si>
  <si>
    <t xml:space="preserve">Horatio Elementary School </t>
  </si>
  <si>
    <t>6703013</t>
  </si>
  <si>
    <t>Horatio High School</t>
  </si>
  <si>
    <t>6603000</t>
  </si>
  <si>
    <t>Hackett School District</t>
  </si>
  <si>
    <t>6603047</t>
  </si>
  <si>
    <t>Hackett Elementary School</t>
  </si>
  <si>
    <t>6603048</t>
  </si>
  <si>
    <t>Hackett High School</t>
  </si>
  <si>
    <t>3904000</t>
  </si>
  <si>
    <t>Lee County School District</t>
  </si>
  <si>
    <t>3904010</t>
  </si>
  <si>
    <t>Anna Strong Learning Academy</t>
  </si>
  <si>
    <t>3904011</t>
  </si>
  <si>
    <t>Lee Senior High School</t>
  </si>
  <si>
    <t>3004000</t>
  </si>
  <si>
    <t>Malvern School District</t>
  </si>
  <si>
    <t>3004021</t>
  </si>
  <si>
    <t>Malvern Elementary School</t>
  </si>
  <si>
    <t>3004022</t>
  </si>
  <si>
    <t>Malvern Middle School</t>
  </si>
  <si>
    <t>3004023</t>
  </si>
  <si>
    <t>Malvern High School</t>
  </si>
  <si>
    <t xml:space="preserve">3004000 </t>
  </si>
  <si>
    <t>3004025</t>
  </si>
  <si>
    <t>Wilson Intermediate School</t>
  </si>
  <si>
    <t>1106000</t>
  </si>
  <si>
    <t>Rector School District</t>
  </si>
  <si>
    <t>1106022</t>
  </si>
  <si>
    <t>Rector Elementary School</t>
  </si>
  <si>
    <t>1106023</t>
  </si>
  <si>
    <t>Rector High School</t>
  </si>
  <si>
    <t>Westside Consolidated School district</t>
  </si>
  <si>
    <t>7307000</t>
  </si>
  <si>
    <t>Riverview School District</t>
  </si>
  <si>
    <t>7201000</t>
  </si>
  <si>
    <t>Elkins School District</t>
  </si>
  <si>
    <t>7201001</t>
  </si>
  <si>
    <t>Elkins Elementary School</t>
  </si>
  <si>
    <t>7201002</t>
  </si>
  <si>
    <t>Elkins High School</t>
  </si>
  <si>
    <t>7201003</t>
  </si>
  <si>
    <t>Elkins Middle School</t>
  </si>
  <si>
    <t>7201004</t>
  </si>
  <si>
    <t>Elkins Primary School</t>
  </si>
  <si>
    <t>0602000</t>
  </si>
  <si>
    <t>Warren School District</t>
  </si>
  <si>
    <t>0602016</t>
  </si>
  <si>
    <t>0602017</t>
  </si>
  <si>
    <t>0602702</t>
  </si>
  <si>
    <t>Warren Middle School</t>
  </si>
  <si>
    <t>0602019</t>
  </si>
  <si>
    <t>Warren High School</t>
  </si>
  <si>
    <t>5802000</t>
  </si>
  <si>
    <t>Dover School District</t>
  </si>
  <si>
    <t>5802006</t>
  </si>
  <si>
    <t>Dover High School</t>
  </si>
  <si>
    <t>5802008</t>
  </si>
  <si>
    <t>Dover Middle School</t>
  </si>
  <si>
    <t>5802009</t>
  </si>
  <si>
    <t>Dover Elementary School</t>
  </si>
  <si>
    <t>2906000</t>
  </si>
  <si>
    <t>Spring Hill School District</t>
  </si>
  <si>
    <t>2906025</t>
  </si>
  <si>
    <t>Spring Hill Elementary School</t>
  </si>
  <si>
    <t>2906026</t>
  </si>
  <si>
    <t>Spring Hill High School</t>
  </si>
  <si>
    <t>4203000</t>
  </si>
  <si>
    <t>Paris School District</t>
  </si>
  <si>
    <t>4203011</t>
  </si>
  <si>
    <t>Paris Elementary School</t>
  </si>
  <si>
    <t>4203012</t>
  </si>
  <si>
    <t>Paris High School</t>
  </si>
  <si>
    <t>4203013</t>
  </si>
  <si>
    <t>Paris Middle School</t>
  </si>
  <si>
    <t>4102000</t>
  </si>
  <si>
    <t>Foreman School District</t>
  </si>
  <si>
    <t>4102008</t>
  </si>
  <si>
    <t>Oscar Hamilton Elementary School</t>
  </si>
  <si>
    <t>4102010</t>
  </si>
  <si>
    <t>Foreman High School</t>
  </si>
  <si>
    <t>1202000</t>
  </si>
  <si>
    <t>Heber Springs School District</t>
  </si>
  <si>
    <t>1202005</t>
  </si>
  <si>
    <t>Heber Springs Elementary School</t>
  </si>
  <si>
    <t>1202006</t>
  </si>
  <si>
    <t>Heber Springs High School</t>
  </si>
  <si>
    <t>1202007</t>
  </si>
  <si>
    <t>Heber Springs Middle School</t>
  </si>
  <si>
    <t>5801000</t>
  </si>
  <si>
    <t>Atkins School District</t>
  </si>
  <si>
    <t>5801001</t>
  </si>
  <si>
    <t>Atkins Elementary School</t>
  </si>
  <si>
    <t>5801002</t>
  </si>
  <si>
    <t>Atkins High School</t>
  </si>
  <si>
    <t>5801003</t>
  </si>
  <si>
    <t>Atkins Middle School</t>
  </si>
  <si>
    <t>1408000</t>
  </si>
  <si>
    <t>Emerson-Taylor-Bradley</t>
  </si>
  <si>
    <t>1408001</t>
  </si>
  <si>
    <t>Emerson Elementary School</t>
  </si>
  <si>
    <t>1408002</t>
  </si>
  <si>
    <t>Emerson High School</t>
  </si>
  <si>
    <t>1408006</t>
  </si>
  <si>
    <t>Bradley Elementary School</t>
  </si>
  <si>
    <t>1408007</t>
  </si>
  <si>
    <t>Bradley High School</t>
  </si>
  <si>
    <t>1408018</t>
  </si>
  <si>
    <t>Taylor Elementary School</t>
  </si>
  <si>
    <t>1408019</t>
  </si>
  <si>
    <t>Taylor High School</t>
  </si>
  <si>
    <t>1204000</t>
  </si>
  <si>
    <t>West Side School District</t>
  </si>
  <si>
    <t>1204014</t>
  </si>
  <si>
    <t>1204015</t>
  </si>
  <si>
    <t xml:space="preserve">West Side High School </t>
  </si>
  <si>
    <t>7240700</t>
  </si>
  <si>
    <t>Haas Hall Academy</t>
  </si>
  <si>
    <t>7240709</t>
  </si>
  <si>
    <t>Haas Hall Academy at the Lane</t>
  </si>
  <si>
    <t>6052000</t>
  </si>
  <si>
    <t>Graduate Arkansas Charter</t>
  </si>
  <si>
    <t>2502000</t>
  </si>
  <si>
    <t>SalemSchool District</t>
  </si>
  <si>
    <t>2502005</t>
  </si>
  <si>
    <t>Salem Elementary School</t>
  </si>
  <si>
    <t>2502006</t>
  </si>
  <si>
    <t>Salem High School</t>
  </si>
  <si>
    <t>0802000</t>
  </si>
  <si>
    <t>Eureka Springs School District</t>
  </si>
  <si>
    <t>0802006</t>
  </si>
  <si>
    <t>Eureka Springs Elementary School</t>
  </si>
  <si>
    <t>0802007</t>
  </si>
  <si>
    <t>Eureka Springs High School</t>
  </si>
  <si>
    <t>0802008</t>
  </si>
  <si>
    <t>Eureka Springs Middle School</t>
  </si>
  <si>
    <t>3403000</t>
  </si>
  <si>
    <t>Newport School District</t>
  </si>
  <si>
    <t>3403013</t>
  </si>
  <si>
    <t>Newport High School</t>
  </si>
  <si>
    <t>3403014</t>
  </si>
  <si>
    <t>Newport Elementary School</t>
  </si>
  <si>
    <t>1601000</t>
  </si>
  <si>
    <t>Bay School District</t>
  </si>
  <si>
    <t>1601001</t>
  </si>
  <si>
    <t>Bay Elementary School</t>
  </si>
  <si>
    <t>1601002</t>
  </si>
  <si>
    <t>Bay High School</t>
  </si>
  <si>
    <t>Future School of Fort Smith</t>
  </si>
  <si>
    <t>4302000</t>
  </si>
  <si>
    <t>England School District</t>
  </si>
  <si>
    <t>4302017</t>
  </si>
  <si>
    <t>England Elementary School</t>
  </si>
  <si>
    <t>4302018</t>
  </si>
  <si>
    <t>England High School</t>
  </si>
  <si>
    <t>4602000</t>
  </si>
  <si>
    <t>Genoa Central School District #1</t>
  </si>
  <si>
    <t>4602005</t>
  </si>
  <si>
    <t>Genoa Central Elementary School</t>
  </si>
  <si>
    <t>4602007</t>
  </si>
  <si>
    <t>Gary E. Cobb Middle School</t>
  </si>
  <si>
    <t>4602008</t>
  </si>
  <si>
    <t>Genoa Central Junior High School</t>
  </si>
  <si>
    <t>4602006</t>
  </si>
  <si>
    <t>Genoa Central High School</t>
  </si>
  <si>
    <t>7102000</t>
  </si>
  <si>
    <t>Clinton School District</t>
  </si>
  <si>
    <t>7102005</t>
  </si>
  <si>
    <t>Clinton Elementary School</t>
  </si>
  <si>
    <t>7102006</t>
  </si>
  <si>
    <t>Clinton High School</t>
  </si>
  <si>
    <t>7102008</t>
  </si>
  <si>
    <t>Clinton Junior High School</t>
  </si>
  <si>
    <t>Nemo Vista School District</t>
  </si>
  <si>
    <t>1503016</t>
  </si>
  <si>
    <t>Nemo Vista Elementary School</t>
  </si>
  <si>
    <t>1503017</t>
  </si>
  <si>
    <t>Nemo Vista Middle School</t>
  </si>
  <si>
    <t>1503018</t>
  </si>
  <si>
    <t>Nemo Vista High School</t>
  </si>
  <si>
    <t>6401000</t>
  </si>
  <si>
    <t>Waldron Public School District</t>
  </si>
  <si>
    <t>6401001</t>
  </si>
  <si>
    <t>Waldron Elementary School</t>
  </si>
  <si>
    <t>6401004</t>
  </si>
  <si>
    <t>Waldron Middle School</t>
  </si>
  <si>
    <t>6401002</t>
  </si>
  <si>
    <t>Waldron High School</t>
  </si>
  <si>
    <t>6401703</t>
  </si>
  <si>
    <t>On Line Learning Academy</t>
  </si>
  <si>
    <t>6205000</t>
  </si>
  <si>
    <t>Palestine Wheatley District</t>
  </si>
  <si>
    <t>6205027</t>
  </si>
  <si>
    <t>Palestine Wheatley Elementary School</t>
  </si>
  <si>
    <t>6205028</t>
  </si>
  <si>
    <t>Palestine Wheatley High School</t>
  </si>
  <si>
    <t>5440700</t>
  </si>
  <si>
    <t>KIPP Delta Public Schools</t>
  </si>
  <si>
    <t>5440701</t>
  </si>
  <si>
    <t>KIPP Delta Elementary Literacy Academy</t>
  </si>
  <si>
    <t>5440702</t>
  </si>
  <si>
    <t>KIPP Delta College Preparatory School</t>
  </si>
  <si>
    <t>5440703</t>
  </si>
  <si>
    <t>KIPP Delta Collegiate High School</t>
  </si>
  <si>
    <t>5440705</t>
  </si>
  <si>
    <t>KIPP Blytheville College Preparatory School</t>
  </si>
  <si>
    <t>5440706</t>
  </si>
  <si>
    <t>KIPP Blytheville Collegiate High School</t>
  </si>
  <si>
    <t>2607000</t>
  </si>
  <si>
    <t>Mountain Pine School District</t>
  </si>
  <si>
    <t>2607047</t>
  </si>
  <si>
    <t xml:space="preserve">Mountain Pine High School </t>
  </si>
  <si>
    <t>2607046</t>
  </si>
  <si>
    <t>Mountain Pine Elementary School</t>
  </si>
  <si>
    <t>4303000</t>
  </si>
  <si>
    <t>Carlisle School District</t>
  </si>
  <si>
    <t>4303012</t>
  </si>
  <si>
    <t>Carlisle Elementary School</t>
  </si>
  <si>
    <t>4303013</t>
  </si>
  <si>
    <t>Carlisle High School</t>
  </si>
  <si>
    <t>4713000</t>
  </si>
  <si>
    <t>Osceola School District</t>
  </si>
  <si>
    <t>4713053</t>
  </si>
  <si>
    <t>Carroll Smith Elementary School</t>
  </si>
  <si>
    <t>4713052</t>
  </si>
  <si>
    <t>North Elementary School</t>
  </si>
  <si>
    <t>4713051</t>
  </si>
  <si>
    <t>Osceola High School</t>
  </si>
  <si>
    <t>4713055</t>
  </si>
  <si>
    <t>Osceola Middle School</t>
  </si>
  <si>
    <t>4706000</t>
  </si>
  <si>
    <t>Rivercrest School District</t>
  </si>
  <si>
    <t>4706069</t>
  </si>
  <si>
    <t>Rivercrest Elementary School</t>
  </si>
  <si>
    <t>4706070</t>
  </si>
  <si>
    <t>Rivercrest Junior High School</t>
  </si>
  <si>
    <t>4706703</t>
  </si>
  <si>
    <t>Rivercrest High School</t>
  </si>
  <si>
    <t>0404000</t>
  </si>
  <si>
    <t xml:space="preserve">Gravette School District </t>
  </si>
  <si>
    <t>0404022</t>
  </si>
  <si>
    <t xml:space="preserve">Gravette High School </t>
  </si>
  <si>
    <t>0404023</t>
  </si>
  <si>
    <t>Glenn Duffy Elementary School</t>
  </si>
  <si>
    <t>0404024</t>
  </si>
  <si>
    <t xml:space="preserve">Gravette Middle School </t>
  </si>
  <si>
    <t>0404025</t>
  </si>
  <si>
    <t>Gravette Upper Elementary School</t>
  </si>
  <si>
    <t>3809000</t>
  </si>
  <si>
    <t>Hillcrest School District</t>
  </si>
  <si>
    <t>3809014</t>
  </si>
  <si>
    <t>3809023</t>
  </si>
  <si>
    <t>Hillcrest High School</t>
  </si>
  <si>
    <t>2808000</t>
  </si>
  <si>
    <t>Paragould School District</t>
  </si>
  <si>
    <t>2808024</t>
  </si>
  <si>
    <t>Baldwin Elementary School</t>
  </si>
  <si>
    <t>2808045</t>
  </si>
  <si>
    <t>Oak Grove Elementary School</t>
  </si>
  <si>
    <t>2808028</t>
  </si>
  <si>
    <t>Oak Grove Middle School</t>
  </si>
  <si>
    <t>2808042</t>
  </si>
  <si>
    <t>Paragould Junior High School</t>
  </si>
  <si>
    <t>2808043</t>
  </si>
  <si>
    <t>Paragould High School</t>
  </si>
  <si>
    <t>2808044</t>
  </si>
  <si>
    <t>Paragould Primary School</t>
  </si>
  <si>
    <t>2808027</t>
  </si>
  <si>
    <t>Woodrow Wilson Elementary School</t>
  </si>
  <si>
    <t>6701000</t>
  </si>
  <si>
    <t>De Queen School District</t>
  </si>
  <si>
    <t>6701001</t>
  </si>
  <si>
    <t>De Queen Elementary School</t>
  </si>
  <si>
    <t>6701002</t>
  </si>
  <si>
    <t>De Queeen Primary School</t>
  </si>
  <si>
    <t>6701003</t>
  </si>
  <si>
    <t>De Queen High School</t>
  </si>
  <si>
    <t>6701004</t>
  </si>
  <si>
    <t>De Queen Middle School</t>
  </si>
  <si>
    <t>6701005</t>
  </si>
  <si>
    <t>De Queen Junior High School</t>
  </si>
  <si>
    <t>5703000</t>
  </si>
  <si>
    <t>Mena School District</t>
  </si>
  <si>
    <t>Mena Middle School</t>
  </si>
  <si>
    <t>Mena High School</t>
  </si>
  <si>
    <t>Polk County Virtual Academy</t>
  </si>
  <si>
    <t>0203000</t>
  </si>
  <si>
    <t>Hamburg School District</t>
  </si>
  <si>
    <t>Hamburg Middle School</t>
  </si>
  <si>
    <t>Hamburg High School</t>
  </si>
  <si>
    <t>Noble Elementary School</t>
  </si>
  <si>
    <t>Portland Elementary School</t>
  </si>
  <si>
    <t>Allbritton Elementary School</t>
  </si>
  <si>
    <t>1503000</t>
  </si>
  <si>
    <t>6640703</t>
  </si>
  <si>
    <t>3301000</t>
  </si>
  <si>
    <t>Calico Rock School District</t>
  </si>
  <si>
    <t>3301001</t>
  </si>
  <si>
    <t>Calico Rock Elementary School</t>
  </si>
  <si>
    <t>3301002</t>
  </si>
  <si>
    <t xml:space="preserve">Calico Rock High School </t>
  </si>
  <si>
    <t>6001000</t>
  </si>
  <si>
    <t>Little Rock School District</t>
  </si>
  <si>
    <t>6001001</t>
  </si>
  <si>
    <t>6001003</t>
  </si>
  <si>
    <t>Horace Mann Magnet Middle School</t>
  </si>
  <si>
    <t>6001005</t>
  </si>
  <si>
    <t>Parkview High School</t>
  </si>
  <si>
    <t>6001007</t>
  </si>
  <si>
    <t>Dunbar Middle School</t>
  </si>
  <si>
    <t>6001010</t>
  </si>
  <si>
    <t>Pulaski Heights Middle School</t>
  </si>
  <si>
    <t>6001017</t>
  </si>
  <si>
    <t>Bale Elementary School</t>
  </si>
  <si>
    <t>6001018</t>
  </si>
  <si>
    <t>Brady Elementary School</t>
  </si>
  <si>
    <t>6001020</t>
  </si>
  <si>
    <t>McDermott Elementary School</t>
  </si>
  <si>
    <t>6001021</t>
  </si>
  <si>
    <t>Carver Elementary School</t>
  </si>
  <si>
    <t>6001023</t>
  </si>
  <si>
    <t>Fair Park Elementary School</t>
  </si>
  <si>
    <t>6001024</t>
  </si>
  <si>
    <t>Forest Park Elementary School</t>
  </si>
  <si>
    <t>6001027</t>
  </si>
  <si>
    <t>Gibbs Elementary School</t>
  </si>
  <si>
    <t>6001029</t>
  </si>
  <si>
    <t>Western Hills Elementary School</t>
  </si>
  <si>
    <t>6001030</t>
  </si>
  <si>
    <t>Jefferson Elementary School</t>
  </si>
  <si>
    <t>6001035</t>
  </si>
  <si>
    <t>Martin Luther King Junior Elementary School</t>
  </si>
  <si>
    <t>6001038</t>
  </si>
  <si>
    <t>Pulaski Heights Elementary School</t>
  </si>
  <si>
    <t>6001041</t>
  </si>
  <si>
    <t>Stephens Elementary School</t>
  </si>
  <si>
    <t>6001042</t>
  </si>
  <si>
    <t>Washington Elementary School</t>
  </si>
  <si>
    <t>6001043</t>
  </si>
  <si>
    <t>Williams Elementary School</t>
  </si>
  <si>
    <t>6001047</t>
  </si>
  <si>
    <t>Terry Elementary School</t>
  </si>
  <si>
    <t>6001048</t>
  </si>
  <si>
    <t>Fulbright Elementary School</t>
  </si>
  <si>
    <t>6001052</t>
  </si>
  <si>
    <t>Baseline Elementary School</t>
  </si>
  <si>
    <t>6001057</t>
  </si>
  <si>
    <t>Mabelvale Elementary School</t>
  </si>
  <si>
    <t>6001058</t>
  </si>
  <si>
    <t>Otter Creek Elementary School</t>
  </si>
  <si>
    <t>6001059</t>
  </si>
  <si>
    <t>Wakefield Elementary School</t>
  </si>
  <si>
    <t>6001062</t>
  </si>
  <si>
    <t>Mabelvale Middle School</t>
  </si>
  <si>
    <t>6001073</t>
  </si>
  <si>
    <t>Don Roberts Elementary School</t>
  </si>
  <si>
    <t>6001075</t>
  </si>
  <si>
    <t>Forest Heights STEM</t>
  </si>
  <si>
    <t>6001076</t>
  </si>
  <si>
    <t>Pinnacle View Middle School</t>
  </si>
  <si>
    <t>6001077</t>
  </si>
  <si>
    <t>Cloverdale Aerospace Middle School</t>
  </si>
  <si>
    <t>6001078</t>
  </si>
  <si>
    <t>Watson Elementary School</t>
  </si>
  <si>
    <t>6001079</t>
  </si>
  <si>
    <t>Chicot Early Childhood / Chicot Elementary School</t>
  </si>
  <si>
    <t>6001080</t>
  </si>
  <si>
    <t>Geyers Springs Early Childhood Center</t>
  </si>
  <si>
    <t>6001081</t>
  </si>
  <si>
    <t>Little Rock West High School</t>
  </si>
  <si>
    <t>6001082</t>
  </si>
  <si>
    <t>Little Rock Southwest High School</t>
  </si>
  <si>
    <t>6001083</t>
  </si>
  <si>
    <t>Hall STEAM High School</t>
  </si>
  <si>
    <t>6001084</t>
  </si>
  <si>
    <t>Rockefeller Elementary School Center</t>
  </si>
  <si>
    <t>6001085</t>
  </si>
  <si>
    <t>J.A. Fair K8 Preparatory Middle Academy</t>
  </si>
  <si>
    <t>6001086</t>
  </si>
  <si>
    <t>Romine Early Childhood Center</t>
  </si>
  <si>
    <t>6063700</t>
  </si>
  <si>
    <t>Westwind School District</t>
  </si>
  <si>
    <t>6063702</t>
  </si>
  <si>
    <t>Westwind School for Performing Arts</t>
  </si>
  <si>
    <t>3505000</t>
  </si>
  <si>
    <t>Pine Bluff School District</t>
  </si>
  <si>
    <t>3505051</t>
  </si>
  <si>
    <t>Southwood Elementary School</t>
  </si>
  <si>
    <t>3505006</t>
  </si>
  <si>
    <t>James Matthews Elementary School</t>
  </si>
  <si>
    <t>3505036</t>
  </si>
  <si>
    <t>Thirty-Fourth Elementary School</t>
  </si>
  <si>
    <t>3505026</t>
  </si>
  <si>
    <t>Broadmoor Elementary School</t>
  </si>
  <si>
    <t>3505047</t>
  </si>
  <si>
    <t>Forrest Park Pre-K School</t>
  </si>
  <si>
    <t>3505044</t>
  </si>
  <si>
    <t>Jack Robey Junior High School</t>
  </si>
  <si>
    <t>3505042</t>
  </si>
  <si>
    <t>Pine Bluff High School</t>
  </si>
  <si>
    <t>3505009</t>
  </si>
  <si>
    <t>Robert Moorehead Middle School</t>
  </si>
  <si>
    <t>3505010</t>
  </si>
  <si>
    <t>Dollarway High School</t>
  </si>
  <si>
    <t>1701000</t>
  </si>
  <si>
    <t>Alma School District</t>
  </si>
  <si>
    <t>1701001</t>
  </si>
  <si>
    <t>Alma Intermediate School</t>
  </si>
  <si>
    <t>1701002</t>
  </si>
  <si>
    <t>Alma High School</t>
  </si>
  <si>
    <t>1701003</t>
  </si>
  <si>
    <t>Alma Middle School</t>
  </si>
  <si>
    <t>1701004</t>
  </si>
  <si>
    <t>Alma Primary School</t>
  </si>
  <si>
    <t>3002000</t>
  </si>
  <si>
    <t>Glen Rose School District</t>
  </si>
  <si>
    <t>3002007</t>
  </si>
  <si>
    <t>Glen Rose Elementary School</t>
  </si>
  <si>
    <t>3002010</t>
  </si>
  <si>
    <t xml:space="preserve">Glen Rose High School </t>
  </si>
  <si>
    <t>3002009</t>
  </si>
  <si>
    <t>Glen Rose Middle School</t>
  </si>
  <si>
    <t>5301000</t>
  </si>
  <si>
    <t>East End School District</t>
  </si>
  <si>
    <t>5301001</t>
  </si>
  <si>
    <t>Anne Watson Elementary School</t>
  </si>
  <si>
    <t>5301002</t>
  </si>
  <si>
    <t>Bigelow High School</t>
  </si>
  <si>
    <t>1305009</t>
  </si>
  <si>
    <t>Cleveland County School District</t>
  </si>
  <si>
    <t>Rison Elementary School</t>
  </si>
  <si>
    <t>1305010</t>
  </si>
  <si>
    <t>Rison High School</t>
  </si>
  <si>
    <t>3704000</t>
  </si>
  <si>
    <t>Lafayette County School District</t>
  </si>
  <si>
    <t>3704007</t>
  </si>
  <si>
    <t>Lafayette County Elementary School</t>
  </si>
  <si>
    <t>3704013</t>
  </si>
  <si>
    <t>Lafayette County High School</t>
  </si>
  <si>
    <t>5608000</t>
  </si>
  <si>
    <t>East Poinsett County School District</t>
  </si>
  <si>
    <t>5608034</t>
  </si>
  <si>
    <t>East Poinsett County Lepanto Elementary School</t>
  </si>
  <si>
    <t>5608035</t>
  </si>
  <si>
    <t>East Poinsett County Tyronza Elementary School</t>
  </si>
  <si>
    <t>5608037</t>
  </si>
  <si>
    <t>East Poinsett County Lepanto High School</t>
  </si>
  <si>
    <t>6901000</t>
  </si>
  <si>
    <t>Mountain View School District</t>
  </si>
  <si>
    <t>6901005</t>
  </si>
  <si>
    <t>Mountain View Elementary School</t>
  </si>
  <si>
    <t>6901006</t>
  </si>
  <si>
    <t>Mountain View Middle School</t>
  </si>
  <si>
    <t>6901007</t>
  </si>
  <si>
    <t>Mountain View High School</t>
  </si>
  <si>
    <t>6901011</t>
  </si>
  <si>
    <t>Rural Special Elementary School</t>
  </si>
  <si>
    <t>6901012</t>
  </si>
  <si>
    <t>Rural Special High School</t>
  </si>
  <si>
    <t>6901015</t>
  </si>
  <si>
    <t>Timbo Elementary School</t>
  </si>
  <si>
    <t>6901016</t>
  </si>
  <si>
    <t>Timbo High School</t>
  </si>
  <si>
    <t>7510000</t>
  </si>
  <si>
    <t>Two Rivers School District</t>
  </si>
  <si>
    <t>7510024</t>
  </si>
  <si>
    <t>Two Rivers Elementary School</t>
  </si>
  <si>
    <t>7510019</t>
  </si>
  <si>
    <t>Two Rivers High School</t>
  </si>
  <si>
    <t>7202000</t>
  </si>
  <si>
    <t>Farmington Public School District</t>
  </si>
  <si>
    <t>7202008</t>
  </si>
  <si>
    <t>Jerry Pop Williams Elementary School</t>
  </si>
  <si>
    <t>7202009</t>
  </si>
  <si>
    <t>Bob Folsom Elementary School</t>
  </si>
  <si>
    <t>7202010</t>
  </si>
  <si>
    <t>Farmington Junior High School</t>
  </si>
  <si>
    <t>7202011</t>
  </si>
  <si>
    <t>Randall G Lynch Middle School</t>
  </si>
  <si>
    <t>7202012</t>
  </si>
  <si>
    <t>Farmington High School</t>
  </si>
  <si>
    <t>3102000</t>
  </si>
  <si>
    <t>Dierks School District</t>
  </si>
  <si>
    <t>3102001</t>
  </si>
  <si>
    <t>JoAnn Walters Elementary School</t>
  </si>
  <si>
    <t>3102002</t>
  </si>
  <si>
    <t>Dierks High School</t>
  </si>
  <si>
    <t>1003000</t>
  </si>
  <si>
    <t>Gurdon School District</t>
  </si>
  <si>
    <t>1003016</t>
  </si>
  <si>
    <t>Gurdon Primary School</t>
  </si>
  <si>
    <t>1003017</t>
  </si>
  <si>
    <t>Cabe Middle School</t>
  </si>
  <si>
    <t>1003018</t>
  </si>
  <si>
    <t>Gurdon High School</t>
  </si>
  <si>
    <t>4202000</t>
  </si>
  <si>
    <t>Magazine School District</t>
  </si>
  <si>
    <t>4202007</t>
  </si>
  <si>
    <t>Magazine Elementary School</t>
  </si>
  <si>
    <t>4202008</t>
  </si>
  <si>
    <t>Magazine High School</t>
  </si>
  <si>
    <t>0303000</t>
  </si>
  <si>
    <t>Mountain Home School District</t>
  </si>
  <si>
    <t>0303013</t>
  </si>
  <si>
    <t>Nelson Wilks Herron Elementary School</t>
  </si>
  <si>
    <t>0303014</t>
  </si>
  <si>
    <t>Pinkston Middle School</t>
  </si>
  <si>
    <t>0303018</t>
  </si>
  <si>
    <t>Mountain Home Kindergarten</t>
  </si>
  <si>
    <t>0303024</t>
  </si>
  <si>
    <t>Hackler Intermediate School</t>
  </si>
  <si>
    <t>0303703</t>
  </si>
  <si>
    <t>High School Career Academies</t>
  </si>
  <si>
    <t>0303706</t>
  </si>
  <si>
    <t>Guy Berry Intermediate School</t>
  </si>
  <si>
    <t>4603000</t>
  </si>
  <si>
    <t>Fouke School District</t>
  </si>
  <si>
    <t>4603009</t>
  </si>
  <si>
    <t>Fouke Elementary School</t>
  </si>
  <si>
    <t>4603010</t>
  </si>
  <si>
    <t>Fouke High School</t>
  </si>
  <si>
    <t>4603011</t>
  </si>
  <si>
    <t>Paulette Smith Middle School</t>
  </si>
  <si>
    <t>4605000</t>
  </si>
  <si>
    <t>Texarkana AR School District</t>
  </si>
  <si>
    <t>4605020</t>
  </si>
  <si>
    <t>Fairview Elementary</t>
  </si>
  <si>
    <t>4605021</t>
  </si>
  <si>
    <t>Kilpatrick Elementary</t>
  </si>
  <si>
    <t>4605026</t>
  </si>
  <si>
    <t>Arkansas High School</t>
  </si>
  <si>
    <t>4605027</t>
  </si>
  <si>
    <t>4605028</t>
  </si>
  <si>
    <t>College Hill Harmony Leadership</t>
  </si>
  <si>
    <t>4605029</t>
  </si>
  <si>
    <t>College Hill Pre-K Center</t>
  </si>
  <si>
    <t>4605030</t>
  </si>
  <si>
    <t>North Heights Community School</t>
  </si>
  <si>
    <t>4605031</t>
  </si>
  <si>
    <t>Arkansas Middle School</t>
  </si>
  <si>
    <t>5205028</t>
  </si>
  <si>
    <t>Harmony Grove Elementary School</t>
  </si>
  <si>
    <t>5205029</t>
  </si>
  <si>
    <t>5205014</t>
  </si>
  <si>
    <t>Sparkman High School</t>
  </si>
  <si>
    <t>1603000</t>
  </si>
  <si>
    <t>Brookland School District</t>
  </si>
  <si>
    <t>1603006</t>
  </si>
  <si>
    <t>Brookland Elementary School</t>
  </si>
  <si>
    <t>1603009</t>
  </si>
  <si>
    <t>Brookland Middle School</t>
  </si>
  <si>
    <t>1603010</t>
  </si>
  <si>
    <t>Brookland Junior High School</t>
  </si>
  <si>
    <t>1603007</t>
  </si>
  <si>
    <t>Brookland High School</t>
  </si>
  <si>
    <t>2703000</t>
  </si>
  <si>
    <t>Poyen School District</t>
  </si>
  <si>
    <t>2703009</t>
  </si>
  <si>
    <t>Poyen Elementary School</t>
  </si>
  <si>
    <t>2703010</t>
  </si>
  <si>
    <t>Poyen High School</t>
  </si>
  <si>
    <t>2307000</t>
  </si>
  <si>
    <t>Vilonia School District</t>
  </si>
  <si>
    <t>2307033</t>
  </si>
  <si>
    <t>Vilonia Elementary School</t>
  </si>
  <si>
    <t>2307034</t>
  </si>
  <si>
    <t>Vilonia High School</t>
  </si>
  <si>
    <t>2307035</t>
  </si>
  <si>
    <t>Vilonia Primary School</t>
  </si>
  <si>
    <t>2307037</t>
  </si>
  <si>
    <t>Vilonia Middle School</t>
  </si>
  <si>
    <t>2307038</t>
  </si>
  <si>
    <t>Frank Mitchell Intermediate School</t>
  </si>
  <si>
    <t>2307703</t>
  </si>
  <si>
    <t>Vilonia Pathway Academy</t>
  </si>
  <si>
    <t>2903000</t>
  </si>
  <si>
    <t>Hope School District</t>
  </si>
  <si>
    <t>2903007</t>
  </si>
  <si>
    <t>William Jefferson Clinton Primary School</t>
  </si>
  <si>
    <t>2903008</t>
  </si>
  <si>
    <t>Beryl Henry School</t>
  </si>
  <si>
    <t>2903011</t>
  </si>
  <si>
    <t>Yerger Middle School</t>
  </si>
  <si>
    <t>2903012</t>
  </si>
  <si>
    <t>Hope High School</t>
  </si>
  <si>
    <t>2903013</t>
  </si>
  <si>
    <t>Hope Academy of Public Service</t>
  </si>
  <si>
    <t>2903015</t>
  </si>
  <si>
    <t>Creative Action Team School</t>
  </si>
  <si>
    <t>2501000</t>
  </si>
  <si>
    <t>Mammoth Spring School District</t>
  </si>
  <si>
    <t>2501001</t>
  </si>
  <si>
    <t>2501002</t>
  </si>
  <si>
    <t>Mammoth Spring High School</t>
  </si>
  <si>
    <t>1804000</t>
  </si>
  <si>
    <t>Marion School District</t>
  </si>
  <si>
    <t>1804023</t>
  </si>
  <si>
    <t>Herbert Carter Global Community Magnet</t>
  </si>
  <si>
    <t>1804015</t>
  </si>
  <si>
    <t>Marion High School</t>
  </si>
  <si>
    <t>1804014</t>
  </si>
  <si>
    <t>Marion Junior High School</t>
  </si>
  <si>
    <t>1804025</t>
  </si>
  <si>
    <t>Marion Math Science &amp; Technology Magnet</t>
  </si>
  <si>
    <t>1804024</t>
  </si>
  <si>
    <t>Marion Visual &amp; Performing Arts Magnet</t>
  </si>
  <si>
    <t>6303000</t>
  </si>
  <si>
    <t>Bryant School District</t>
  </si>
  <si>
    <t>6303018</t>
  </si>
  <si>
    <t>Hill Farm Elementary School</t>
  </si>
  <si>
    <t>6303020</t>
  </si>
  <si>
    <t>Bryant Elementary School</t>
  </si>
  <si>
    <t>6303022</t>
  </si>
  <si>
    <t>Bryant High School</t>
  </si>
  <si>
    <t>6303023</t>
  </si>
  <si>
    <t>6303024</t>
  </si>
  <si>
    <t>Robert Davis Elementary School</t>
  </si>
  <si>
    <t>6303025</t>
  </si>
  <si>
    <t>Springhill Elementary School</t>
  </si>
  <si>
    <t>6303026</t>
  </si>
  <si>
    <t>Bryant Middle School</t>
  </si>
  <si>
    <t>6303027</t>
  </si>
  <si>
    <t>Collegeville Elementary School</t>
  </si>
  <si>
    <t>6303028</t>
  </si>
  <si>
    <t>Bethel Middle School</t>
  </si>
  <si>
    <t>6303029</t>
  </si>
  <si>
    <t>Hurricane Creek Elementary School</t>
  </si>
  <si>
    <t>6303035</t>
  </si>
  <si>
    <t>Parkway Elementary School</t>
  </si>
  <si>
    <t>5901000</t>
  </si>
  <si>
    <t>Des Arc School District</t>
  </si>
  <si>
    <t>5901001</t>
  </si>
  <si>
    <t>Des Arc Elementary School</t>
  </si>
  <si>
    <t>5901002</t>
  </si>
  <si>
    <t xml:space="preserve">Des Arc High School </t>
  </si>
  <si>
    <t>6301000</t>
  </si>
  <si>
    <t>Bauxite School District</t>
  </si>
  <si>
    <t>6301001</t>
  </si>
  <si>
    <t>Pine Haven Elementary School</t>
  </si>
  <si>
    <t>6301002</t>
  </si>
  <si>
    <t>Bauxite High School</t>
  </si>
  <si>
    <t>6301003</t>
  </si>
  <si>
    <t>Bauxite Middle School</t>
  </si>
  <si>
    <t>6301703</t>
  </si>
  <si>
    <t>Bauxite Miner Academy</t>
  </si>
  <si>
    <t>5008000</t>
  </si>
  <si>
    <t>Nevada #1 School District</t>
  </si>
  <si>
    <t>5008013</t>
  </si>
  <si>
    <t>Nevada Elementary School</t>
  </si>
  <si>
    <t>5008014</t>
  </si>
  <si>
    <t>Nevada High School</t>
  </si>
  <si>
    <t>2305000</t>
  </si>
  <si>
    <t>Mayflower School District</t>
  </si>
  <si>
    <t>2305025</t>
  </si>
  <si>
    <t>Mayflower Elementary School</t>
  </si>
  <si>
    <t>2305027</t>
  </si>
  <si>
    <t>Mayflower Middle School</t>
  </si>
  <si>
    <t>2305026</t>
  </si>
  <si>
    <t>Mayflower High School</t>
  </si>
  <si>
    <t>7207000</t>
  </si>
  <si>
    <t>Springdale School District</t>
  </si>
  <si>
    <t>7207059</t>
  </si>
  <si>
    <t>Bayyari Elementary School</t>
  </si>
  <si>
    <t>7207047</t>
  </si>
  <si>
    <t>Central Junior High School</t>
  </si>
  <si>
    <t>7207040</t>
  </si>
  <si>
    <t>Elmdale Elementary School</t>
  </si>
  <si>
    <t>7207053</t>
  </si>
  <si>
    <t>George Elementary School</t>
  </si>
  <si>
    <t>7207060</t>
  </si>
  <si>
    <t>George Junior High School</t>
  </si>
  <si>
    <t>7207062</t>
  </si>
  <si>
    <t>Har-Ber High School</t>
  </si>
  <si>
    <t>7207058</t>
  </si>
  <si>
    <t>Harp Elementary School</t>
  </si>
  <si>
    <t>7207055</t>
  </si>
  <si>
    <t>Helen Tyson Middle School</t>
  </si>
  <si>
    <t>7207061</t>
  </si>
  <si>
    <t>Hellstern Middle School</t>
  </si>
  <si>
    <t>7207063</t>
  </si>
  <si>
    <t>Hunt Elementary School</t>
  </si>
  <si>
    <t>7207054</t>
  </si>
  <si>
    <t>J.O. Kelly Middle School</t>
  </si>
  <si>
    <t>7207044</t>
  </si>
  <si>
    <t>John Tyson Elementary School</t>
  </si>
  <si>
    <t>7207041</t>
  </si>
  <si>
    <t>Jones Elementary School</t>
  </si>
  <si>
    <t>7207070</t>
  </si>
  <si>
    <t>Lakeside Junior High School</t>
  </si>
  <si>
    <t>7207071</t>
  </si>
  <si>
    <t>Linda Childers -Knapp Elementary School</t>
  </si>
  <si>
    <t>7207065</t>
  </si>
  <si>
    <t>Monitor Elementary School</t>
  </si>
  <si>
    <t>7207050</t>
  </si>
  <si>
    <t>Parson Hills Elementary School</t>
  </si>
  <si>
    <t>7207072</t>
  </si>
  <si>
    <t>Rollins School of Innovation</t>
  </si>
  <si>
    <t>7207703</t>
  </si>
  <si>
    <t>Don Tyson School of Innovation</t>
  </si>
  <si>
    <t>7207066</t>
  </si>
  <si>
    <t>Shaw Elementary School</t>
  </si>
  <si>
    <t>7207068</t>
  </si>
  <si>
    <t>Sonora Elementary School</t>
  </si>
  <si>
    <t>7207069</t>
  </si>
  <si>
    <t>Sonora Middle School</t>
  </si>
  <si>
    <t>7207048</t>
  </si>
  <si>
    <t>Southwest Junior High School</t>
  </si>
  <si>
    <t>7207049</t>
  </si>
  <si>
    <t>Springdale High School</t>
  </si>
  <si>
    <t>7207051</t>
  </si>
  <si>
    <t>T.G. Smith Elementary School</t>
  </si>
  <si>
    <t>7207064</t>
  </si>
  <si>
    <t>Turnbow Elementary School</t>
  </si>
  <si>
    <t>7207052</t>
  </si>
  <si>
    <t>Walker Elementary School</t>
  </si>
  <si>
    <t>7207046</t>
  </si>
  <si>
    <t>7207057</t>
  </si>
  <si>
    <t>Young Elementary School</t>
  </si>
  <si>
    <t>0407000</t>
  </si>
  <si>
    <t>Pea Ridge School District</t>
  </si>
  <si>
    <t>0407025</t>
  </si>
  <si>
    <t>Pea Ridge Primary School</t>
  </si>
  <si>
    <t>0407026</t>
  </si>
  <si>
    <t>0407027</t>
  </si>
  <si>
    <t>Pea Ridge High School</t>
  </si>
  <si>
    <t>0407028</t>
  </si>
  <si>
    <t>Pea Ridge Middle School</t>
  </si>
  <si>
    <t>0407029</t>
  </si>
  <si>
    <t>Pea Ridge Junior High School</t>
  </si>
  <si>
    <t>7509000</t>
  </si>
  <si>
    <t>Western Yell County School District</t>
  </si>
  <si>
    <t>7509030</t>
  </si>
  <si>
    <t>Western Yell Elementary School</t>
  </si>
  <si>
    <t>7509033</t>
  </si>
  <si>
    <t>Western Yell High School</t>
  </si>
  <si>
    <t>7206000</t>
  </si>
  <si>
    <t>Prairie Grove School District</t>
  </si>
  <si>
    <t>7206035</t>
  </si>
  <si>
    <t>Prairie Grove Elementary School</t>
  </si>
  <si>
    <t>7206038</t>
  </si>
  <si>
    <t xml:space="preserve">Prairie Grove Middle School </t>
  </si>
  <si>
    <t>7206040</t>
  </si>
  <si>
    <t>Prairie Grove Junior High School</t>
  </si>
  <si>
    <t>7206703</t>
  </si>
  <si>
    <t>Prairie Grove High School</t>
  </si>
  <si>
    <t>6060700</t>
  </si>
  <si>
    <t>ScholarMade Achievement Place</t>
  </si>
  <si>
    <t>6060701</t>
  </si>
  <si>
    <t>Ivy Hill Academy of Scholarship</t>
  </si>
  <si>
    <t>6060702</t>
  </si>
  <si>
    <t>Nichols Intermediate Academy</t>
  </si>
  <si>
    <t>6060703</t>
  </si>
  <si>
    <t>Prodigy Preparatory School</t>
  </si>
  <si>
    <t>3105000</t>
  </si>
  <si>
    <t>Nashville School District</t>
  </si>
  <si>
    <t>3105012</t>
  </si>
  <si>
    <t>Nashville Primary School</t>
  </si>
  <si>
    <t>3105011</t>
  </si>
  <si>
    <t>Nashville High School</t>
  </si>
  <si>
    <t>3105010</t>
  </si>
  <si>
    <t>Nashville Junior High School</t>
  </si>
  <si>
    <t>3105009</t>
  </si>
  <si>
    <t>Nashville Elementary School</t>
  </si>
  <si>
    <t>3601000</t>
  </si>
  <si>
    <t>Clarksville School District</t>
  </si>
  <si>
    <t>3601001</t>
  </si>
  <si>
    <t>Clarksville Elementary School</t>
  </si>
  <si>
    <t>3601002</t>
  </si>
  <si>
    <t xml:space="preserve">Clarksville Middle School </t>
  </si>
  <si>
    <t>3601003</t>
  </si>
  <si>
    <t>Clarksville Primary School</t>
  </si>
  <si>
    <t>3601004</t>
  </si>
  <si>
    <t xml:space="preserve">Clarksville Junior High School </t>
  </si>
  <si>
    <t>3601005</t>
  </si>
  <si>
    <t>Clarksville High School</t>
  </si>
  <si>
    <t>3601006</t>
  </si>
  <si>
    <t>Clarksville Intermediate School</t>
  </si>
  <si>
    <t>6040700</t>
  </si>
  <si>
    <t>Academics Plus Charter School District</t>
  </si>
  <si>
    <t>6040702</t>
  </si>
  <si>
    <t>Maumelle Charter Elementary School</t>
  </si>
  <si>
    <t>6040703</t>
  </si>
  <si>
    <t>Maumelle Charter High School</t>
  </si>
  <si>
    <t>6040704</t>
  </si>
  <si>
    <t>Scott Charter School</t>
  </si>
  <si>
    <t>6040705</t>
  </si>
  <si>
    <t>Maumelle Charter Middle</t>
  </si>
  <si>
    <t>5803000</t>
  </si>
  <si>
    <t>Hector School District</t>
  </si>
  <si>
    <t>5803009</t>
  </si>
  <si>
    <t>Hector Elementary School</t>
  </si>
  <si>
    <t>5803101</t>
  </si>
  <si>
    <t xml:space="preserve">Hector High School </t>
  </si>
  <si>
    <t>2105000</t>
  </si>
  <si>
    <t xml:space="preserve">McGehee School District </t>
  </si>
  <si>
    <t>2105026</t>
  </si>
  <si>
    <t>McGehee Elementary School</t>
  </si>
  <si>
    <t>2105028</t>
  </si>
  <si>
    <t xml:space="preserve">McGehee High School </t>
  </si>
  <si>
    <t>2105029</t>
  </si>
  <si>
    <t xml:space="preserve">Conner Middle School </t>
  </si>
  <si>
    <t>3604000</t>
  </si>
  <si>
    <t>Lamar District</t>
  </si>
  <si>
    <t>3604018</t>
  </si>
  <si>
    <t>Lamar Elementary School</t>
  </si>
  <si>
    <t>3604020</t>
  </si>
  <si>
    <t>Lamar Middle School</t>
  </si>
  <si>
    <t>3604019</t>
  </si>
  <si>
    <t>Lamar High School</t>
  </si>
  <si>
    <t>Nettleton School District</t>
  </si>
  <si>
    <t>1611039</t>
  </si>
  <si>
    <t>Fox Meadow Elementary School</t>
  </si>
  <si>
    <t>G1</t>
  </si>
  <si>
    <t>1611045</t>
  </si>
  <si>
    <t>Fox Meadow School of Creative Arts</t>
  </si>
  <si>
    <t>1611040</t>
  </si>
  <si>
    <t>University Heights Elementary</t>
  </si>
  <si>
    <t>1611043</t>
  </si>
  <si>
    <t>University Heights School of Medical Arts</t>
  </si>
  <si>
    <t>1611050</t>
  </si>
  <si>
    <t>S.T.E.A.M.</t>
  </si>
  <si>
    <t>1611041</t>
  </si>
  <si>
    <t>Nettleton Junior High School</t>
  </si>
  <si>
    <t>1611042</t>
  </si>
  <si>
    <t>Nettleton Senior High Shool</t>
  </si>
  <si>
    <t>7203000</t>
  </si>
  <si>
    <t>Fayetteville School District</t>
  </si>
  <si>
    <t>7203010</t>
  </si>
  <si>
    <t>Asbell Elementary School</t>
  </si>
  <si>
    <t>7203012</t>
  </si>
  <si>
    <t>Butterfield Elementary School</t>
  </si>
  <si>
    <t>7203013</t>
  </si>
  <si>
    <t>Happy Hollow Elementary School</t>
  </si>
  <si>
    <t>7203015</t>
  </si>
  <si>
    <t>Leverett Elementary School</t>
  </si>
  <si>
    <t>7203016</t>
  </si>
  <si>
    <t>Root Elementary Shool</t>
  </si>
  <si>
    <t>7203017</t>
  </si>
  <si>
    <t>7203018</t>
  </si>
  <si>
    <t>Ramay Junior High School</t>
  </si>
  <si>
    <t>7203019</t>
  </si>
  <si>
    <t>Woodland Junior High School</t>
  </si>
  <si>
    <t>7203020</t>
  </si>
  <si>
    <t>Fayetteville High School</t>
  </si>
  <si>
    <t>7203022</t>
  </si>
  <si>
    <t>Holcomb Elementary School</t>
  </si>
  <si>
    <t>7203023</t>
  </si>
  <si>
    <t>Vadergriff Elementary School</t>
  </si>
  <si>
    <t>7203024</t>
  </si>
  <si>
    <t>McNair Middle School</t>
  </si>
  <si>
    <t>7203025</t>
  </si>
  <si>
    <t>Holt Middle School</t>
  </si>
  <si>
    <t>7203027</t>
  </si>
  <si>
    <t>Owl Creek School</t>
  </si>
  <si>
    <t>7203703</t>
  </si>
  <si>
    <t>ALLPS-School of Innovation</t>
  </si>
  <si>
    <t>Fayetteville Virtual Academy</t>
  </si>
  <si>
    <t>6505000</t>
  </si>
  <si>
    <t>Ozark Mountain School District</t>
  </si>
  <si>
    <t>6505015</t>
  </si>
  <si>
    <t>St. Joe School</t>
  </si>
  <si>
    <t>6505016</t>
  </si>
  <si>
    <t>Western Grove School</t>
  </si>
  <si>
    <t>6505017</t>
  </si>
  <si>
    <t>Bruno-Pyatt School</t>
  </si>
  <si>
    <t>6003000</t>
  </si>
  <si>
    <t>Pulaski County Special School District</t>
  </si>
  <si>
    <t>6003092</t>
  </si>
  <si>
    <t>Baker Elementary School</t>
  </si>
  <si>
    <t>6003093</t>
  </si>
  <si>
    <t>Crystal Hill Elementary School</t>
  </si>
  <si>
    <t>6003095</t>
  </si>
  <si>
    <t>6003102</t>
  </si>
  <si>
    <t>Harris Elementary School</t>
  </si>
  <si>
    <t>6003104</t>
  </si>
  <si>
    <t>Landmark Elementary School</t>
  </si>
  <si>
    <t>6003105</t>
  </si>
  <si>
    <t>Lawson Elementary School</t>
  </si>
  <si>
    <t>6003108</t>
  </si>
  <si>
    <t>6003110</t>
  </si>
  <si>
    <t>Robinson Elementary School</t>
  </si>
  <si>
    <t>6003112</t>
  </si>
  <si>
    <t>Sherwood Elementary School</t>
  </si>
  <si>
    <t>6003113</t>
  </si>
  <si>
    <t>Sylvan Hills Elementary School</t>
  </si>
  <si>
    <t>6003120</t>
  </si>
  <si>
    <t>Mills Middle School</t>
  </si>
  <si>
    <t>6003122</t>
  </si>
  <si>
    <t>Sylvan Hills Middled School</t>
  </si>
  <si>
    <t>6003125</t>
  </si>
  <si>
    <t>Mills High School</t>
  </si>
  <si>
    <t>6003127</t>
  </si>
  <si>
    <t>Robinson High School</t>
  </si>
  <si>
    <t>6003128</t>
  </si>
  <si>
    <t>Sylvan Hills High School</t>
  </si>
  <si>
    <t>Cato Elementary School</t>
  </si>
  <si>
    <t>College Station Elementary School</t>
  </si>
  <si>
    <t>Oakbrooke Elementary School</t>
  </si>
  <si>
    <t>Pine Forest Elementary School</t>
  </si>
  <si>
    <t>Robinson Middle School</t>
  </si>
  <si>
    <t>Bates Elementary School</t>
  </si>
  <si>
    <t>Maumelle Middle School</t>
  </si>
  <si>
    <t xml:space="preserve">Chenal Elementary School </t>
  </si>
  <si>
    <t>Maumelle High School</t>
  </si>
  <si>
    <t>Sylvan Hill Junior High School</t>
  </si>
  <si>
    <t>5805000</t>
  </si>
  <si>
    <t>Russellville School District</t>
  </si>
  <si>
    <t>5805017</t>
  </si>
  <si>
    <t>Crawford Elementary School</t>
  </si>
  <si>
    <t>5805018</t>
  </si>
  <si>
    <t>Dwight Elementary School</t>
  </si>
  <si>
    <t>5805019</t>
  </si>
  <si>
    <t>London Elementary School</t>
  </si>
  <si>
    <t>5805020</t>
  </si>
  <si>
    <t>Oakland Heights Elementary School</t>
  </si>
  <si>
    <t>5805021</t>
  </si>
  <si>
    <t>Sequoyah Elementary School</t>
  </si>
  <si>
    <t>5805022</t>
  </si>
  <si>
    <t>Russellville Middle School</t>
  </si>
  <si>
    <t>5805023</t>
  </si>
  <si>
    <t>Russellville Junior High School</t>
  </si>
  <si>
    <t>5805024</t>
  </si>
  <si>
    <t>Russellville High School</t>
  </si>
  <si>
    <t>5805025</t>
  </si>
  <si>
    <t>Center Valley Elementary School</t>
  </si>
  <si>
    <t>5805026</t>
  </si>
  <si>
    <t>Russellville Intermediate School</t>
  </si>
  <si>
    <t>7001000</t>
  </si>
  <si>
    <t>El Dorado School District</t>
  </si>
  <si>
    <t>7001001</t>
  </si>
  <si>
    <t>Hugh Goodwin Elementary School</t>
  </si>
  <si>
    <t>7001004</t>
  </si>
  <si>
    <t>Northwest Elementary School</t>
  </si>
  <si>
    <t xml:space="preserve">7001009 </t>
  </si>
  <si>
    <t>Yocum Elementary School</t>
  </si>
  <si>
    <t>7001010</t>
  </si>
  <si>
    <t>Barton JR. High School</t>
  </si>
  <si>
    <t>7001011</t>
  </si>
  <si>
    <t>Washington Middle School</t>
  </si>
  <si>
    <t>7001012</t>
  </si>
  <si>
    <t>El Dorado High School</t>
  </si>
  <si>
    <t>3510000</t>
  </si>
  <si>
    <t>White Hall School District</t>
  </si>
  <si>
    <t>3510076</t>
  </si>
  <si>
    <t>White Hall High School</t>
  </si>
  <si>
    <t>3510078</t>
  </si>
  <si>
    <t>Hardin Elementary School</t>
  </si>
  <si>
    <t xml:space="preserve">    </t>
  </si>
  <si>
    <t>3510079</t>
  </si>
  <si>
    <t>Moody Elementary School</t>
  </si>
  <si>
    <t>3510080</t>
  </si>
  <si>
    <t>3510081</t>
  </si>
  <si>
    <t>White Hall Middle School</t>
  </si>
  <si>
    <t>3510084</t>
  </si>
  <si>
    <t>Gandy Elementary School</t>
  </si>
  <si>
    <t>6092000</t>
  </si>
  <si>
    <t>Arkansas School for the Deaf</t>
  </si>
  <si>
    <t>3211000</t>
  </si>
  <si>
    <t>Midland School District</t>
  </si>
  <si>
    <t>3211035</t>
  </si>
  <si>
    <t>Midland High School</t>
  </si>
  <si>
    <t>3211022</t>
  </si>
  <si>
    <t>Midland Elementary School</t>
  </si>
  <si>
    <t>6804000</t>
  </si>
  <si>
    <t>Highland School District</t>
  </si>
  <si>
    <t>6804009</t>
  </si>
  <si>
    <t>Cherokee Elementary School</t>
  </si>
  <si>
    <t>6804010</t>
  </si>
  <si>
    <t>Highland Middle School</t>
  </si>
  <si>
    <t>6804011</t>
  </si>
  <si>
    <t>Highland High School</t>
  </si>
  <si>
    <t>6302000</t>
  </si>
  <si>
    <t>Benton School District</t>
  </si>
  <si>
    <t>6302006</t>
  </si>
  <si>
    <t>Caldwell Elementary School</t>
  </si>
  <si>
    <t>6302007</t>
  </si>
  <si>
    <t>Angie Grant Elemntary School</t>
  </si>
  <si>
    <t>6302008</t>
  </si>
  <si>
    <t>Howard Perrin Elementary School</t>
  </si>
  <si>
    <t>6302009</t>
  </si>
  <si>
    <t>Ringgold Elementary School</t>
  </si>
  <si>
    <t>6302010</t>
  </si>
  <si>
    <t>Benton Junior High School</t>
  </si>
  <si>
    <t>6302011</t>
  </si>
  <si>
    <t>Benton Middle School</t>
  </si>
  <si>
    <t>6302012</t>
  </si>
  <si>
    <t>Benton High School</t>
  </si>
  <si>
    <t>6802000</t>
  </si>
  <si>
    <t>Cave City School District</t>
  </si>
  <si>
    <t>6802001</t>
  </si>
  <si>
    <t>Cave City Elementary School</t>
  </si>
  <si>
    <t>6802702</t>
  </si>
  <si>
    <t>Cave City Middle Career &amp; Collegiate Prepartory School</t>
  </si>
  <si>
    <t>Cave City High School Career &amp; Collegiate Prepartory School</t>
  </si>
  <si>
    <t>1101000</t>
  </si>
  <si>
    <t>Corning School District</t>
  </si>
  <si>
    <t>1101004</t>
  </si>
  <si>
    <t>Corning High School</t>
  </si>
  <si>
    <t>1101007</t>
  </si>
  <si>
    <t>Corning Middle School</t>
  </si>
  <si>
    <t>1101006</t>
  </si>
  <si>
    <t>Corning Park Elementary School</t>
  </si>
  <si>
    <t>5205000</t>
  </si>
  <si>
    <t>1611000</t>
  </si>
  <si>
    <t>6303017</t>
  </si>
  <si>
    <t>0201000</t>
  </si>
  <si>
    <t>Crossett School District</t>
  </si>
  <si>
    <t>0201001</t>
  </si>
  <si>
    <t xml:space="preserve">Crossett Elementary School </t>
  </si>
  <si>
    <t>0201006</t>
  </si>
  <si>
    <t>Crossett High School</t>
  </si>
  <si>
    <t>0201008</t>
  </si>
  <si>
    <t xml:space="preserve">Crossett Middle School </t>
  </si>
  <si>
    <t>0304000</t>
  </si>
  <si>
    <t>Norfork School District</t>
  </si>
  <si>
    <t>0304021</t>
  </si>
  <si>
    <t>Arrie Goforth Elementary School</t>
  </si>
  <si>
    <t>0304022</t>
  </si>
  <si>
    <t>Norfork High School</t>
  </si>
  <si>
    <t>2601000</t>
  </si>
  <si>
    <t>Cutter Morning Star School District</t>
  </si>
  <si>
    <t>2601001</t>
  </si>
  <si>
    <t>Cutter Morning Star Elementary School</t>
  </si>
  <si>
    <t>2601002</t>
  </si>
  <si>
    <t>Cutter Morning Star High School</t>
  </si>
  <si>
    <t>6502000</t>
  </si>
  <si>
    <t>Searcy County School District</t>
  </si>
  <si>
    <t>6502001</t>
  </si>
  <si>
    <t>Leslie Intermediate School</t>
  </si>
  <si>
    <t>6502005</t>
  </si>
  <si>
    <t>Marshall Elementary School</t>
  </si>
  <si>
    <t>6502006</t>
  </si>
  <si>
    <t>Marshall High School</t>
  </si>
  <si>
    <t>6091000</t>
  </si>
  <si>
    <t>Arkansas School for the Blind</t>
  </si>
  <si>
    <t>6091001</t>
  </si>
  <si>
    <t>Arkansas School for the Blind Elementary</t>
  </si>
  <si>
    <t>6091002</t>
  </si>
  <si>
    <t>Arkansas School for the Blind Secondary</t>
  </si>
  <si>
    <t>7403000</t>
  </si>
  <si>
    <t>McCrory School District</t>
  </si>
  <si>
    <t>7403012</t>
  </si>
  <si>
    <t>McCrory Elementary School</t>
  </si>
  <si>
    <t>7403013</t>
  </si>
  <si>
    <t>McCrory High School</t>
  </si>
  <si>
    <t>0302000</t>
  </si>
  <si>
    <t>Cotter Public School District</t>
  </si>
  <si>
    <t>0302006</t>
  </si>
  <si>
    <t>Amanda Gist Elementary School</t>
  </si>
  <si>
    <t>0302007</t>
  </si>
  <si>
    <t>Cotter Junior/Senior High School</t>
  </si>
  <si>
    <t>1608000</t>
  </si>
  <si>
    <t>Jonesboro School District</t>
  </si>
  <si>
    <t>1608015</t>
  </si>
  <si>
    <t>Jonesboro Early Childhood</t>
  </si>
  <si>
    <t>1608017</t>
  </si>
  <si>
    <t>Math &amp; Science Magnet School</t>
  </si>
  <si>
    <t>1608019</t>
  </si>
  <si>
    <t>Visual/Perform Art Magnet School</t>
  </si>
  <si>
    <t>1608020</t>
  </si>
  <si>
    <t>Health/Wellness Magnet School</t>
  </si>
  <si>
    <t>1608021</t>
  </si>
  <si>
    <t>International Studies Magnet School</t>
  </si>
  <si>
    <t>1608022</t>
  </si>
  <si>
    <t>Micro Society Magnet School</t>
  </si>
  <si>
    <t>1608023</t>
  </si>
  <si>
    <t>Annie Camp Junior High School</t>
  </si>
  <si>
    <t>1608024</t>
  </si>
  <si>
    <t>Douglas MacArthur Junior High School</t>
  </si>
  <si>
    <t>1608026</t>
  </si>
  <si>
    <t xml:space="preserve">Jonesboro Kindergarten Center </t>
  </si>
  <si>
    <t>1608027</t>
  </si>
  <si>
    <t>The Academies of Jonesboro</t>
  </si>
  <si>
    <t>7003000</t>
  </si>
  <si>
    <t>Junction City School District</t>
  </si>
  <si>
    <t>7003027</t>
  </si>
  <si>
    <t>Junction City Elementary School</t>
  </si>
  <si>
    <t>7003028</t>
  </si>
  <si>
    <t>Junction City High School</t>
  </si>
  <si>
    <t>7205000</t>
  </si>
  <si>
    <t>Lincoln School District</t>
  </si>
  <si>
    <t>7205031</t>
  </si>
  <si>
    <t xml:space="preserve">Lincoln Elementary School </t>
  </si>
  <si>
    <t>7205033</t>
  </si>
  <si>
    <t>Lincoln Middle School</t>
  </si>
  <si>
    <t>7205706</t>
  </si>
  <si>
    <t xml:space="preserve">Lincoln High School </t>
  </si>
  <si>
    <t>1901000</t>
  </si>
  <si>
    <t>Cross County School District</t>
  </si>
  <si>
    <t>1901701</t>
  </si>
  <si>
    <t>Cross County Elementary Technology Academy</t>
  </si>
  <si>
    <t>1901703</t>
  </si>
  <si>
    <t>Cross County High School "A New Tech School"</t>
  </si>
  <si>
    <t>4708000</t>
  </si>
  <si>
    <t>Gosnell School District</t>
  </si>
  <si>
    <t>4708028</t>
  </si>
  <si>
    <t>Gosnell Elementary School</t>
  </si>
  <si>
    <t>4708031</t>
  </si>
  <si>
    <t>Gosnell  High School</t>
  </si>
  <si>
    <t>7401000</t>
  </si>
  <si>
    <t>Augusta School District</t>
  </si>
  <si>
    <t>7401001</t>
  </si>
  <si>
    <t>Augusta Elementary School</t>
  </si>
  <si>
    <t>7401003</t>
  </si>
  <si>
    <t>Augusta High School</t>
  </si>
  <si>
    <t>1705000</t>
  </si>
  <si>
    <t>Van Buren School District</t>
  </si>
  <si>
    <t>1705026</t>
  </si>
  <si>
    <t>Butterfiel Trail Middle School</t>
  </si>
  <si>
    <t>1705025</t>
  </si>
  <si>
    <t>1705022</t>
  </si>
  <si>
    <t>King Elementary School</t>
  </si>
  <si>
    <t>1705033</t>
  </si>
  <si>
    <t>Northridge Middle School</t>
  </si>
  <si>
    <t>1705037</t>
  </si>
  <si>
    <t>Oliver Springs Elementary School</t>
  </si>
  <si>
    <t>1705030</t>
  </si>
  <si>
    <t>Parkview Elementary School</t>
  </si>
  <si>
    <t>1705032</t>
  </si>
  <si>
    <t>Rena Elementary School</t>
  </si>
  <si>
    <t>1705029</t>
  </si>
  <si>
    <t>Tate Elementary School</t>
  </si>
  <si>
    <t>1705028</t>
  </si>
  <si>
    <t>Thisten Center for Learning</t>
  </si>
  <si>
    <t>1705034</t>
  </si>
  <si>
    <t>Van Buren Freshman Academy</t>
  </si>
  <si>
    <t>1705027</t>
  </si>
  <si>
    <t>Van Buren High School</t>
  </si>
  <si>
    <t>6041700</t>
  </si>
  <si>
    <t>LISA Academy School Public Charter Schools (Little Scholars of AR)</t>
  </si>
  <si>
    <t>6041701</t>
  </si>
  <si>
    <t>LISA North Elementary School</t>
  </si>
  <si>
    <t>6041702</t>
  </si>
  <si>
    <t>LISA West Middle School</t>
  </si>
  <si>
    <t>6041703</t>
  </si>
  <si>
    <t>LISA West High School</t>
  </si>
  <si>
    <t>6041705</t>
  </si>
  <si>
    <t>LISA North Middle School</t>
  </si>
  <si>
    <t>6041706</t>
  </si>
  <si>
    <t>LISA North High School</t>
  </si>
  <si>
    <t>6041707</t>
  </si>
  <si>
    <t>LISA West Elementary School</t>
  </si>
  <si>
    <t>6041708</t>
  </si>
  <si>
    <t>LISA Springdale</t>
  </si>
  <si>
    <t>6041709</t>
  </si>
  <si>
    <t>LISA Hybrid School</t>
  </si>
  <si>
    <t>6041710</t>
  </si>
  <si>
    <t>LISA Rogers-Bentonville Elementary School</t>
  </si>
  <si>
    <t>6041711</t>
  </si>
  <si>
    <t>LISA Rogers-Bentonville Middle School</t>
  </si>
  <si>
    <t>6047700</t>
  </si>
  <si>
    <t>eStem Public Charter Schools</t>
  </si>
  <si>
    <t>6047701</t>
  </si>
  <si>
    <t>eStem Downtown Elementary School</t>
  </si>
  <si>
    <t>6047702</t>
  </si>
  <si>
    <t>eStem Downtown Junior High School</t>
  </si>
  <si>
    <t>6047703</t>
  </si>
  <si>
    <t xml:space="preserve">eStem High School </t>
  </si>
  <si>
    <t>6047704</t>
  </si>
  <si>
    <t>East Village Elementary School</t>
  </si>
  <si>
    <t>6047705</t>
  </si>
  <si>
    <t>East Village Junior High School</t>
  </si>
  <si>
    <t>4501000</t>
  </si>
  <si>
    <t>Flippin School District</t>
  </si>
  <si>
    <t>4501001</t>
  </si>
  <si>
    <t>Flippin Elementary School</t>
  </si>
  <si>
    <t>4501002</t>
  </si>
  <si>
    <t>Flippin High School</t>
  </si>
  <si>
    <t>4501003</t>
  </si>
  <si>
    <t>Flippin Middle School</t>
  </si>
  <si>
    <t>2602000</t>
  </si>
  <si>
    <t>Fountain Lake School District</t>
  </si>
  <si>
    <t>2602005</t>
  </si>
  <si>
    <t>Fountain Lake Elementary School</t>
  </si>
  <si>
    <t>2602002</t>
  </si>
  <si>
    <t>Fountain Lake Cobra Digital Prep Academy</t>
  </si>
  <si>
    <t>2602003</t>
  </si>
  <si>
    <t>Fountian Lake Charter High School</t>
  </si>
  <si>
    <t>3104000</t>
  </si>
  <si>
    <t>Mineral Springs School District</t>
  </si>
  <si>
    <t>3104005</t>
  </si>
  <si>
    <t>Mineral Springs Elementary School</t>
  </si>
  <si>
    <t>3104006</t>
  </si>
  <si>
    <t>Mineral Springs High School</t>
  </si>
  <si>
    <t>1703000</t>
  </si>
  <si>
    <t>Mountainburg School District</t>
  </si>
  <si>
    <t>1703012</t>
  </si>
  <si>
    <t>Mountianburg Elementary School</t>
  </si>
  <si>
    <t>1703013</t>
  </si>
  <si>
    <t>Mountianburg High School</t>
  </si>
  <si>
    <t>1703022</t>
  </si>
  <si>
    <t>Mountianburg Middle School</t>
  </si>
  <si>
    <t>1803000</t>
  </si>
  <si>
    <t>West Memphis School District</t>
  </si>
  <si>
    <t>1803025</t>
  </si>
  <si>
    <t>Bragg Elementary School</t>
  </si>
  <si>
    <t>1803026</t>
  </si>
  <si>
    <t>Faulk Elementary School</t>
  </si>
  <si>
    <t>1803038</t>
  </si>
  <si>
    <t>Jackson Wonder Elementary School</t>
  </si>
  <si>
    <t>1803028</t>
  </si>
  <si>
    <t>Maddux Elementary School</t>
  </si>
  <si>
    <t>1803029</t>
  </si>
  <si>
    <t>Richland Elementary School</t>
  </si>
  <si>
    <t>1803030</t>
  </si>
  <si>
    <t>Weaver Elementary School</t>
  </si>
  <si>
    <t>1803033</t>
  </si>
  <si>
    <t>East Junior High School</t>
  </si>
  <si>
    <t>1803034</t>
  </si>
  <si>
    <t>West Junior High School</t>
  </si>
  <si>
    <t>1803035</t>
  </si>
  <si>
    <t>Wonder Junior High School</t>
  </si>
  <si>
    <t>1803703</t>
  </si>
  <si>
    <t>Academies of West Memphis</t>
  </si>
  <si>
    <t>3302000</t>
  </si>
  <si>
    <t>Melbourne School District</t>
  </si>
  <si>
    <t>3302005</t>
  </si>
  <si>
    <t>Melbourne Elementary School</t>
  </si>
  <si>
    <t>3302010</t>
  </si>
  <si>
    <t>Melbourne High School</t>
  </si>
  <si>
    <t>6201000</t>
  </si>
  <si>
    <t>Forrest City School District</t>
  </si>
  <si>
    <t>6201003</t>
  </si>
  <si>
    <t>6201010</t>
  </si>
  <si>
    <t>Forrest City Junior High School</t>
  </si>
  <si>
    <t>6201011</t>
  </si>
  <si>
    <t>Forrest City High School</t>
  </si>
  <si>
    <t>6201014</t>
  </si>
  <si>
    <t>Stewart Elementary School</t>
  </si>
  <si>
    <t>6201016</t>
  </si>
  <si>
    <t>6th Grade Academy</t>
  </si>
  <si>
    <t>3405000</t>
  </si>
  <si>
    <t>Jackson County School District</t>
  </si>
  <si>
    <t>3405019</t>
  </si>
  <si>
    <t>Swifton Middle School</t>
  </si>
  <si>
    <t>3405024</t>
  </si>
  <si>
    <t>Tuckerman Elementary School</t>
  </si>
  <si>
    <t>3405025</t>
  </si>
  <si>
    <t xml:space="preserve">Tuckerman High School </t>
  </si>
  <si>
    <t>3201000</t>
  </si>
  <si>
    <t>Batesville School District</t>
  </si>
  <si>
    <t>3201003</t>
  </si>
  <si>
    <t>West Magnet Elementary School</t>
  </si>
  <si>
    <t>3201009</t>
  </si>
  <si>
    <t>Eagle Mt Magnet Elementary School</t>
  </si>
  <si>
    <t>3201042</t>
  </si>
  <si>
    <t>Sulphur Rock Magnet Elementary School</t>
  </si>
  <si>
    <t>3201702</t>
  </si>
  <si>
    <t>Batesville Junior High School Charter</t>
  </si>
  <si>
    <t>3201703</t>
  </si>
  <si>
    <t>Batesville High School Charter</t>
  </si>
  <si>
    <t>0104000</t>
  </si>
  <si>
    <t>Stuttgart School District</t>
  </si>
  <si>
    <t>0104025</t>
  </si>
  <si>
    <t>Stuttgart High School</t>
  </si>
  <si>
    <t>0104026</t>
  </si>
  <si>
    <t>Stuttgart Junior High School</t>
  </si>
  <si>
    <t>0104023</t>
  </si>
  <si>
    <t xml:space="preserve">Meekins Middle School </t>
  </si>
  <si>
    <t>0104021</t>
  </si>
  <si>
    <t xml:space="preserve">Park Avenue Elementary School </t>
  </si>
  <si>
    <t>2705000</t>
  </si>
  <si>
    <t>Sheridan School District</t>
  </si>
  <si>
    <t>2705018</t>
  </si>
  <si>
    <t>East End Elementary School</t>
  </si>
  <si>
    <t>2705019</t>
  </si>
  <si>
    <t>Sheridan Elementary School</t>
  </si>
  <si>
    <t>2705020</t>
  </si>
  <si>
    <t>Sheridan Middle School</t>
  </si>
  <si>
    <t>2705021</t>
  </si>
  <si>
    <t>Sheridan High School</t>
  </si>
  <si>
    <t>2705023</t>
  </si>
  <si>
    <t>Sheridan Intermediate School</t>
  </si>
  <si>
    <t>2705024</t>
  </si>
  <si>
    <t>East End Intermediate School</t>
  </si>
  <si>
    <t>2705026</t>
  </si>
  <si>
    <t>East End Middle School</t>
  </si>
  <si>
    <t>3209000</t>
  </si>
  <si>
    <t>Southside School District</t>
  </si>
  <si>
    <t>3209038</t>
  </si>
  <si>
    <t>3209041</t>
  </si>
  <si>
    <t>3209702</t>
  </si>
  <si>
    <t>3209703</t>
  </si>
  <si>
    <t>3212000</t>
  </si>
  <si>
    <t>Cedar Ridge School District</t>
  </si>
  <si>
    <t>3212026</t>
  </si>
  <si>
    <t>Cedar Ridge Elementary School</t>
  </si>
  <si>
    <t>3212027</t>
  </si>
  <si>
    <t>Cedar Ridge High School</t>
  </si>
  <si>
    <t>4401000</t>
  </si>
  <si>
    <t>Huntsville School District</t>
  </si>
  <si>
    <t>4401001</t>
  </si>
  <si>
    <t>Watson Primary School</t>
  </si>
  <si>
    <t>4401004</t>
  </si>
  <si>
    <t>Huntsville Intermediate School</t>
  </si>
  <si>
    <t>4401002</t>
  </si>
  <si>
    <t>Huntsville Middle School</t>
  </si>
  <si>
    <t>4401003</t>
  </si>
  <si>
    <t>Huntsville High School</t>
  </si>
  <si>
    <t>4401011</t>
  </si>
  <si>
    <t>St. Paul Elementary School</t>
  </si>
  <si>
    <t>4401012</t>
  </si>
  <si>
    <t>St. Paul High School</t>
  </si>
  <si>
    <t>6004000</t>
  </si>
  <si>
    <t>Jacksonville North Pulaski School District</t>
  </si>
  <si>
    <t>6004001</t>
  </si>
  <si>
    <t>Homer Adkins Pre-K</t>
  </si>
  <si>
    <t>6004003</t>
  </si>
  <si>
    <t>Bayou Meto Elementary School</t>
  </si>
  <si>
    <t>6004005</t>
  </si>
  <si>
    <t>Murrel Taylor Elementary School</t>
  </si>
  <si>
    <t>6004008</t>
  </si>
  <si>
    <t xml:space="preserve">Jacksonville Middle School </t>
  </si>
  <si>
    <t>6004009</t>
  </si>
  <si>
    <t>Jacksonville High School</t>
  </si>
  <si>
    <t>6004011</t>
  </si>
  <si>
    <t>Bobby Lester Elementary School</t>
  </si>
  <si>
    <t>6004012</t>
  </si>
  <si>
    <t>Jacksonville Elementary School</t>
  </si>
  <si>
    <t>7304000</t>
  </si>
  <si>
    <t>White County Central School District</t>
  </si>
  <si>
    <t>7304018</t>
  </si>
  <si>
    <t>White County Central Elementary School</t>
  </si>
  <si>
    <t>7304019</t>
  </si>
  <si>
    <t xml:space="preserve">White County Central High School </t>
  </si>
  <si>
    <t>0403000</t>
  </si>
  <si>
    <t>Gentry Public School District</t>
  </si>
  <si>
    <t>0403016</t>
  </si>
  <si>
    <t>Gentry Primary School</t>
  </si>
  <si>
    <t>0403013</t>
  </si>
  <si>
    <t>Gentry Intermediate School</t>
  </si>
  <si>
    <t>0403015</t>
  </si>
  <si>
    <t>Gentry Middle School</t>
  </si>
  <si>
    <t>0403017</t>
  </si>
  <si>
    <t>Gentry High School</t>
  </si>
  <si>
    <t>2104000</t>
  </si>
  <si>
    <t>Dumas School District</t>
  </si>
  <si>
    <t>2104017</t>
  </si>
  <si>
    <t>2104020</t>
  </si>
  <si>
    <t>Dumas Middle School</t>
  </si>
  <si>
    <t>2104021</t>
  </si>
  <si>
    <t>Dumas New Tech High School</t>
  </si>
  <si>
    <t>2104024</t>
  </si>
  <si>
    <t>Reed Elementary School</t>
  </si>
  <si>
    <t>3001000</t>
  </si>
  <si>
    <t>Bismarck School District</t>
  </si>
  <si>
    <t>3001001</t>
  </si>
  <si>
    <t>Bismarck Elementary School</t>
  </si>
  <si>
    <t>3001002</t>
  </si>
  <si>
    <t>Bismarck Middle School</t>
  </si>
  <si>
    <t>3001003</t>
  </si>
  <si>
    <t>Bismarck High School</t>
  </si>
  <si>
    <t>2803000</t>
  </si>
  <si>
    <t>Marmaduke School District</t>
  </si>
  <si>
    <t>2803016</t>
  </si>
  <si>
    <t>Marmaduke Elementary School</t>
  </si>
  <si>
    <t>2803017</t>
  </si>
  <si>
    <t>Marmaduke High School</t>
  </si>
  <si>
    <t>5401000</t>
  </si>
  <si>
    <t>Barton School District</t>
  </si>
  <si>
    <t>5401002</t>
  </si>
  <si>
    <t xml:space="preserve">Barton Elementary School </t>
  </si>
  <si>
    <t>5401003</t>
  </si>
  <si>
    <t>Barton High School</t>
  </si>
  <si>
    <t>2203000</t>
  </si>
  <si>
    <t>Monticello School District</t>
  </si>
  <si>
    <t>2203010</t>
  </si>
  <si>
    <t>Monticello Elementary School</t>
  </si>
  <si>
    <t>2203014</t>
  </si>
  <si>
    <t>Monticello Intermediate School</t>
  </si>
  <si>
    <t>2203011</t>
  </si>
  <si>
    <t>Monticello Middle School</t>
  </si>
  <si>
    <t>2203012</t>
  </si>
  <si>
    <t>Monticello High School</t>
  </si>
  <si>
    <t>4101000</t>
  </si>
  <si>
    <t>Ashdown School District</t>
  </si>
  <si>
    <t>4101006</t>
  </si>
  <si>
    <t>Ashdown Elementary School</t>
  </si>
  <si>
    <t>4101003</t>
  </si>
  <si>
    <t>Ashdown Junior High School</t>
  </si>
  <si>
    <t>4101004</t>
  </si>
  <si>
    <t>Ashdown High School</t>
  </si>
  <si>
    <t>3840700</t>
  </si>
  <si>
    <t>Imboden Area Charter</t>
  </si>
  <si>
    <t>3840701</t>
  </si>
  <si>
    <t>Imboden Area Charter School</t>
  </si>
  <si>
    <t>0440700</t>
  </si>
  <si>
    <t>Arkansas Arts Academy</t>
  </si>
  <si>
    <t>0440701</t>
  </si>
  <si>
    <t>Arkansas Arts Academy Elementary School</t>
  </si>
  <si>
    <t>0440703</t>
  </si>
  <si>
    <t>Arkansas Arts Academy High School</t>
  </si>
  <si>
    <t>5903000</t>
  </si>
  <si>
    <t>Hazen School District</t>
  </si>
  <si>
    <t>5903011</t>
  </si>
  <si>
    <t>Hazen Elementary School</t>
  </si>
  <si>
    <t>5903012</t>
  </si>
  <si>
    <t>Hazen High School</t>
  </si>
  <si>
    <t>1605000</t>
  </si>
  <si>
    <t>Buffalo Island Central School District</t>
  </si>
  <si>
    <t>1605061</t>
  </si>
  <si>
    <t>Buffalo Island Central Elementary School</t>
  </si>
  <si>
    <t>1605065</t>
  </si>
  <si>
    <t>Buffalo Island Central High School</t>
  </si>
  <si>
    <t>4003000</t>
  </si>
  <si>
    <t>Star City School District</t>
  </si>
  <si>
    <t>4003014</t>
  </si>
  <si>
    <t>Jimmy Brown Elementary School</t>
  </si>
  <si>
    <t>4003015</t>
  </si>
  <si>
    <t>Star City Middle School</t>
  </si>
  <si>
    <t>4003016</t>
  </si>
  <si>
    <t>Star City High School</t>
  </si>
  <si>
    <t>5605000</t>
  </si>
  <si>
    <t xml:space="preserve">Trumann School District </t>
  </si>
  <si>
    <t>5605021</t>
  </si>
  <si>
    <t>Trumann Elementary School</t>
  </si>
  <si>
    <t>5605023</t>
  </si>
  <si>
    <t>Trumann High School</t>
  </si>
  <si>
    <t>5605024</t>
  </si>
  <si>
    <t>Trumann Middle School</t>
  </si>
  <si>
    <t>7008000</t>
  </si>
  <si>
    <t>Smackover-Norphlet School District</t>
  </si>
  <si>
    <t>7008043</t>
  </si>
  <si>
    <t>Smackover Elementary School</t>
  </si>
  <si>
    <t>7008037</t>
  </si>
  <si>
    <t>Norphlet Middle School</t>
  </si>
  <si>
    <t>7008045</t>
  </si>
  <si>
    <t>Smackover High School</t>
  </si>
  <si>
    <t>7301000</t>
  </si>
  <si>
    <t>Bald Knob School District</t>
  </si>
  <si>
    <t>H.L. Lubker Elementary School</t>
  </si>
  <si>
    <t>Bald Knob Middle School</t>
  </si>
  <si>
    <t>Bald Knob High School</t>
  </si>
  <si>
    <t>2202000</t>
  </si>
  <si>
    <t>Drew Central School District</t>
  </si>
  <si>
    <t>2202004</t>
  </si>
  <si>
    <t>Drew Central Elementary School</t>
  </si>
  <si>
    <t>2202007</t>
  </si>
  <si>
    <t>Drew Central Middle School</t>
  </si>
  <si>
    <t>2202005</t>
  </si>
  <si>
    <t>Drew Central High School</t>
  </si>
  <si>
    <t>2901000</t>
  </si>
  <si>
    <t>Blevins School District</t>
  </si>
  <si>
    <t>2901001</t>
  </si>
  <si>
    <t>Randy Hughes Elementry School</t>
  </si>
  <si>
    <t xml:space="preserve">Blevns School District </t>
  </si>
  <si>
    <t>2901002</t>
  </si>
  <si>
    <t>Blevins High School</t>
  </si>
  <si>
    <t>3003000</t>
  </si>
  <si>
    <t>Magnet Cove School District</t>
  </si>
  <si>
    <t>3003013</t>
  </si>
  <si>
    <t>Magnet Cove Elementary School</t>
  </si>
  <si>
    <t>3003014</t>
  </si>
  <si>
    <t>Magnet Cove High School</t>
  </si>
  <si>
    <t>7009000</t>
  </si>
  <si>
    <t>Strong-Huttig School District</t>
  </si>
  <si>
    <t>7009050</t>
  </si>
  <si>
    <t>Strong-Huttig Schools</t>
  </si>
  <si>
    <t>7204000</t>
  </si>
  <si>
    <t>Greenland School District</t>
  </si>
  <si>
    <t>7204001</t>
  </si>
  <si>
    <t>Greenland Elementary School</t>
  </si>
  <si>
    <t>7204002</t>
  </si>
  <si>
    <t>Greenland High School</t>
  </si>
  <si>
    <t>7204003</t>
  </si>
  <si>
    <t>Greenland Middle School</t>
  </si>
  <si>
    <t>4902000</t>
  </si>
  <si>
    <t>Mount Ida School District</t>
  </si>
  <si>
    <t>4902006</t>
  </si>
  <si>
    <t xml:space="preserve">Bobby Barrett Elementary School </t>
  </si>
  <si>
    <t>4902007</t>
  </si>
  <si>
    <t>Mount Ida High School</t>
  </si>
  <si>
    <t>0406000</t>
  </si>
  <si>
    <t>Siloam Springs School District</t>
  </si>
  <si>
    <t>0406046</t>
  </si>
  <si>
    <t>0406048</t>
  </si>
  <si>
    <t>Delbert "Pete" &amp; Pat Allen Elementary School</t>
  </si>
  <si>
    <t>0406047</t>
  </si>
  <si>
    <t>Siloam Springs Intermediate School</t>
  </si>
  <si>
    <t>0406049</t>
  </si>
  <si>
    <t>Siloam Springs Middle School</t>
  </si>
  <si>
    <t>0406050</t>
  </si>
  <si>
    <t>Siloam Springs Conversion Charter High School</t>
  </si>
  <si>
    <t>0901000</t>
  </si>
  <si>
    <t>Dermott School District</t>
  </si>
  <si>
    <t>0901001</t>
  </si>
  <si>
    <t>Dermott Elementary School</t>
  </si>
  <si>
    <t>0901003</t>
  </si>
  <si>
    <t>Dermott High School</t>
  </si>
  <si>
    <t>3544700</t>
  </si>
  <si>
    <t>Friendship Aspire Academies Arkansas</t>
  </si>
  <si>
    <t>3544701</t>
  </si>
  <si>
    <t>Friendship Aspire Academy Pine Bluff</t>
  </si>
  <si>
    <t>3544702</t>
  </si>
  <si>
    <t>Friendship Aspire Academy Middle School</t>
  </si>
  <si>
    <t>3544704</t>
  </si>
  <si>
    <t xml:space="preserve">3544703 </t>
  </si>
  <si>
    <t>Friendship Aspire Academy Southeast</t>
  </si>
  <si>
    <t>3544707</t>
  </si>
  <si>
    <t>Friendship Aspire Academy Downtown</t>
  </si>
  <si>
    <t>6002000</t>
  </si>
  <si>
    <t>North Little Rock School District</t>
  </si>
  <si>
    <t>6002050</t>
  </si>
  <si>
    <t>Amboy Elementary School</t>
  </si>
  <si>
    <t>6002054</t>
  </si>
  <si>
    <t>Boone Park Elementary School</t>
  </si>
  <si>
    <t>6002055</t>
  </si>
  <si>
    <t>Crestwood Elementary School</t>
  </si>
  <si>
    <t>6002056</t>
  </si>
  <si>
    <t>Glenview Elementary School</t>
  </si>
  <si>
    <t>6002057</t>
  </si>
  <si>
    <t>Indian Hills Elementary School</t>
  </si>
  <si>
    <t>6002058</t>
  </si>
  <si>
    <t>Lakewood Elementary School</t>
  </si>
  <si>
    <t>6002061</t>
  </si>
  <si>
    <t>Meadow Park Elementary School</t>
  </si>
  <si>
    <t>6002082</t>
  </si>
  <si>
    <t>North Little Rock High School</t>
  </si>
  <si>
    <t>6002071</t>
  </si>
  <si>
    <t>North Little Rock Middle School 6th Grade Campus</t>
  </si>
  <si>
    <t>6002067</t>
  </si>
  <si>
    <t>Pike View Early Childhood Center</t>
  </si>
  <si>
    <t>6002084</t>
  </si>
  <si>
    <t>Ridge Road Elementary School</t>
  </si>
  <si>
    <t>6002069</t>
  </si>
  <si>
    <t>Seventh Street Elementary School</t>
  </si>
  <si>
    <t>6002703</t>
  </si>
  <si>
    <t>North Little Rock Center of Excellence</t>
  </si>
  <si>
    <t>6002070</t>
  </si>
  <si>
    <t>North Little Rock Middle School 7th/8th Grade Campus</t>
  </si>
  <si>
    <t>0501000</t>
  </si>
  <si>
    <t>Alpena School District</t>
  </si>
  <si>
    <t>0501001</t>
  </si>
  <si>
    <t>Alpena Elementary School</t>
  </si>
  <si>
    <t>0501002</t>
  </si>
  <si>
    <t>Alpena High School</t>
  </si>
  <si>
    <t>2002000</t>
  </si>
  <si>
    <t>Fordyce School District</t>
  </si>
  <si>
    <t>2002008</t>
  </si>
  <si>
    <t>Fordyce Elementary School</t>
  </si>
  <si>
    <t>2002007</t>
  </si>
  <si>
    <t>Fordyce High School</t>
  </si>
  <si>
    <t>1905000</t>
  </si>
  <si>
    <t>Wynne School District</t>
  </si>
  <si>
    <t>1905014</t>
  </si>
  <si>
    <t>Wynne Primary School</t>
  </si>
  <si>
    <t>1905015</t>
  </si>
  <si>
    <t>Wynne Intermediate School</t>
  </si>
  <si>
    <t>1905016</t>
  </si>
  <si>
    <t>Wynne Junior High School</t>
  </si>
  <si>
    <t>1905017</t>
  </si>
  <si>
    <t>Wynne High School</t>
  </si>
  <si>
    <t>6055700</t>
  </si>
  <si>
    <t>Exalt Academy of SW Little Rock</t>
  </si>
  <si>
    <t>6055702</t>
  </si>
  <si>
    <t>3806000</t>
  </si>
  <si>
    <t>Sloan-Hendrix School District</t>
  </si>
  <si>
    <t>3806018</t>
  </si>
  <si>
    <t>Sloan-Hendrix Elementary School</t>
  </si>
  <si>
    <t>3806019</t>
  </si>
  <si>
    <t>Sloan-Hendrix High School</t>
  </si>
  <si>
    <t>7303000</t>
  </si>
  <si>
    <t>Bradford School District</t>
  </si>
  <si>
    <t>7303014</t>
  </si>
  <si>
    <t>Bradford Elementary School</t>
  </si>
  <si>
    <t>7303015</t>
  </si>
  <si>
    <t>Bradford High School</t>
  </si>
  <si>
    <t>0903000</t>
  </si>
  <si>
    <t>Lakeside School District (Chicot)</t>
  </si>
  <si>
    <t>0903007</t>
  </si>
  <si>
    <t>Eudora Elementary School</t>
  </si>
  <si>
    <t>0903016</t>
  </si>
  <si>
    <t>Lakeside Elementary School</t>
  </si>
  <si>
    <t>0903017</t>
  </si>
  <si>
    <t>0903018</t>
  </si>
  <si>
    <t xml:space="preserve">Lakeside High School </t>
  </si>
  <si>
    <t>0101000</t>
  </si>
  <si>
    <t>DeWitt School District</t>
  </si>
  <si>
    <t>0101001</t>
  </si>
  <si>
    <t>DeWitt Elementary School</t>
  </si>
  <si>
    <t>0101004</t>
  </si>
  <si>
    <t>DeWitt High School</t>
  </si>
  <si>
    <t>0101003</t>
  </si>
  <si>
    <t>DeWitt Middle School</t>
  </si>
  <si>
    <t>5006000</t>
  </si>
  <si>
    <t>Prescott School District</t>
  </si>
  <si>
    <t>5006022</t>
  </si>
  <si>
    <t>Prescott Elementary School</t>
  </si>
  <si>
    <t>5006025</t>
  </si>
  <si>
    <t>Prescott Jr High School</t>
  </si>
  <si>
    <t>5006023</t>
  </si>
  <si>
    <t>Prescott High School</t>
  </si>
  <si>
    <t>4701000</t>
  </si>
  <si>
    <t>Armorel School District</t>
  </si>
  <si>
    <t>Armorel Elementary  School</t>
  </si>
  <si>
    <t xml:space="preserve">Armorel High School </t>
  </si>
  <si>
    <t>2304000</t>
  </si>
  <si>
    <t>Guy-Perkins School District</t>
  </si>
  <si>
    <t>2304021</t>
  </si>
  <si>
    <t>Guy-Perkins Elementary School</t>
  </si>
  <si>
    <t>2304022</t>
  </si>
  <si>
    <t>Guy-Perkins High School</t>
  </si>
  <si>
    <t>3804000</t>
  </si>
  <si>
    <t>Hoxie School District</t>
  </si>
  <si>
    <t>3804009</t>
  </si>
  <si>
    <t>Hoxie Elementary School</t>
  </si>
  <si>
    <t>3804010</t>
  </si>
  <si>
    <t>Hoxie High School</t>
  </si>
  <si>
    <t>2303000</t>
  </si>
  <si>
    <t>Greenbrier School District</t>
  </si>
  <si>
    <t>2303016</t>
  </si>
  <si>
    <t>Eastside Elementrary School</t>
  </si>
  <si>
    <t>2303017</t>
  </si>
  <si>
    <t>Greenbrier High School</t>
  </si>
  <si>
    <t>2303018</t>
  </si>
  <si>
    <t>Greenbrier Middle School</t>
  </si>
  <si>
    <t>2303019</t>
  </si>
  <si>
    <t>2303020</t>
  </si>
  <si>
    <t>Greenbrier Junior High School</t>
  </si>
  <si>
    <t>2303021</t>
  </si>
  <si>
    <t>Wooster Elementary School</t>
  </si>
  <si>
    <t>2303023</t>
  </si>
  <si>
    <t xml:space="preserve">Springhill Elementary School </t>
  </si>
  <si>
    <t>6053700</t>
  </si>
  <si>
    <t>Premier High Schools of Arkansas</t>
  </si>
  <si>
    <t>6062703</t>
  </si>
  <si>
    <t>Premier High School of North Little Rock</t>
  </si>
  <si>
    <t>6053706</t>
  </si>
  <si>
    <t>Premier High School of Fort Smith</t>
  </si>
  <si>
    <t>6053709</t>
  </si>
  <si>
    <t>Premier High School of Texarkana</t>
  </si>
  <si>
    <t>6053703</t>
  </si>
  <si>
    <t>Premier High School of Little Rock</t>
  </si>
  <si>
    <t>7242703</t>
  </si>
  <si>
    <t>Premier High School of Springdale</t>
  </si>
  <si>
    <t>0442704</t>
  </si>
  <si>
    <t>Founders Classical Academy of Arkansas West Little Rock Elementary</t>
  </si>
  <si>
    <t>0442701</t>
  </si>
  <si>
    <t>Founders Classical Academy of Arkansas Rogers</t>
  </si>
  <si>
    <t>0442702</t>
  </si>
  <si>
    <t>Founders Classical Academy of Arkansas Bentonville</t>
  </si>
  <si>
    <t>0442706</t>
  </si>
  <si>
    <t xml:space="preserve">Founders Classical Academy of Arkansas West Little Rock  </t>
  </si>
  <si>
    <t>Founders Classical Academy of Arkansas High School Rogers</t>
  </si>
  <si>
    <t>0601000</t>
  </si>
  <si>
    <t>Hermitage School District</t>
  </si>
  <si>
    <t>0601006</t>
  </si>
  <si>
    <t>Hermitage Elementary School</t>
  </si>
  <si>
    <t>0601007</t>
  </si>
  <si>
    <t>Hermitage High School</t>
  </si>
  <si>
    <t>2403000</t>
  </si>
  <si>
    <t>County Line School District</t>
  </si>
  <si>
    <t>2403011</t>
  </si>
  <si>
    <t>County Line Elementary School</t>
  </si>
  <si>
    <t>2403012</t>
  </si>
  <si>
    <t>County Line High School</t>
  </si>
  <si>
    <t>6102000</t>
  </si>
  <si>
    <t>Maynard School District</t>
  </si>
  <si>
    <t>6102005</t>
  </si>
  <si>
    <t>Maynard Elementary School</t>
  </si>
  <si>
    <t>6102006</t>
  </si>
  <si>
    <t>Maynard High School</t>
  </si>
  <si>
    <t>4702000</t>
  </si>
  <si>
    <t>Blytheville School District</t>
  </si>
  <si>
    <t>4702006</t>
  </si>
  <si>
    <t>Blytheville Primary School</t>
  </si>
  <si>
    <t>4702008</t>
  </si>
  <si>
    <t>Blytheville Elementary School</t>
  </si>
  <si>
    <t>4702012</t>
  </si>
  <si>
    <t xml:space="preserve">Blytheville Middle School </t>
  </si>
  <si>
    <t>4702014</t>
  </si>
  <si>
    <t>Blythville High School</t>
  </si>
  <si>
    <t>1104000</t>
  </si>
  <si>
    <t>Piggott School District</t>
  </si>
  <si>
    <t>1104018</t>
  </si>
  <si>
    <t>Piggott Elementary School</t>
  </si>
  <si>
    <t>1104017</t>
  </si>
  <si>
    <t>Piggott High School</t>
  </si>
  <si>
    <t>7503000</t>
  </si>
  <si>
    <t>Danville School District</t>
  </si>
  <si>
    <t>7503005</t>
  </si>
  <si>
    <t>SC Tucker Elementary School</t>
  </si>
  <si>
    <t>7503006</t>
  </si>
  <si>
    <t>Danville High School</t>
  </si>
  <si>
    <t>7503007</t>
  </si>
  <si>
    <t>Danville Middle School</t>
  </si>
  <si>
    <t>5703703</t>
  </si>
  <si>
    <t>Omaha School District</t>
  </si>
  <si>
    <t>0504022</t>
  </si>
  <si>
    <t>Omaha Elementary School</t>
  </si>
  <si>
    <t>0504023</t>
  </si>
  <si>
    <t>Omaha High School</t>
  </si>
  <si>
    <t>5106000</t>
  </si>
  <si>
    <t>Deer/Mt. Judea School District</t>
  </si>
  <si>
    <t>Deer School</t>
  </si>
  <si>
    <t>Mount Judea School</t>
  </si>
  <si>
    <t>0504000</t>
  </si>
  <si>
    <t>4801000</t>
  </si>
  <si>
    <t xml:space="preserve">Brinkley School District </t>
  </si>
  <si>
    <t>4801001</t>
  </si>
  <si>
    <t>CB Partee  Elementary School</t>
  </si>
  <si>
    <t>4801003</t>
  </si>
  <si>
    <t>Brinkley  High School</t>
  </si>
  <si>
    <t>1203000</t>
  </si>
  <si>
    <t>Quitman School District</t>
  </si>
  <si>
    <t>1203010</t>
  </si>
  <si>
    <t>Quitman Elementary School</t>
  </si>
  <si>
    <t>1203012</t>
  </si>
  <si>
    <t>Quitman Middle School</t>
  </si>
  <si>
    <t>1203011</t>
  </si>
  <si>
    <t>Quitman High School</t>
  </si>
  <si>
    <t>0203017</t>
  </si>
  <si>
    <t>0203018</t>
  </si>
  <si>
    <t>0203020</t>
  </si>
  <si>
    <t>0203027</t>
  </si>
  <si>
    <t>0203030</t>
  </si>
  <si>
    <t>District Totals</t>
  </si>
  <si>
    <t>5703009</t>
  </si>
  <si>
    <t>5703010</t>
  </si>
  <si>
    <t>5703011</t>
  </si>
  <si>
    <t>5703012</t>
  </si>
  <si>
    <t>7309038</t>
  </si>
  <si>
    <t>7309039</t>
  </si>
  <si>
    <t>7301001</t>
  </si>
  <si>
    <t>7301003</t>
  </si>
  <si>
    <t>7301004</t>
  </si>
  <si>
    <t>6802703</t>
  </si>
  <si>
    <t>Belle Point Alternative Center</t>
  </si>
  <si>
    <t>6092004</t>
  </si>
  <si>
    <t>6052703</t>
  </si>
  <si>
    <t>5106003</t>
  </si>
  <si>
    <t>5106004</t>
  </si>
  <si>
    <t>4701001</t>
  </si>
  <si>
    <t>4701002</t>
  </si>
  <si>
    <t>2306029</t>
  </si>
  <si>
    <t>2306030</t>
  </si>
  <si>
    <t>0406045</t>
  </si>
  <si>
    <t>Dewitt School District</t>
  </si>
  <si>
    <t xml:space="preserve">1204000 </t>
  </si>
  <si>
    <t xml:space="preserve">2303000 </t>
  </si>
  <si>
    <t>26060000</t>
  </si>
  <si>
    <t>300100</t>
  </si>
  <si>
    <t>35050000</t>
  </si>
  <si>
    <t>381000</t>
  </si>
  <si>
    <t>5207000</t>
  </si>
  <si>
    <t>580200</t>
  </si>
  <si>
    <t>600300</t>
  </si>
  <si>
    <t>Responsive Education, INC.</t>
  </si>
  <si>
    <t>606700</t>
  </si>
  <si>
    <t xml:space="preserve">6303000 </t>
  </si>
  <si>
    <t>6640700</t>
  </si>
  <si>
    <t>751000</t>
  </si>
  <si>
    <t>Washington Junior High School</t>
  </si>
  <si>
    <t>Lincoln Junior High School</t>
  </si>
  <si>
    <t>Central Park Elementary School</t>
  </si>
  <si>
    <t>Fulbright Junior High School</t>
  </si>
  <si>
    <t>Grimsley Junior High School</t>
  </si>
  <si>
    <t>Decatur Northside Elementary School</t>
  </si>
  <si>
    <t xml:space="preserve">Pea Ridge Intermediate School </t>
  </si>
  <si>
    <t>0503012</t>
  </si>
  <si>
    <t>0503013</t>
  </si>
  <si>
    <t>0503018</t>
  </si>
  <si>
    <t>0503019</t>
  </si>
  <si>
    <t>0503010</t>
  </si>
  <si>
    <t>Forest Heights Elementary School</t>
  </si>
  <si>
    <t>Skyline Heights Elementary School</t>
  </si>
  <si>
    <t>Thomas C. Brunson Elementary School</t>
  </si>
  <si>
    <t>West Side Elementary School</t>
  </si>
  <si>
    <t>Preston &amp; Florence Mattison Elementary School</t>
  </si>
  <si>
    <t>Marguerite Vann Elementary School</t>
  </si>
  <si>
    <t>Jim Stone Elementary School</t>
  </si>
  <si>
    <t>Theodore Jones Elementary School</t>
  </si>
  <si>
    <t>Woodrow Cummins Elementary School</t>
  </si>
  <si>
    <t>Carolyn Lewis Elementary School</t>
  </si>
  <si>
    <t>Mammoth Spring Elementary School</t>
  </si>
  <si>
    <t>Friendship Aspire Academy Little Rock Elementary School</t>
  </si>
  <si>
    <t>Hillcrest Elementary School</t>
  </si>
  <si>
    <t>Scranton Elementary School</t>
  </si>
  <si>
    <t xml:space="preserve">Yellville-Summit Elementary School </t>
  </si>
  <si>
    <t>Trice Elementary School</t>
  </si>
  <si>
    <t>Caddo Hills Elementary School</t>
  </si>
  <si>
    <t>Centerpoint Elementary School</t>
  </si>
  <si>
    <t>Louise Durham Elementary School</t>
  </si>
  <si>
    <t>Holly Harshman Elementary School</t>
  </si>
  <si>
    <t>Cossatot River Elementary School</t>
  </si>
  <si>
    <t>Woodlawn Elementary School</t>
  </si>
  <si>
    <t>Southside Elemantary School</t>
  </si>
  <si>
    <t>Southside Middle School</t>
  </si>
  <si>
    <t>Southside Charter Junior High School</t>
  </si>
  <si>
    <t>Ida Burns Elementary School</t>
  </si>
  <si>
    <t>Ellen Smith Elementary School</t>
  </si>
  <si>
    <t>Julia Lee Moore Elementary School</t>
  </si>
  <si>
    <t>Lake Hamilton Junior High School</t>
  </si>
  <si>
    <t>Southside Charter High School</t>
  </si>
  <si>
    <t>Watson Chapel Junior High School</t>
  </si>
  <si>
    <t>Bryant Junior High School</t>
  </si>
  <si>
    <t>Shirley Elementary School</t>
  </si>
  <si>
    <t>Sidney Deener Elementary School</t>
  </si>
  <si>
    <t>McRae Elementary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</si>
</sst>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sz val="8"/>
      <name val="Calibri"/>
      <family val="2"/>
      <scheme val="minor"/>
    </font>
    <font>
      <sz val="8"/>
      <color theme="1"/>
      <name val="Calibri"/>
      <family val="2"/>
      <scheme val="minor"/>
    </font>
    <font>
      <b/>
      <i/>
      <sz val="12"/>
      <color theme="1"/>
      <name val="Calibri"/>
      <family val="2"/>
      <scheme val="minor"/>
    </font>
    <font>
      <b/>
      <sz val="14"/>
      <color theme="1"/>
      <name val="Calibri"/>
      <family val="2"/>
      <scheme val="minor"/>
    </font>
    <font>
      <b/>
      <sz val="24"/>
      <color theme="1"/>
      <name val="Calibri"/>
      <family val="2"/>
      <scheme val="minor"/>
    </font>
    <font>
      <b/>
      <sz val="22"/>
      <color theme="1"/>
      <name val="Calibri"/>
      <family val="2"/>
      <scheme val="minor"/>
    </font>
    <font>
      <b/>
      <sz val="10"/>
      <name val="Calibri"/>
      <family val="2"/>
      <scheme val="minor"/>
    </font>
    <font>
      <b/>
      <u val="double"/>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b/>
      <i/>
      <sz val="12"/>
      <color rgb="FF0033CC"/>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8"/>
      <name val="Calibri"/>
      <family val="2"/>
      <scheme val="minor"/>
    </font>
    <font>
      <sz val="9"/>
      <color theme="1"/>
      <name val="Calibri"/>
      <family val="2"/>
      <scheme val="minor"/>
    </font>
    <font>
      <b/>
      <i/>
      <sz val="12"/>
      <color rgb="FFFF0000"/>
      <name val="Calibri"/>
      <family val="2"/>
      <scheme val="minor"/>
    </font>
    <font>
      <sz val="11"/>
      <name val="Calibri"/>
      <family val="2"/>
      <scheme val="minor"/>
    </font>
    <font>
      <sz val="11"/>
      <color rgb="FF000000"/>
      <name val="Calibri"/>
      <family val="2"/>
      <scheme val="min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top style="thick">
        <color indexed="64"/>
      </top>
      <bottom style="medium">
        <color indexed="64"/>
      </bottom>
      <diagonal/>
    </border>
    <border>
      <left style="thick">
        <color indexed="64"/>
      </left>
      <right/>
      <top style="medium">
        <color indexed="64"/>
      </top>
      <bottom style="thin">
        <color theme="0" tint="-0.499984740745262"/>
      </bottom>
      <diagonal/>
    </border>
    <border>
      <left style="thick">
        <color indexed="64"/>
      </left>
      <right style="thick">
        <color indexed="64"/>
      </right>
      <top style="medium">
        <color indexed="64"/>
      </top>
      <bottom style="thin">
        <color theme="0" tint="-0.499984740745262"/>
      </bottom>
      <diagonal/>
    </border>
    <border>
      <left style="thick">
        <color indexed="64"/>
      </left>
      <right style="thick">
        <color indexed="64"/>
      </right>
      <top/>
      <bottom style="thin">
        <color theme="0" tint="-0.499984740745262"/>
      </bottom>
      <diagonal/>
    </border>
    <border>
      <left style="thick">
        <color indexed="64"/>
      </left>
      <right/>
      <top/>
      <bottom style="thin">
        <color theme="0" tint="-0.499984740745262"/>
      </bottom>
      <diagonal/>
    </border>
    <border>
      <left style="thick">
        <color auto="1"/>
      </left>
      <right/>
      <top style="thin">
        <color theme="0" tint="-0.499984740745262"/>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theme="0" tint="-0.499984740745262"/>
      </bottom>
      <diagonal/>
    </border>
    <border>
      <left style="thick">
        <color auto="1"/>
      </left>
      <right style="thick">
        <color auto="1"/>
      </right>
      <top style="thin">
        <color auto="1"/>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25" fillId="0" borderId="0" applyFont="0" applyFill="0" applyBorder="0" applyAlignment="0" applyProtection="0"/>
  </cellStyleXfs>
  <cellXfs count="96">
    <xf numFmtId="0" fontId="0" fillId="0" borderId="0" xfId="0"/>
    <xf numFmtId="0" fontId="0" fillId="0" borderId="0" xfId="0" applyProtection="1">
      <protection locked="0"/>
    </xf>
    <xf numFmtId="0" fontId="3" fillId="0" borderId="4" xfId="0" applyFont="1" applyBorder="1" applyAlignment="1" applyProtection="1">
      <alignment horizontal="center" vertical="center" wrapText="1"/>
      <protection locked="0"/>
    </xf>
    <xf numFmtId="0" fontId="0" fillId="0" borderId="4" xfId="0" applyBorder="1" applyAlignment="1" applyProtection="1">
      <alignment wrapText="1"/>
      <protection locked="0"/>
    </xf>
    <xf numFmtId="0" fontId="4" fillId="0" borderId="7" xfId="0" applyFont="1" applyBorder="1" applyAlignment="1" applyProtection="1">
      <alignment horizontal="center" wrapText="1"/>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0" fontId="3"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0" fontId="9" fillId="0" borderId="0" xfId="0" applyFont="1" applyProtection="1">
      <protection locked="0"/>
    </xf>
    <xf numFmtId="0" fontId="0" fillId="0" borderId="0" xfId="0" applyAlignment="1" applyProtection="1">
      <alignment horizontal="center" wrapText="1"/>
      <protection locked="0"/>
    </xf>
    <xf numFmtId="0" fontId="1" fillId="2" borderId="20"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3" fillId="2" borderId="19"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pplyProtection="1">
      <alignment horizontal="center" vertical="center" wrapText="1"/>
      <protection locked="0"/>
    </xf>
    <xf numFmtId="0" fontId="0" fillId="0" borderId="0" xfId="0" applyAlignment="1">
      <alignment horizontal="center"/>
    </xf>
    <xf numFmtId="0" fontId="17" fillId="0" borderId="0" xfId="0" applyFont="1" applyAlignment="1">
      <alignment vertical="center" wrapText="1"/>
    </xf>
    <xf numFmtId="0" fontId="17" fillId="0" borderId="0" xfId="0" applyFont="1" applyAlignment="1">
      <alignment vertical="center"/>
    </xf>
    <xf numFmtId="0" fontId="6" fillId="3"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14" fillId="2" borderId="13"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21" fillId="0" borderId="0" xfId="0" applyFont="1" applyProtection="1">
      <protection locked="0"/>
    </xf>
    <xf numFmtId="0" fontId="21" fillId="0" borderId="0" xfId="0" applyFont="1"/>
    <xf numFmtId="49" fontId="0" fillId="0" borderId="17" xfId="0" applyNumberFormat="1" applyBorder="1" applyProtection="1">
      <protection locked="0"/>
    </xf>
    <xf numFmtId="0" fontId="0" fillId="0" borderId="17" xfId="0" applyBorder="1" applyProtection="1">
      <protection locked="0"/>
    </xf>
    <xf numFmtId="10" fontId="0" fillId="0" borderId="17" xfId="0" applyNumberFormat="1" applyBorder="1"/>
    <xf numFmtId="0" fontId="0" fillId="0" borderId="17" xfId="0" applyBorder="1"/>
    <xf numFmtId="0" fontId="0" fillId="0" borderId="17" xfId="0" quotePrefix="1" applyBorder="1" applyAlignment="1">
      <alignment horizontal="center"/>
    </xf>
    <xf numFmtId="0" fontId="0" fillId="0" borderId="17" xfId="0" applyBorder="1" applyAlignment="1">
      <alignment horizontal="center"/>
    </xf>
    <xf numFmtId="10" fontId="0" fillId="0" borderId="0" xfId="0" applyNumberFormat="1"/>
    <xf numFmtId="9" fontId="0" fillId="0" borderId="17" xfId="0" applyNumberFormat="1" applyBorder="1"/>
    <xf numFmtId="0" fontId="0" fillId="0" borderId="17" xfId="0" quotePrefix="1" applyBorder="1" applyProtection="1">
      <protection locked="0"/>
    </xf>
    <xf numFmtId="49" fontId="0" fillId="0" borderId="17" xfId="0" quotePrefix="1" applyNumberFormat="1" applyBorder="1" applyProtection="1">
      <protection locked="0"/>
    </xf>
    <xf numFmtId="49" fontId="0" fillId="0" borderId="22" xfId="0" applyNumberFormat="1" applyBorder="1" applyProtection="1">
      <protection locked="0"/>
    </xf>
    <xf numFmtId="0" fontId="0" fillId="0" borderId="22" xfId="0" applyBorder="1" applyProtection="1">
      <protection locked="0"/>
    </xf>
    <xf numFmtId="10" fontId="0" fillId="0" borderId="3" xfId="0" applyNumberFormat="1" applyBorder="1"/>
    <xf numFmtId="14" fontId="0" fillId="0" borderId="17" xfId="0" applyNumberFormat="1" applyBorder="1"/>
    <xf numFmtId="1" fontId="0" fillId="0" borderId="17" xfId="0" applyNumberFormat="1" applyBorder="1" applyProtection="1">
      <protection locked="0"/>
    </xf>
    <xf numFmtId="0" fontId="0" fillId="0" borderId="17" xfId="0" applyBorder="1" applyAlignment="1">
      <alignment wrapText="1"/>
    </xf>
    <xf numFmtId="49" fontId="0" fillId="0" borderId="17" xfId="0" applyNumberFormat="1" applyBorder="1" applyAlignment="1">
      <alignment wrapText="1"/>
    </xf>
    <xf numFmtId="49" fontId="0" fillId="0" borderId="17" xfId="0" applyNumberFormat="1" applyBorder="1"/>
    <xf numFmtId="0" fontId="0" fillId="0" borderId="17" xfId="0" applyBorder="1" applyAlignment="1" applyProtection="1">
      <alignment wrapText="1"/>
      <protection locked="0"/>
    </xf>
    <xf numFmtId="0" fontId="0" fillId="0" borderId="17" xfId="0" applyBorder="1" applyAlignment="1" applyProtection="1">
      <alignment horizontal="left"/>
      <protection locked="0"/>
    </xf>
    <xf numFmtId="0" fontId="24" fillId="0" borderId="17" xfId="0" applyFont="1" applyBorder="1" applyAlignment="1">
      <alignment wrapText="1"/>
    </xf>
    <xf numFmtId="10" fontId="0" fillId="0" borderId="17" xfId="1" applyNumberFormat="1" applyFont="1" applyFill="1" applyBorder="1"/>
    <xf numFmtId="49" fontId="23" fillId="0" borderId="17" xfId="0" applyNumberFormat="1" applyFont="1" applyBorder="1"/>
    <xf numFmtId="0" fontId="23" fillId="0" borderId="17" xfId="0" applyFont="1" applyBorder="1"/>
    <xf numFmtId="3" fontId="23" fillId="0" borderId="17" xfId="0" applyNumberFormat="1" applyFont="1" applyBorder="1"/>
    <xf numFmtId="49" fontId="1" fillId="6" borderId="17" xfId="0" applyNumberFormat="1" applyFont="1" applyFill="1" applyBorder="1" applyProtection="1">
      <protection locked="0"/>
    </xf>
    <xf numFmtId="0" fontId="1" fillId="6" borderId="17" xfId="0" applyFont="1" applyFill="1" applyBorder="1" applyProtection="1">
      <protection locked="0"/>
    </xf>
    <xf numFmtId="10" fontId="1" fillId="6" borderId="17" xfId="0" applyNumberFormat="1" applyFont="1" applyFill="1" applyBorder="1"/>
    <xf numFmtId="0" fontId="1" fillId="6" borderId="17" xfId="0" applyFont="1" applyFill="1" applyBorder="1"/>
    <xf numFmtId="0" fontId="1" fillId="6" borderId="17" xfId="0" quotePrefix="1" applyFont="1" applyFill="1" applyBorder="1" applyAlignment="1">
      <alignment horizontal="center"/>
    </xf>
    <xf numFmtId="0" fontId="1" fillId="6" borderId="17" xfId="0" applyFont="1" applyFill="1" applyBorder="1" applyAlignment="1">
      <alignment horizontal="center"/>
    </xf>
    <xf numFmtId="0" fontId="1" fillId="0" borderId="0" xfId="0" applyFont="1"/>
    <xf numFmtId="10" fontId="1" fillId="0" borderId="0" xfId="0" applyNumberFormat="1" applyFont="1"/>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0" fillId="0" borderId="0" xfId="0" applyAlignment="1">
      <alignment wrapText="1"/>
    </xf>
    <xf numFmtId="0" fontId="0" fillId="7" borderId="17" xfId="0" applyFill="1" applyBorder="1" applyProtection="1">
      <protection locked="0"/>
    </xf>
    <xf numFmtId="0" fontId="0" fillId="0" borderId="17" xfId="0" applyFill="1" applyBorder="1" applyProtection="1">
      <protection locked="0"/>
    </xf>
  </cellXfs>
  <cellStyles count="2">
    <cellStyle name="Normal" xfId="0" builtinId="0"/>
    <cellStyle name="Percent" xfId="1" builtinId="5"/>
  </cellStyles>
  <dxfs count="42">
    <dxf>
      <fill>
        <patternFill>
          <bgColor theme="1"/>
        </patternFill>
      </fill>
    </dxf>
    <dxf>
      <fill>
        <patternFill>
          <bgColor theme="1"/>
        </patternFill>
      </fill>
    </dxf>
    <dxf>
      <fill>
        <patternFill>
          <bgColor rgb="FF00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0000"/>
        </patternFill>
      </fill>
    </dxf>
    <dxf>
      <fill>
        <patternFill>
          <bgColor theme="1"/>
        </patternFill>
      </fill>
    </dxf>
    <dxf>
      <fill>
        <patternFill>
          <bgColor theme="1"/>
        </patternFill>
      </fill>
    </dxf>
    <dxf>
      <fill>
        <patternFill>
          <bgColor theme="1"/>
        </patternFill>
      </fill>
    </dxf>
    <dxf>
      <fill>
        <patternFill>
          <bgColor rgb="FF000000"/>
        </patternFill>
      </fill>
    </dxf>
    <dxf>
      <fill>
        <patternFill>
          <bgColor rgb="FF0000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0"/>
  <sheetViews>
    <sheetView workbookViewId="0">
      <selection activeCell="A5" sqref="A5"/>
    </sheetView>
  </sheetViews>
  <sheetFormatPr defaultColWidth="9.140625" defaultRowHeight="15" x14ac:dyDescent="0.25"/>
  <cols>
    <col min="1" max="1" width="184" style="15" bestFit="1" customWidth="1"/>
    <col min="2" max="16384" width="9.140625" style="15"/>
  </cols>
  <sheetData>
    <row r="1" spans="1:1" ht="18.75" x14ac:dyDescent="0.25">
      <c r="A1" s="27" t="s">
        <v>23</v>
      </c>
    </row>
    <row r="2" spans="1:1" ht="10.5" customHeight="1" x14ac:dyDescent="0.25">
      <c r="A2" s="14"/>
    </row>
    <row r="3" spans="1:1" ht="28.5" x14ac:dyDescent="0.25">
      <c r="A3" s="28" t="s">
        <v>37</v>
      </c>
    </row>
    <row r="4" spans="1:1" ht="9.75" customHeight="1" x14ac:dyDescent="0.25"/>
    <row r="5" spans="1:1" s="17" customFormat="1" ht="47.25" x14ac:dyDescent="0.25">
      <c r="A5" s="16" t="s">
        <v>61</v>
      </c>
    </row>
    <row r="6" spans="1:1" ht="9" customHeight="1" x14ac:dyDescent="0.25"/>
    <row r="7" spans="1:1" ht="9" customHeight="1" x14ac:dyDescent="0.25"/>
    <row r="8" spans="1:1" s="32" customFormat="1" ht="15.75" x14ac:dyDescent="0.25">
      <c r="A8" s="32" t="s">
        <v>29</v>
      </c>
    </row>
    <row r="9" spans="1:1" s="32" customFormat="1" ht="9" customHeight="1" x14ac:dyDescent="0.25"/>
    <row r="10" spans="1:1" s="32" customFormat="1" ht="15.75" x14ac:dyDescent="0.25">
      <c r="A10" s="32" t="s">
        <v>30</v>
      </c>
    </row>
    <row r="11" spans="1:1" s="32" customFormat="1" ht="9" customHeight="1" x14ac:dyDescent="0.25"/>
    <row r="12" spans="1:1" s="32" customFormat="1" ht="15.75" x14ac:dyDescent="0.25">
      <c r="A12" s="32" t="s">
        <v>31</v>
      </c>
    </row>
    <row r="13" spans="1:1" s="32" customFormat="1" ht="9" customHeight="1" x14ac:dyDescent="0.25"/>
    <row r="14" spans="1:1" s="32" customFormat="1" ht="15.75" x14ac:dyDescent="0.25">
      <c r="A14" s="32" t="s">
        <v>32</v>
      </c>
    </row>
    <row r="15" spans="1:1" s="32" customFormat="1" ht="9" customHeight="1" x14ac:dyDescent="0.25"/>
    <row r="16" spans="1:1" s="32" customFormat="1" ht="63.75" customHeight="1" x14ac:dyDescent="0.25">
      <c r="A16" s="31" t="s">
        <v>48</v>
      </c>
    </row>
    <row r="17" spans="1:1" s="32" customFormat="1" ht="10.5" customHeight="1" x14ac:dyDescent="0.25">
      <c r="A17" s="31"/>
    </row>
    <row r="18" spans="1:1" s="32" customFormat="1" ht="63" x14ac:dyDescent="0.25">
      <c r="A18" s="31" t="s">
        <v>49</v>
      </c>
    </row>
    <row r="19" spans="1:1" s="32" customFormat="1" ht="9.75" customHeight="1" x14ac:dyDescent="0.25"/>
    <row r="20" spans="1:1" s="32" customFormat="1" ht="36.75" customHeight="1" x14ac:dyDescent="0.25">
      <c r="A20" s="31" t="s">
        <v>28</v>
      </c>
    </row>
    <row r="21" spans="1:1" s="32" customFormat="1" ht="7.5" customHeight="1" x14ac:dyDescent="0.25"/>
    <row r="22" spans="1:1" s="32" customFormat="1" ht="31.5" x14ac:dyDescent="0.25">
      <c r="A22" s="31" t="s">
        <v>33</v>
      </c>
    </row>
    <row r="23" spans="1:1" s="32" customFormat="1" ht="9.75" customHeight="1" x14ac:dyDescent="0.25"/>
    <row r="24" spans="1:1" s="32" customFormat="1" ht="31.5" x14ac:dyDescent="0.25">
      <c r="A24" s="31" t="s">
        <v>34</v>
      </c>
    </row>
    <row r="25" spans="1:1" s="32" customFormat="1" ht="9" customHeight="1" x14ac:dyDescent="0.25"/>
    <row r="26" spans="1:1" s="32" customFormat="1" ht="31.5" x14ac:dyDescent="0.25">
      <c r="A26" s="31" t="s">
        <v>38</v>
      </c>
    </row>
    <row r="27" spans="1:1" s="32" customFormat="1" ht="7.5" customHeight="1" x14ac:dyDescent="0.25"/>
    <row r="28" spans="1:1" s="32" customFormat="1" ht="47.25" x14ac:dyDescent="0.25">
      <c r="A28" s="31" t="s">
        <v>39</v>
      </c>
    </row>
    <row r="29" spans="1:1" s="32" customFormat="1" ht="9.75" customHeight="1" x14ac:dyDescent="0.25"/>
    <row r="30" spans="1:1" s="32" customFormat="1" ht="63" x14ac:dyDescent="0.25">
      <c r="A30" s="31" t="s">
        <v>35</v>
      </c>
    </row>
    <row r="31" spans="1:1" s="32" customFormat="1" ht="9" customHeight="1" x14ac:dyDescent="0.25"/>
    <row r="32" spans="1:1" s="32" customFormat="1" ht="63" x14ac:dyDescent="0.25">
      <c r="A32" s="31" t="s">
        <v>36</v>
      </c>
    </row>
    <row r="33" spans="1:1" s="32" customFormat="1" ht="9.75" customHeight="1" x14ac:dyDescent="0.25"/>
    <row r="34" spans="1:1" s="32" customFormat="1" ht="31.5" x14ac:dyDescent="0.25">
      <c r="A34" s="31" t="s">
        <v>50</v>
      </c>
    </row>
    <row r="35" spans="1:1" s="32" customFormat="1" ht="7.5" customHeight="1" x14ac:dyDescent="0.25"/>
    <row r="36" spans="1:1" s="32" customFormat="1" ht="31.5" x14ac:dyDescent="0.25">
      <c r="A36" s="31" t="s">
        <v>51</v>
      </c>
    </row>
    <row r="37" spans="1:1" s="32" customFormat="1" ht="7.5" customHeight="1" x14ac:dyDescent="0.25"/>
    <row r="38" spans="1:1" s="32" customFormat="1" ht="15.75" x14ac:dyDescent="0.25">
      <c r="A38" s="32" t="s">
        <v>46</v>
      </c>
    </row>
    <row r="39" spans="1:1" s="32" customFormat="1" ht="15.75" x14ac:dyDescent="0.25"/>
    <row r="40" spans="1:1" s="32" customFormat="1" ht="15.75" x14ac:dyDescent="0.25"/>
  </sheetData>
  <pageMargins left="0.7" right="0.7" top="0.75" bottom="0.75" header="0.3" footer="0.3"/>
  <pageSetup paperSize="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309"/>
  <sheetViews>
    <sheetView tabSelected="1" topLeftCell="A8" zoomScale="90" zoomScaleNormal="90" workbookViewId="0">
      <pane ySplit="1" topLeftCell="A1291" activePane="bottomLeft" state="frozen"/>
      <selection activeCell="A8" sqref="A8"/>
      <selection pane="bottomLeft" activeCell="D1312" sqref="D1312"/>
    </sheetView>
  </sheetViews>
  <sheetFormatPr defaultRowHeight="15" x14ac:dyDescent="0.25"/>
  <cols>
    <col min="1" max="1" width="11.85546875" customWidth="1"/>
    <col min="2" max="2" width="42.140625" bestFit="1" customWidth="1"/>
    <col min="3" max="3" width="9.5703125" customWidth="1"/>
    <col min="4" max="4" width="63.28515625" bestFit="1" customWidth="1"/>
    <col min="5" max="5" width="12.42578125" customWidth="1"/>
    <col min="6" max="6" width="13.140625" customWidth="1"/>
    <col min="7" max="8" width="10.85546875" style="30" customWidth="1"/>
    <col min="9" max="9" width="11.42578125" style="30" customWidth="1"/>
    <col min="10" max="10" width="15.7109375" style="30" customWidth="1"/>
    <col min="11" max="11" width="17.28515625" style="30" customWidth="1"/>
    <col min="12" max="12" width="18.140625" style="30" customWidth="1"/>
    <col min="13" max="13" width="15.5703125" style="30" customWidth="1"/>
    <col min="14" max="15" width="14.140625" customWidth="1"/>
    <col min="16" max="16" width="26.7109375" customWidth="1"/>
    <col min="17" max="17" width="3.7109375" customWidth="1"/>
  </cols>
  <sheetData>
    <row r="1" spans="1:18" ht="44.25" customHeight="1" x14ac:dyDescent="0.25">
      <c r="A1" s="85" t="s">
        <v>27</v>
      </c>
      <c r="B1" s="85"/>
      <c r="C1" s="85"/>
      <c r="D1" s="85"/>
      <c r="E1" s="85"/>
      <c r="F1" s="85"/>
      <c r="G1" s="85"/>
      <c r="H1" s="85"/>
      <c r="I1" s="85"/>
      <c r="J1" s="85"/>
      <c r="K1" s="85"/>
      <c r="L1" s="85"/>
      <c r="M1" s="85"/>
      <c r="N1" s="85"/>
      <c r="O1" s="85"/>
      <c r="P1" s="85"/>
      <c r="Q1" s="1"/>
    </row>
    <row r="2" spans="1:18" ht="28.5" customHeight="1" x14ac:dyDescent="0.5">
      <c r="A2" s="1"/>
      <c r="B2" s="18" t="s">
        <v>25</v>
      </c>
      <c r="C2" s="1"/>
      <c r="D2" s="86" t="s">
        <v>0</v>
      </c>
      <c r="E2" s="86"/>
      <c r="F2" s="86"/>
      <c r="G2" s="87" t="s">
        <v>24</v>
      </c>
      <c r="H2" s="88"/>
      <c r="I2" s="89"/>
      <c r="J2" s="13"/>
      <c r="K2" s="13"/>
      <c r="L2" s="13"/>
      <c r="M2" s="13"/>
      <c r="N2" s="13"/>
      <c r="O2" s="90"/>
      <c r="P2" s="90"/>
      <c r="Q2" s="90"/>
    </row>
    <row r="3" spans="1:18" ht="151.5" customHeight="1" x14ac:dyDescent="0.25">
      <c r="A3" s="91" t="s">
        <v>52</v>
      </c>
      <c r="B3" s="91"/>
      <c r="C3" s="91"/>
      <c r="D3" s="91"/>
      <c r="E3" s="91"/>
      <c r="F3" s="91"/>
      <c r="G3" s="91"/>
      <c r="H3" s="91"/>
      <c r="I3" s="91"/>
      <c r="J3" s="91"/>
      <c r="K3" s="91"/>
      <c r="L3" s="91"/>
      <c r="M3" s="91"/>
      <c r="N3" s="91"/>
      <c r="O3" s="91"/>
      <c r="P3" s="91"/>
      <c r="Q3" s="1"/>
    </row>
    <row r="4" spans="1:18" ht="39.75" customHeight="1" thickBot="1" x14ac:dyDescent="0.3">
      <c r="A4" s="92" t="s">
        <v>60</v>
      </c>
      <c r="B4" s="93"/>
      <c r="C4" s="93"/>
      <c r="D4" s="93"/>
      <c r="E4" s="93"/>
      <c r="F4" s="12"/>
      <c r="G4" s="29"/>
      <c r="H4" s="29"/>
      <c r="I4" s="29"/>
      <c r="J4" s="29"/>
      <c r="K4" s="29"/>
      <c r="L4" s="29"/>
      <c r="M4" s="29"/>
      <c r="N4" s="12"/>
      <c r="O4" s="12"/>
      <c r="P4" s="12"/>
      <c r="Q4" s="1"/>
    </row>
    <row r="5" spans="1:18" ht="52.5" thickTop="1" thickBot="1" x14ac:dyDescent="0.3">
      <c r="A5" s="2"/>
      <c r="B5" s="2"/>
      <c r="C5" s="3"/>
      <c r="D5" s="3"/>
      <c r="E5" s="80" t="s">
        <v>26</v>
      </c>
      <c r="F5" s="81"/>
      <c r="G5" s="82" t="s">
        <v>1</v>
      </c>
      <c r="H5" s="83"/>
      <c r="I5" s="4"/>
      <c r="J5" s="80" t="s">
        <v>2</v>
      </c>
      <c r="K5" s="84"/>
      <c r="L5" s="81"/>
      <c r="M5" s="19"/>
      <c r="N5" s="22" t="s">
        <v>55</v>
      </c>
      <c r="O5" s="22" t="s">
        <v>58</v>
      </c>
      <c r="P5" s="1"/>
      <c r="Q5" s="1"/>
    </row>
    <row r="6" spans="1:18" ht="21" customHeight="1" thickTop="1" x14ac:dyDescent="0.25">
      <c r="A6" s="5">
        <v>1</v>
      </c>
      <c r="B6" s="6">
        <v>2</v>
      </c>
      <c r="C6" s="5">
        <v>3</v>
      </c>
      <c r="D6" s="5">
        <v>4</v>
      </c>
      <c r="E6" s="7">
        <v>5</v>
      </c>
      <c r="F6" s="8">
        <v>6</v>
      </c>
      <c r="G6" s="9">
        <v>7</v>
      </c>
      <c r="H6" s="10">
        <v>8</v>
      </c>
      <c r="I6" s="7">
        <v>9</v>
      </c>
      <c r="J6" s="11">
        <v>10</v>
      </c>
      <c r="K6" s="11">
        <v>11</v>
      </c>
      <c r="L6" s="11">
        <v>12</v>
      </c>
      <c r="M6" s="20">
        <v>13</v>
      </c>
      <c r="N6" s="20">
        <v>14</v>
      </c>
      <c r="O6" s="21">
        <v>15</v>
      </c>
      <c r="P6" s="20">
        <v>16</v>
      </c>
      <c r="Q6" s="1"/>
    </row>
    <row r="7" spans="1:18" s="46" customFormat="1" ht="50.45" customHeight="1" x14ac:dyDescent="0.2">
      <c r="A7" s="40" t="s">
        <v>3</v>
      </c>
      <c r="B7" s="41" t="s">
        <v>4</v>
      </c>
      <c r="C7" s="40" t="s">
        <v>5</v>
      </c>
      <c r="D7" s="40" t="s">
        <v>6</v>
      </c>
      <c r="E7" s="26" t="s">
        <v>7</v>
      </c>
      <c r="F7" s="26" t="s">
        <v>8</v>
      </c>
      <c r="G7" s="25" t="s">
        <v>9</v>
      </c>
      <c r="H7" s="24" t="s">
        <v>10</v>
      </c>
      <c r="I7" s="42" t="s">
        <v>11</v>
      </c>
      <c r="J7" s="43" t="s">
        <v>12</v>
      </c>
      <c r="K7" s="43" t="s">
        <v>13</v>
      </c>
      <c r="L7" s="43" t="s">
        <v>14</v>
      </c>
      <c r="M7" s="44" t="s">
        <v>15</v>
      </c>
      <c r="N7" s="44" t="s">
        <v>56</v>
      </c>
      <c r="O7" s="23" t="s">
        <v>59</v>
      </c>
      <c r="P7" s="44" t="s">
        <v>16</v>
      </c>
      <c r="Q7" s="45"/>
    </row>
    <row r="8" spans="1:18" s="39" customFormat="1" ht="256.5" customHeight="1" x14ac:dyDescent="0.25">
      <c r="A8" s="34" t="s">
        <v>17</v>
      </c>
      <c r="B8" s="34" t="s">
        <v>18</v>
      </c>
      <c r="C8" s="34" t="s">
        <v>40</v>
      </c>
      <c r="D8" s="34" t="s">
        <v>19</v>
      </c>
      <c r="E8" s="34" t="s">
        <v>53</v>
      </c>
      <c r="F8" s="34" t="s">
        <v>54</v>
      </c>
      <c r="G8" s="33" t="s">
        <v>20</v>
      </c>
      <c r="H8" s="33" t="s">
        <v>21</v>
      </c>
      <c r="I8" s="34" t="s">
        <v>41</v>
      </c>
      <c r="J8" s="35" t="s">
        <v>42</v>
      </c>
      <c r="K8" s="36" t="s">
        <v>43</v>
      </c>
      <c r="L8" s="36" t="s">
        <v>44</v>
      </c>
      <c r="M8" s="34" t="s">
        <v>47</v>
      </c>
      <c r="N8" s="37" t="s">
        <v>57</v>
      </c>
      <c r="O8" s="38" t="s">
        <v>45</v>
      </c>
      <c r="P8" s="34"/>
      <c r="R8" s="39" t="s">
        <v>187</v>
      </c>
    </row>
    <row r="9" spans="1:18" x14ac:dyDescent="0.25">
      <c r="A9" s="47" t="s">
        <v>2416</v>
      </c>
      <c r="B9" s="48" t="s">
        <v>2417</v>
      </c>
      <c r="C9" s="47" t="s">
        <v>2418</v>
      </c>
      <c r="D9" s="48" t="s">
        <v>2419</v>
      </c>
      <c r="E9" s="49">
        <v>0.249</v>
      </c>
      <c r="F9" s="50"/>
      <c r="G9" s="51" t="str">
        <f>IF(E9&gt;=40%,"X","")</f>
        <v/>
      </c>
      <c r="H9" s="51" t="str">
        <f>IF(AND( E9&gt;=30%, E9 &lt;=39.99%),"X","")</f>
        <v/>
      </c>
      <c r="I9" s="52"/>
      <c r="J9" s="52"/>
      <c r="K9" s="52"/>
      <c r="L9" s="52"/>
      <c r="M9" s="52"/>
      <c r="N9" s="50">
        <v>130</v>
      </c>
      <c r="O9" s="50">
        <v>522</v>
      </c>
      <c r="P9" s="50"/>
      <c r="R9" s="53">
        <f>N9/O9</f>
        <v>0.24904214559386972</v>
      </c>
    </row>
    <row r="10" spans="1:18" x14ac:dyDescent="0.25">
      <c r="A10" s="47" t="s">
        <v>2416</v>
      </c>
      <c r="B10" s="48" t="s">
        <v>2417</v>
      </c>
      <c r="C10" s="47" t="s">
        <v>2422</v>
      </c>
      <c r="D10" s="48" t="s">
        <v>2423</v>
      </c>
      <c r="E10" s="49">
        <v>0.24709999999999999</v>
      </c>
      <c r="F10" s="50"/>
      <c r="G10" s="51" t="str">
        <f>IF(E10&gt;=40%,"X","")</f>
        <v/>
      </c>
      <c r="H10" s="51" t="str">
        <f>IF(AND( E10&gt;=30%, E10 &lt;=39.99%),"X","")</f>
        <v/>
      </c>
      <c r="I10" s="52"/>
      <c r="J10" s="52"/>
      <c r="K10" s="52"/>
      <c r="L10" s="52"/>
      <c r="M10" s="52"/>
      <c r="N10" s="50">
        <v>65</v>
      </c>
      <c r="O10" s="50">
        <v>263</v>
      </c>
      <c r="P10" s="50"/>
      <c r="R10" s="53">
        <f>N10/O10</f>
        <v>0.24714828897338403</v>
      </c>
    </row>
    <row r="11" spans="1:18" x14ac:dyDescent="0.25">
      <c r="A11" s="47" t="s">
        <v>2416</v>
      </c>
      <c r="B11" s="48" t="s">
        <v>2417</v>
      </c>
      <c r="C11" s="47" t="s">
        <v>2420</v>
      </c>
      <c r="D11" s="48" t="s">
        <v>2421</v>
      </c>
      <c r="E11" s="49">
        <v>0.2029</v>
      </c>
      <c r="F11" s="50"/>
      <c r="G11" s="51" t="str">
        <f>IF(E11&gt;=40%,"X","")</f>
        <v/>
      </c>
      <c r="H11" s="51" t="str">
        <f>IF(AND( E11&gt;=30%, E11 &lt;=39.99%),"X","")</f>
        <v/>
      </c>
      <c r="I11" s="52"/>
      <c r="J11" s="52"/>
      <c r="K11" s="52"/>
      <c r="L11" s="52"/>
      <c r="M11" s="52"/>
      <c r="N11" s="50">
        <v>70</v>
      </c>
      <c r="O11" s="50">
        <v>345</v>
      </c>
      <c r="P11" s="50"/>
      <c r="R11" s="53">
        <f>N11/O11</f>
        <v>0.20289855072463769</v>
      </c>
    </row>
    <row r="12" spans="1:18" s="78" customFormat="1" x14ac:dyDescent="0.25">
      <c r="A12" s="72" t="s">
        <v>2416</v>
      </c>
      <c r="B12" s="73" t="s">
        <v>2577</v>
      </c>
      <c r="C12" s="72"/>
      <c r="D12" s="73" t="s">
        <v>2556</v>
      </c>
      <c r="E12" s="74">
        <f>N12/O12</f>
        <v>0.23451327433628319</v>
      </c>
      <c r="F12" s="75"/>
      <c r="G12" s="76"/>
      <c r="H12" s="76"/>
      <c r="I12" s="77"/>
      <c r="J12" s="77"/>
      <c r="K12" s="77"/>
      <c r="L12" s="77"/>
      <c r="M12" s="77"/>
      <c r="N12" s="75">
        <f>SUM(N9:N11)</f>
        <v>265</v>
      </c>
      <c r="O12" s="75">
        <f>SUM(O9:O11)</f>
        <v>1130</v>
      </c>
      <c r="P12" s="75"/>
      <c r="R12" s="79"/>
    </row>
    <row r="13" spans="1:18" x14ac:dyDescent="0.25">
      <c r="A13" s="47" t="s">
        <v>2091</v>
      </c>
      <c r="B13" s="48" t="s">
        <v>2092</v>
      </c>
      <c r="C13" s="47" t="s">
        <v>2099</v>
      </c>
      <c r="D13" s="48" t="s">
        <v>2100</v>
      </c>
      <c r="E13" s="49">
        <v>0.40550000000000003</v>
      </c>
      <c r="F13" s="50"/>
      <c r="G13" s="51" t="str">
        <f>IF(E13&gt;=40%,"X","")</f>
        <v>X</v>
      </c>
      <c r="H13" s="51" t="str">
        <f>IF(AND( E13&gt;=30%, E13 &lt;=39.99%),"X","")</f>
        <v/>
      </c>
      <c r="I13" s="52" t="s">
        <v>99</v>
      </c>
      <c r="J13" s="52"/>
      <c r="K13" s="52" t="s">
        <v>1652</v>
      </c>
      <c r="L13" s="52"/>
      <c r="M13" s="52"/>
      <c r="N13" s="50">
        <v>264</v>
      </c>
      <c r="O13" s="50">
        <v>651</v>
      </c>
      <c r="P13" s="50"/>
      <c r="R13" s="53">
        <f>N13/O13</f>
        <v>0.40552995391705071</v>
      </c>
    </row>
    <row r="14" spans="1:18" x14ac:dyDescent="0.25">
      <c r="A14" s="47" t="s">
        <v>2091</v>
      </c>
      <c r="B14" s="48" t="s">
        <v>2092</v>
      </c>
      <c r="C14" s="47" t="s">
        <v>2097</v>
      </c>
      <c r="D14" s="48" t="s">
        <v>2098</v>
      </c>
      <c r="E14" s="49">
        <v>0.38829999999999998</v>
      </c>
      <c r="F14" s="54"/>
      <c r="G14" s="51" t="str">
        <f>IF(E14&gt;=40%,"X","")</f>
        <v/>
      </c>
      <c r="H14" s="51" t="str">
        <f>IF(AND( E14&gt;=30%, E14 &lt;=39.99%),"X","")</f>
        <v>X</v>
      </c>
      <c r="I14" s="52" t="s">
        <v>99</v>
      </c>
      <c r="J14" s="52"/>
      <c r="K14" s="52" t="s">
        <v>1652</v>
      </c>
      <c r="L14" s="52"/>
      <c r="M14" s="52"/>
      <c r="N14" s="50">
        <v>80</v>
      </c>
      <c r="O14" s="50">
        <v>206</v>
      </c>
      <c r="P14" s="50"/>
      <c r="R14" s="53">
        <f>N14/O14</f>
        <v>0.38834951456310679</v>
      </c>
    </row>
    <row r="15" spans="1:18" x14ac:dyDescent="0.25">
      <c r="A15" s="47" t="s">
        <v>2091</v>
      </c>
      <c r="B15" s="48" t="s">
        <v>2092</v>
      </c>
      <c r="C15" s="47" t="s">
        <v>2093</v>
      </c>
      <c r="D15" s="48" t="s">
        <v>2094</v>
      </c>
      <c r="E15" s="49">
        <v>0.19389999999999999</v>
      </c>
      <c r="F15" s="50"/>
      <c r="G15" s="51" t="str">
        <f>IF(E15&gt;=40%,"X","")</f>
        <v/>
      </c>
      <c r="H15" s="51" t="str">
        <f>IF(AND( E15&gt;=30%, E15 &lt;=39.99%),"X","")</f>
        <v/>
      </c>
      <c r="I15" s="52"/>
      <c r="J15" s="52"/>
      <c r="K15" s="52"/>
      <c r="L15" s="52"/>
      <c r="M15" s="52"/>
      <c r="N15" s="50">
        <v>89</v>
      </c>
      <c r="O15" s="50">
        <v>459</v>
      </c>
      <c r="P15" s="50"/>
      <c r="R15" s="53">
        <f>N15/O15</f>
        <v>0.19389978213507625</v>
      </c>
    </row>
    <row r="16" spans="1:18" x14ac:dyDescent="0.25">
      <c r="A16" s="47" t="s">
        <v>2091</v>
      </c>
      <c r="B16" s="48" t="s">
        <v>2092</v>
      </c>
      <c r="C16" s="47" t="s">
        <v>2095</v>
      </c>
      <c r="D16" s="48" t="s">
        <v>2096</v>
      </c>
      <c r="E16" s="49">
        <v>0.30859999999999999</v>
      </c>
      <c r="F16" s="54"/>
      <c r="G16" s="51" t="str">
        <f>IF(E16&gt;=40%,"X","")</f>
        <v/>
      </c>
      <c r="H16" s="51" t="str">
        <f>IF(AND( E16&gt;=30%, E16 &lt;=39.99%),"X","")</f>
        <v>X</v>
      </c>
      <c r="I16" s="52"/>
      <c r="J16" s="52"/>
      <c r="K16" s="52"/>
      <c r="L16" s="52"/>
      <c r="M16" s="52"/>
      <c r="N16" s="50">
        <v>83</v>
      </c>
      <c r="O16" s="50">
        <v>269</v>
      </c>
      <c r="P16" s="50"/>
      <c r="R16" s="53">
        <f>N16/O16</f>
        <v>0.30855018587360594</v>
      </c>
    </row>
    <row r="17" spans="1:18" s="78" customFormat="1" x14ac:dyDescent="0.25">
      <c r="A17" s="72" t="s">
        <v>2091</v>
      </c>
      <c r="B17" s="73" t="s">
        <v>2092</v>
      </c>
      <c r="C17" s="72"/>
      <c r="D17" s="73" t="s">
        <v>2556</v>
      </c>
      <c r="E17" s="74">
        <f>N17/O17</f>
        <v>0.32555205047318614</v>
      </c>
      <c r="F17" s="75"/>
      <c r="G17" s="76"/>
      <c r="H17" s="76"/>
      <c r="I17" s="77"/>
      <c r="J17" s="77"/>
      <c r="K17" s="77"/>
      <c r="L17" s="77"/>
      <c r="M17" s="77"/>
      <c r="N17" s="75">
        <f>SUM(N13:N16)</f>
        <v>516</v>
      </c>
      <c r="O17" s="75">
        <f>SUM(O13:O16)</f>
        <v>1585</v>
      </c>
      <c r="P17" s="75"/>
      <c r="R17" s="79"/>
    </row>
    <row r="18" spans="1:18" x14ac:dyDescent="0.25">
      <c r="A18" s="47" t="s">
        <v>1845</v>
      </c>
      <c r="B18" s="48" t="s">
        <v>1846</v>
      </c>
      <c r="C18" s="47" t="s">
        <v>1847</v>
      </c>
      <c r="D18" s="48" t="s">
        <v>1848</v>
      </c>
      <c r="E18" s="49">
        <v>0.40620000000000001</v>
      </c>
      <c r="F18" s="50"/>
      <c r="G18" s="51" t="str">
        <f>IF(E18&gt;=40%,"X","")</f>
        <v>X</v>
      </c>
      <c r="H18" s="51" t="str">
        <f>IF(AND( E18&gt;=30%, E18 &lt;=39.99%),"X","")</f>
        <v/>
      </c>
      <c r="I18" s="52"/>
      <c r="J18" s="52"/>
      <c r="K18" s="52"/>
      <c r="L18" s="52"/>
      <c r="M18" s="52"/>
      <c r="N18" s="50">
        <v>303</v>
      </c>
      <c r="O18" s="50">
        <v>746</v>
      </c>
      <c r="P18" s="50"/>
      <c r="R18" s="53">
        <f>N18/O18</f>
        <v>0.40616621983914208</v>
      </c>
    </row>
    <row r="19" spans="1:18" x14ac:dyDescent="0.25">
      <c r="A19" s="47" t="s">
        <v>1845</v>
      </c>
      <c r="B19" s="48" t="s">
        <v>1846</v>
      </c>
      <c r="C19" s="47" t="s">
        <v>1849</v>
      </c>
      <c r="D19" s="48" t="s">
        <v>1850</v>
      </c>
      <c r="E19" s="49">
        <v>0.26640000000000003</v>
      </c>
      <c r="F19" s="54"/>
      <c r="G19" s="51" t="str">
        <f>IF(E19&gt;=40%,"X","")</f>
        <v/>
      </c>
      <c r="H19" s="51" t="str">
        <f>IF(AND( E19&gt;=30%, E19 &lt;=39.99%),"X","")</f>
        <v/>
      </c>
      <c r="I19" s="52"/>
      <c r="J19" s="52"/>
      <c r="K19" s="52"/>
      <c r="L19" s="52"/>
      <c r="M19" s="52"/>
      <c r="N19" s="50">
        <v>118</v>
      </c>
      <c r="O19" s="50">
        <v>443</v>
      </c>
      <c r="P19" s="50"/>
      <c r="R19" s="53">
        <f>N19/O19</f>
        <v>0.26636568848758463</v>
      </c>
    </row>
    <row r="20" spans="1:18" x14ac:dyDescent="0.25">
      <c r="A20" s="47" t="s">
        <v>1845</v>
      </c>
      <c r="B20" s="48" t="s">
        <v>1846</v>
      </c>
      <c r="C20" s="47" t="s">
        <v>1851</v>
      </c>
      <c r="D20" s="48" t="s">
        <v>1852</v>
      </c>
      <c r="E20" s="49">
        <v>0.33119999999999999</v>
      </c>
      <c r="F20" s="54"/>
      <c r="G20" s="51" t="str">
        <f>IF(E20&gt;=40%,"X","")</f>
        <v/>
      </c>
      <c r="H20" s="51" t="str">
        <f>IF(AND( E20&gt;=30%, E20 &lt;=39.99%),"X","")</f>
        <v>X</v>
      </c>
      <c r="I20" s="52"/>
      <c r="J20" s="52"/>
      <c r="K20" s="52"/>
      <c r="L20" s="52"/>
      <c r="M20" s="52"/>
      <c r="N20" s="50">
        <v>153</v>
      </c>
      <c r="O20" s="50">
        <v>462</v>
      </c>
      <c r="P20" s="50"/>
      <c r="R20" s="53">
        <f>N20/O20</f>
        <v>0.33116883116883117</v>
      </c>
    </row>
    <row r="21" spans="1:18" s="78" customFormat="1" x14ac:dyDescent="0.25">
      <c r="A21" s="72" t="s">
        <v>1845</v>
      </c>
      <c r="B21" s="73" t="s">
        <v>1846</v>
      </c>
      <c r="C21" s="72"/>
      <c r="D21" s="73" t="s">
        <v>2556</v>
      </c>
      <c r="E21" s="74">
        <f>N21/O21</f>
        <v>0.34766807995154453</v>
      </c>
      <c r="F21" s="75"/>
      <c r="G21" s="76"/>
      <c r="H21" s="76"/>
      <c r="I21" s="77"/>
      <c r="J21" s="77"/>
      <c r="K21" s="77"/>
      <c r="L21" s="77"/>
      <c r="M21" s="77"/>
      <c r="N21" s="75">
        <f>SUM(N18:N20)</f>
        <v>574</v>
      </c>
      <c r="O21" s="75">
        <f>SUM(O18:O20)</f>
        <v>1651</v>
      </c>
      <c r="P21" s="75"/>
      <c r="R21" s="79"/>
    </row>
    <row r="22" spans="1:18" x14ac:dyDescent="0.25">
      <c r="A22" s="47" t="s">
        <v>1126</v>
      </c>
      <c r="B22" s="48" t="s">
        <v>1127</v>
      </c>
      <c r="C22" s="47" t="s">
        <v>2551</v>
      </c>
      <c r="D22" s="48" t="s">
        <v>1128</v>
      </c>
      <c r="E22" s="49">
        <v>0.2984</v>
      </c>
      <c r="F22" s="50"/>
      <c r="G22" s="51" t="str">
        <f>IF(E22&gt;=40%,"X","")</f>
        <v/>
      </c>
      <c r="H22" s="51" t="str">
        <f>IF(AND( E22&gt;=30%, E22 &lt;=39.99%),"X","")</f>
        <v/>
      </c>
      <c r="I22" s="52"/>
      <c r="J22" s="52"/>
      <c r="K22" s="52"/>
      <c r="L22" s="52"/>
      <c r="M22" s="52"/>
      <c r="N22" s="50">
        <v>114</v>
      </c>
      <c r="O22" s="50">
        <v>382</v>
      </c>
      <c r="P22" s="50"/>
      <c r="R22" s="53">
        <f>N22/O22</f>
        <v>0.29842931937172773</v>
      </c>
    </row>
    <row r="23" spans="1:18" x14ac:dyDescent="0.25">
      <c r="A23" s="47" t="s">
        <v>1126</v>
      </c>
      <c r="B23" s="48" t="s">
        <v>1127</v>
      </c>
      <c r="C23" s="47" t="s">
        <v>2552</v>
      </c>
      <c r="D23" s="48" t="s">
        <v>1129</v>
      </c>
      <c r="E23" s="49">
        <v>0.26179999999999998</v>
      </c>
      <c r="F23" s="50"/>
      <c r="G23" s="51" t="str">
        <f>IF(E23&gt;=40%,"X","")</f>
        <v/>
      </c>
      <c r="H23" s="51" t="str">
        <f>IF(AND( E23&gt;=30%, E23 &lt;=39.99%),"X","")</f>
        <v/>
      </c>
      <c r="I23" s="52"/>
      <c r="J23" s="52"/>
      <c r="K23" s="52"/>
      <c r="L23" s="52"/>
      <c r="M23" s="52"/>
      <c r="N23" s="50">
        <v>128</v>
      </c>
      <c r="O23" s="50">
        <v>489</v>
      </c>
      <c r="P23" s="50"/>
      <c r="R23" s="53">
        <f>N23/O23</f>
        <v>0.26175869120654399</v>
      </c>
    </row>
    <row r="24" spans="1:18" x14ac:dyDescent="0.25">
      <c r="A24" s="47" t="s">
        <v>1126</v>
      </c>
      <c r="B24" s="48" t="s">
        <v>1127</v>
      </c>
      <c r="C24" s="47" t="s">
        <v>2553</v>
      </c>
      <c r="D24" s="48" t="s">
        <v>1130</v>
      </c>
      <c r="E24" s="49">
        <v>0.50870000000000004</v>
      </c>
      <c r="F24" s="50"/>
      <c r="G24" s="51" t="str">
        <f>IF(E24&gt;=40%,"X","")</f>
        <v>X</v>
      </c>
      <c r="H24" s="51" t="str">
        <f>IF(AND( E24&gt;=30%, E24 &lt;=39.99%),"X","")</f>
        <v/>
      </c>
      <c r="I24" s="52"/>
      <c r="J24" s="52"/>
      <c r="K24" s="52"/>
      <c r="L24" s="52"/>
      <c r="M24" s="52"/>
      <c r="N24" s="50">
        <v>146</v>
      </c>
      <c r="O24" s="50">
        <v>287</v>
      </c>
      <c r="P24" s="50"/>
      <c r="R24" s="53">
        <f>N24/O24</f>
        <v>0.50871080139372826</v>
      </c>
    </row>
    <row r="25" spans="1:18" x14ac:dyDescent="0.25">
      <c r="A25" s="47" t="s">
        <v>1126</v>
      </c>
      <c r="B25" s="48" t="s">
        <v>1127</v>
      </c>
      <c r="C25" s="47" t="s">
        <v>2554</v>
      </c>
      <c r="D25" s="48" t="s">
        <v>1131</v>
      </c>
      <c r="E25" s="49">
        <v>0.33929999999999999</v>
      </c>
      <c r="F25" s="54"/>
      <c r="G25" s="51" t="str">
        <f>IF(E25&gt;=40%,"X","")</f>
        <v/>
      </c>
      <c r="H25" s="51" t="str">
        <f>IF(AND( E25&gt;=30%, E25 &lt;=39.99%),"X","")</f>
        <v>X</v>
      </c>
      <c r="I25" s="52"/>
      <c r="J25" s="52"/>
      <c r="K25" s="52"/>
      <c r="L25" s="52"/>
      <c r="M25" s="52"/>
      <c r="N25" s="50">
        <v>38</v>
      </c>
      <c r="O25" s="50">
        <v>112</v>
      </c>
      <c r="P25" s="50"/>
      <c r="R25" s="53">
        <f>N25/O25</f>
        <v>0.3392857142857143</v>
      </c>
    </row>
    <row r="26" spans="1:18" x14ac:dyDescent="0.25">
      <c r="A26" s="47" t="s">
        <v>1126</v>
      </c>
      <c r="B26" s="48" t="s">
        <v>1127</v>
      </c>
      <c r="C26" s="47" t="s">
        <v>2555</v>
      </c>
      <c r="D26" s="48" t="s">
        <v>1132</v>
      </c>
      <c r="E26" s="49">
        <v>0.34079999999999999</v>
      </c>
      <c r="F26" s="54"/>
      <c r="G26" s="51" t="str">
        <f>IF(E26&gt;=40%,"X","")</f>
        <v/>
      </c>
      <c r="H26" s="51" t="str">
        <f>IF(AND( E26&gt;=30%, E26 &lt;=39.99%),"X","")</f>
        <v>X</v>
      </c>
      <c r="I26" s="52"/>
      <c r="J26" s="52"/>
      <c r="K26" s="52"/>
      <c r="L26" s="52"/>
      <c r="M26" s="52"/>
      <c r="N26" s="50">
        <v>91</v>
      </c>
      <c r="O26" s="50">
        <v>267</v>
      </c>
      <c r="P26" s="50"/>
      <c r="R26" s="53">
        <f>N26/O26</f>
        <v>0.34082397003745318</v>
      </c>
    </row>
    <row r="27" spans="1:18" s="78" customFormat="1" x14ac:dyDescent="0.25">
      <c r="A27" s="72" t="s">
        <v>1126</v>
      </c>
      <c r="B27" s="73" t="s">
        <v>1127</v>
      </c>
      <c r="C27" s="72"/>
      <c r="D27" s="73" t="s">
        <v>2556</v>
      </c>
      <c r="E27" s="74">
        <f>N27/O27</f>
        <v>0.33636955107351985</v>
      </c>
      <c r="F27" s="75"/>
      <c r="G27" s="76"/>
      <c r="H27" s="76"/>
      <c r="I27" s="77"/>
      <c r="J27" s="77"/>
      <c r="K27" s="77"/>
      <c r="L27" s="77"/>
      <c r="M27" s="77"/>
      <c r="N27" s="75">
        <f>SUM(N22:N26)</f>
        <v>517</v>
      </c>
      <c r="O27" s="75">
        <f>SUM(O22:O26)</f>
        <v>1537</v>
      </c>
      <c r="P27" s="75"/>
      <c r="R27" s="79"/>
    </row>
    <row r="28" spans="1:18" x14ac:dyDescent="0.25">
      <c r="A28" s="47" t="s">
        <v>1885</v>
      </c>
      <c r="B28" s="48" t="s">
        <v>1886</v>
      </c>
      <c r="C28" s="47" t="s">
        <v>1887</v>
      </c>
      <c r="D28" s="48" t="s">
        <v>1888</v>
      </c>
      <c r="E28" s="49">
        <v>0.30959999999999999</v>
      </c>
      <c r="F28" s="50">
        <v>888</v>
      </c>
      <c r="G28" s="51" t="str">
        <f>IF(E28&gt;=40%,"X","")</f>
        <v/>
      </c>
      <c r="H28" s="51" t="str">
        <f>IF(AND( E28&gt;=30%, E28 &lt;=39.99%),"X","")</f>
        <v>X</v>
      </c>
      <c r="I28" s="52" t="s">
        <v>99</v>
      </c>
      <c r="J28" s="52"/>
      <c r="K28" s="52"/>
      <c r="L28" s="52" t="s">
        <v>100</v>
      </c>
      <c r="M28" s="52"/>
      <c r="N28" s="50">
        <v>122</v>
      </c>
      <c r="O28" s="50">
        <v>394</v>
      </c>
      <c r="P28" s="50"/>
      <c r="R28" s="53">
        <f>N28/O28</f>
        <v>0.30964467005076141</v>
      </c>
    </row>
    <row r="29" spans="1:18" x14ac:dyDescent="0.25">
      <c r="A29" s="47" t="s">
        <v>1885</v>
      </c>
      <c r="B29" s="48" t="s">
        <v>1886</v>
      </c>
      <c r="C29" s="47" t="s">
        <v>1889</v>
      </c>
      <c r="D29" s="48" t="s">
        <v>1890</v>
      </c>
      <c r="E29" s="49">
        <v>0.24049999999999999</v>
      </c>
      <c r="F29" s="50"/>
      <c r="G29" s="51" t="str">
        <f>IF(E29&gt;=40%,"X","")</f>
        <v/>
      </c>
      <c r="H29" s="51" t="str">
        <f>IF(AND( E29&gt;=30%, E29 &lt;=39.99%),"X","")</f>
        <v/>
      </c>
      <c r="I29" s="52" t="s">
        <v>99</v>
      </c>
      <c r="J29" s="52"/>
      <c r="K29" s="52"/>
      <c r="L29" s="52" t="s">
        <v>100</v>
      </c>
      <c r="M29" s="52"/>
      <c r="N29" s="50">
        <v>76</v>
      </c>
      <c r="O29" s="50">
        <v>316</v>
      </c>
      <c r="P29" s="50"/>
      <c r="R29" s="53">
        <f>N29/O29</f>
        <v>0.24050632911392406</v>
      </c>
    </row>
    <row r="30" spans="1:18" s="78" customFormat="1" x14ac:dyDescent="0.25">
      <c r="A30" s="72" t="s">
        <v>1885</v>
      </c>
      <c r="B30" s="73" t="s">
        <v>1886</v>
      </c>
      <c r="C30" s="72"/>
      <c r="D30" s="73" t="s">
        <v>2556</v>
      </c>
      <c r="E30" s="74">
        <f>N30/O30</f>
        <v>0.27887323943661974</v>
      </c>
      <c r="F30" s="75"/>
      <c r="G30" s="76"/>
      <c r="H30" s="76"/>
      <c r="I30" s="77"/>
      <c r="J30" s="77"/>
      <c r="K30" s="77"/>
      <c r="L30" s="77"/>
      <c r="M30" s="77"/>
      <c r="N30" s="75">
        <f>SUM(N28:N29)</f>
        <v>198</v>
      </c>
      <c r="O30" s="75">
        <f>SUM(O28:O29)</f>
        <v>710</v>
      </c>
      <c r="P30" s="75"/>
      <c r="R30" s="79"/>
    </row>
    <row r="31" spans="1:18" x14ac:dyDescent="0.25">
      <c r="A31" s="47" t="s">
        <v>1341</v>
      </c>
      <c r="B31" s="48" t="s">
        <v>1342</v>
      </c>
      <c r="C31" s="47" t="s">
        <v>1343</v>
      </c>
      <c r="D31" s="48" t="s">
        <v>1344</v>
      </c>
      <c r="E31" s="49">
        <v>0.23119999999999999</v>
      </c>
      <c r="F31" s="50">
        <v>888</v>
      </c>
      <c r="G31" s="51" t="str">
        <f t="shared" ref="G31:G36" si="0">IF(E31&gt;=40%,"X","")</f>
        <v/>
      </c>
      <c r="H31" s="51" t="str">
        <f t="shared" ref="H31:H36" si="1">IF(AND( E31&gt;=30%, E31 &lt;=39.99%),"X","")</f>
        <v/>
      </c>
      <c r="I31" s="52"/>
      <c r="J31" s="52"/>
      <c r="K31" s="52"/>
      <c r="L31" s="52"/>
      <c r="M31" s="52"/>
      <c r="N31" s="50">
        <v>129</v>
      </c>
      <c r="O31" s="50">
        <v>558</v>
      </c>
      <c r="P31" s="50"/>
      <c r="R31" s="53">
        <f t="shared" ref="R31:R36" si="2">N31/O31</f>
        <v>0.23118279569892472</v>
      </c>
    </row>
    <row r="32" spans="1:18" x14ac:dyDescent="0.25">
      <c r="A32" s="47" t="s">
        <v>1341</v>
      </c>
      <c r="B32" s="48" t="s">
        <v>1342</v>
      </c>
      <c r="C32" s="47" t="s">
        <v>1345</v>
      </c>
      <c r="D32" s="48" t="s">
        <v>1346</v>
      </c>
      <c r="E32" s="49">
        <v>0.193</v>
      </c>
      <c r="F32" s="50"/>
      <c r="G32" s="51" t="str">
        <f t="shared" si="0"/>
        <v/>
      </c>
      <c r="H32" s="51" t="str">
        <f t="shared" si="1"/>
        <v/>
      </c>
      <c r="I32" s="52"/>
      <c r="J32" s="52"/>
      <c r="K32" s="52"/>
      <c r="L32" s="52"/>
      <c r="M32" s="52"/>
      <c r="N32" s="50">
        <v>122</v>
      </c>
      <c r="O32" s="50">
        <v>632</v>
      </c>
      <c r="P32" s="50"/>
      <c r="R32" s="53">
        <f t="shared" si="2"/>
        <v>0.19303797468354431</v>
      </c>
    </row>
    <row r="33" spans="1:18" x14ac:dyDescent="0.25">
      <c r="A33" s="47" t="s">
        <v>1341</v>
      </c>
      <c r="B33" s="48" t="s">
        <v>1342</v>
      </c>
      <c r="C33" s="47" t="s">
        <v>1347</v>
      </c>
      <c r="D33" s="48" t="s">
        <v>1348</v>
      </c>
      <c r="E33" s="49">
        <v>0.2928</v>
      </c>
      <c r="F33" s="50"/>
      <c r="G33" s="51" t="str">
        <f t="shared" si="0"/>
        <v/>
      </c>
      <c r="H33" s="51" t="str">
        <f t="shared" si="1"/>
        <v/>
      </c>
      <c r="I33" s="52"/>
      <c r="J33" s="52"/>
      <c r="K33" s="52"/>
      <c r="L33" s="52"/>
      <c r="M33" s="52"/>
      <c r="N33" s="50">
        <v>101</v>
      </c>
      <c r="O33" s="50">
        <v>345</v>
      </c>
      <c r="P33" s="50"/>
      <c r="R33" s="53">
        <f t="shared" si="2"/>
        <v>0.29275362318840581</v>
      </c>
    </row>
    <row r="34" spans="1:18" x14ac:dyDescent="0.25">
      <c r="A34" s="47" t="s">
        <v>1341</v>
      </c>
      <c r="B34" s="48" t="s">
        <v>1342</v>
      </c>
      <c r="C34" s="47" t="s">
        <v>1349</v>
      </c>
      <c r="D34" s="48" t="s">
        <v>1350</v>
      </c>
      <c r="E34" s="49">
        <v>0.22</v>
      </c>
      <c r="F34" s="54"/>
      <c r="G34" s="51" t="str">
        <f t="shared" si="0"/>
        <v/>
      </c>
      <c r="H34" s="51" t="str">
        <f t="shared" si="1"/>
        <v/>
      </c>
      <c r="I34" s="52"/>
      <c r="J34" s="52"/>
      <c r="K34" s="52"/>
      <c r="L34" s="52"/>
      <c r="M34" s="52"/>
      <c r="N34" s="50">
        <v>185</v>
      </c>
      <c r="O34" s="50">
        <v>841</v>
      </c>
      <c r="P34" s="50"/>
      <c r="R34" s="53">
        <f t="shared" si="2"/>
        <v>0.21997621878715815</v>
      </c>
    </row>
    <row r="35" spans="1:18" x14ac:dyDescent="0.25">
      <c r="A35" s="47" t="s">
        <v>1341</v>
      </c>
      <c r="B35" s="48" t="s">
        <v>1342</v>
      </c>
      <c r="C35" s="47" t="s">
        <v>1351</v>
      </c>
      <c r="D35" s="48" t="s">
        <v>1352</v>
      </c>
      <c r="E35" s="49">
        <v>0.16789999999999999</v>
      </c>
      <c r="F35" s="54"/>
      <c r="G35" s="51" t="str">
        <f t="shared" si="0"/>
        <v/>
      </c>
      <c r="H35" s="51" t="str">
        <f t="shared" si="1"/>
        <v/>
      </c>
      <c r="I35" s="52"/>
      <c r="J35" s="52"/>
      <c r="K35" s="52"/>
      <c r="L35" s="52"/>
      <c r="M35" s="52"/>
      <c r="N35" s="50">
        <v>247</v>
      </c>
      <c r="O35" s="50">
        <v>1471</v>
      </c>
      <c r="P35" s="50"/>
      <c r="R35" s="53">
        <f t="shared" si="2"/>
        <v>0.16791298436437799</v>
      </c>
    </row>
    <row r="36" spans="1:18" x14ac:dyDescent="0.25">
      <c r="A36" s="47" t="s">
        <v>1341</v>
      </c>
      <c r="B36" s="48" t="s">
        <v>1342</v>
      </c>
      <c r="C36" s="47" t="s">
        <v>1353</v>
      </c>
      <c r="D36" s="48" t="s">
        <v>1354</v>
      </c>
      <c r="E36" s="49">
        <v>0.32179999999999997</v>
      </c>
      <c r="F36" s="50"/>
      <c r="G36" s="51" t="str">
        <f t="shared" si="0"/>
        <v/>
      </c>
      <c r="H36" s="51" t="str">
        <f t="shared" si="1"/>
        <v>X</v>
      </c>
      <c r="I36" s="52"/>
      <c r="J36" s="52"/>
      <c r="K36" s="52"/>
      <c r="L36" s="52"/>
      <c r="M36" s="52"/>
      <c r="N36" s="50">
        <v>21</v>
      </c>
      <c r="O36" s="50">
        <v>64</v>
      </c>
      <c r="P36" s="50"/>
      <c r="R36" s="53">
        <f t="shared" si="2"/>
        <v>0.328125</v>
      </c>
    </row>
    <row r="37" spans="1:18" s="78" customFormat="1" x14ac:dyDescent="0.25">
      <c r="A37" s="72" t="s">
        <v>1341</v>
      </c>
      <c r="B37" s="73" t="s">
        <v>1342</v>
      </c>
      <c r="C37" s="72"/>
      <c r="D37" s="73" t="s">
        <v>2556</v>
      </c>
      <c r="E37" s="74">
        <f>N37/O37</f>
        <v>0.20582971107133724</v>
      </c>
      <c r="F37" s="75"/>
      <c r="G37" s="76"/>
      <c r="H37" s="76"/>
      <c r="I37" s="77"/>
      <c r="J37" s="77"/>
      <c r="K37" s="77"/>
      <c r="L37" s="77"/>
      <c r="M37" s="77"/>
      <c r="N37" s="75">
        <f>SUM(N31:N36)</f>
        <v>805</v>
      </c>
      <c r="O37" s="75">
        <f>SUM(O31:O36)</f>
        <v>3911</v>
      </c>
      <c r="P37" s="75"/>
      <c r="R37" s="79"/>
    </row>
    <row r="38" spans="1:18" x14ac:dyDescent="0.25">
      <c r="A38" s="47" t="s">
        <v>1853</v>
      </c>
      <c r="B38" s="48" t="s">
        <v>1854</v>
      </c>
      <c r="C38" s="47" t="s">
        <v>1855</v>
      </c>
      <c r="D38" s="48" t="s">
        <v>1856</v>
      </c>
      <c r="E38" s="49">
        <v>0.30890000000000001</v>
      </c>
      <c r="F38" s="50"/>
      <c r="G38" s="51" t="str">
        <f>IF(E38&gt;=40%,"X","")</f>
        <v/>
      </c>
      <c r="H38" s="51"/>
      <c r="I38" s="52"/>
      <c r="J38" s="52"/>
      <c r="K38" s="52"/>
      <c r="L38" s="52"/>
      <c r="M38" s="52"/>
      <c r="N38" s="50">
        <v>80</v>
      </c>
      <c r="O38" s="50">
        <v>259</v>
      </c>
      <c r="P38" s="50"/>
      <c r="R38" s="53">
        <f>N38/O38</f>
        <v>0.30888030888030887</v>
      </c>
    </row>
    <row r="39" spans="1:18" x14ac:dyDescent="0.25">
      <c r="A39" s="47" t="s">
        <v>1853</v>
      </c>
      <c r="B39" s="48" t="s">
        <v>1854</v>
      </c>
      <c r="C39" s="47" t="s">
        <v>1857</v>
      </c>
      <c r="D39" s="48" t="s">
        <v>1858</v>
      </c>
      <c r="E39" s="49">
        <v>0.30330000000000001</v>
      </c>
      <c r="F39" s="50"/>
      <c r="G39" s="51" t="str">
        <f>IF(E39&gt;=40%,"X","")</f>
        <v/>
      </c>
      <c r="H39" s="51" t="str">
        <f>IF(AND( E39&gt;=30%, E39 &lt;=39.99%),"X","")</f>
        <v>X</v>
      </c>
      <c r="I39" s="52"/>
      <c r="J39" s="52"/>
      <c r="K39" s="52"/>
      <c r="L39" s="52"/>
      <c r="M39" s="52"/>
      <c r="N39" s="50">
        <v>64</v>
      </c>
      <c r="O39" s="50">
        <v>211</v>
      </c>
      <c r="P39" s="50"/>
      <c r="R39" s="53">
        <f>N39/O39</f>
        <v>0.30331753554502372</v>
      </c>
    </row>
    <row r="40" spans="1:18" s="78" customFormat="1" x14ac:dyDescent="0.25">
      <c r="A40" s="72" t="s">
        <v>1853</v>
      </c>
      <c r="B40" s="73" t="s">
        <v>1854</v>
      </c>
      <c r="C40" s="72"/>
      <c r="D40" s="73" t="s">
        <v>2556</v>
      </c>
      <c r="E40" s="74">
        <f>N40/O40</f>
        <v>0.30638297872340425</v>
      </c>
      <c r="F40" s="75"/>
      <c r="G40" s="76"/>
      <c r="H40" s="76"/>
      <c r="I40" s="77"/>
      <c r="J40" s="77"/>
      <c r="K40" s="77"/>
      <c r="L40" s="77"/>
      <c r="M40" s="77"/>
      <c r="N40" s="75">
        <f>SUM(N38:N39)</f>
        <v>144</v>
      </c>
      <c r="O40" s="75">
        <f>SUM(O38:O39)</f>
        <v>470</v>
      </c>
      <c r="P40" s="75"/>
      <c r="R40" s="79"/>
    </row>
    <row r="41" spans="1:18" x14ac:dyDescent="0.25">
      <c r="A41" s="47" t="s">
        <v>212</v>
      </c>
      <c r="B41" s="47" t="s">
        <v>211</v>
      </c>
      <c r="C41" s="47" t="s">
        <v>242</v>
      </c>
      <c r="D41" s="47" t="s">
        <v>446</v>
      </c>
      <c r="E41" s="49">
        <v>9.4799999999999995E-2</v>
      </c>
      <c r="F41" s="50"/>
      <c r="G41" s="51" t="str">
        <f t="shared" ref="G41:G48" si="3">IF(E41&gt;=40%,"X","")</f>
        <v/>
      </c>
      <c r="H41" s="51" t="str">
        <f t="shared" ref="H41:H48" si="4">IF(AND( E41&gt;=30%, E41 &lt;=39.99%),"X","")</f>
        <v/>
      </c>
      <c r="I41" s="52"/>
      <c r="J41" s="52"/>
      <c r="K41" s="52"/>
      <c r="L41" s="52"/>
      <c r="M41" s="52"/>
      <c r="N41" s="50">
        <v>42</v>
      </c>
      <c r="O41" s="50">
        <v>443</v>
      </c>
      <c r="P41" s="50"/>
      <c r="R41" s="53">
        <f t="shared" ref="R41:R64" si="5">N41/O41</f>
        <v>9.480812641083522E-2</v>
      </c>
    </row>
    <row r="42" spans="1:18" x14ac:dyDescent="0.25">
      <c r="A42" s="47" t="s">
        <v>212</v>
      </c>
      <c r="B42" s="47" t="s">
        <v>211</v>
      </c>
      <c r="C42" s="47" t="s">
        <v>241</v>
      </c>
      <c r="D42" s="47" t="s">
        <v>2592</v>
      </c>
      <c r="E42" s="49">
        <v>9.3799999999999994E-2</v>
      </c>
      <c r="F42" s="50"/>
      <c r="G42" s="51" t="str">
        <f t="shared" si="3"/>
        <v/>
      </c>
      <c r="H42" s="51" t="str">
        <f t="shared" si="4"/>
        <v/>
      </c>
      <c r="I42" s="52"/>
      <c r="J42" s="52"/>
      <c r="K42" s="52"/>
      <c r="L42" s="52"/>
      <c r="M42" s="52"/>
      <c r="N42" s="50">
        <v>64</v>
      </c>
      <c r="O42" s="50">
        <v>682</v>
      </c>
      <c r="P42" s="50"/>
      <c r="R42" s="53">
        <f t="shared" si="5"/>
        <v>9.3841642228739003E-2</v>
      </c>
    </row>
    <row r="43" spans="1:18" x14ac:dyDescent="0.25">
      <c r="A43" s="47" t="s">
        <v>212</v>
      </c>
      <c r="B43" s="47" t="s">
        <v>211</v>
      </c>
      <c r="C43" s="47" t="s">
        <v>240</v>
      </c>
      <c r="D43" s="47" t="s">
        <v>239</v>
      </c>
      <c r="E43" s="49">
        <v>6.5600000000000006E-2</v>
      </c>
      <c r="F43" s="50"/>
      <c r="G43" s="51" t="str">
        <f t="shared" si="3"/>
        <v/>
      </c>
      <c r="H43" s="51" t="str">
        <f t="shared" si="4"/>
        <v/>
      </c>
      <c r="I43" s="52"/>
      <c r="J43" s="52"/>
      <c r="K43" s="52"/>
      <c r="L43" s="52"/>
      <c r="M43" s="52"/>
      <c r="N43" s="50">
        <v>214</v>
      </c>
      <c r="O43" s="50">
        <v>3262</v>
      </c>
      <c r="P43" s="50"/>
      <c r="R43" s="53">
        <f t="shared" si="5"/>
        <v>6.5603923973022685E-2</v>
      </c>
    </row>
    <row r="44" spans="1:18" x14ac:dyDescent="0.25">
      <c r="A44" s="47" t="s">
        <v>212</v>
      </c>
      <c r="B44" s="47" t="s">
        <v>211</v>
      </c>
      <c r="C44" s="47" t="s">
        <v>238</v>
      </c>
      <c r="D44" s="47" t="s">
        <v>447</v>
      </c>
      <c r="E44" s="49">
        <v>0.16300000000000001</v>
      </c>
      <c r="F44" s="54"/>
      <c r="G44" s="51" t="str">
        <f t="shared" si="3"/>
        <v/>
      </c>
      <c r="H44" s="51" t="str">
        <f t="shared" si="4"/>
        <v/>
      </c>
      <c r="I44" s="52"/>
      <c r="J44" s="52"/>
      <c r="K44" s="52"/>
      <c r="L44" s="52"/>
      <c r="M44" s="52"/>
      <c r="N44" s="50">
        <v>67</v>
      </c>
      <c r="O44" s="50">
        <v>411</v>
      </c>
      <c r="P44" s="50"/>
      <c r="R44" s="53">
        <f t="shared" si="5"/>
        <v>0.16301703163017031</v>
      </c>
    </row>
    <row r="45" spans="1:18" x14ac:dyDescent="0.25">
      <c r="A45" s="47" t="s">
        <v>212</v>
      </c>
      <c r="B45" s="47" t="s">
        <v>211</v>
      </c>
      <c r="C45" s="47" t="s">
        <v>237</v>
      </c>
      <c r="D45" s="47" t="s">
        <v>236</v>
      </c>
      <c r="E45" s="49">
        <v>8.8900000000000007E-2</v>
      </c>
      <c r="F45" s="54"/>
      <c r="G45" s="51" t="str">
        <f t="shared" si="3"/>
        <v/>
      </c>
      <c r="H45" s="51" t="str">
        <f t="shared" si="4"/>
        <v/>
      </c>
      <c r="I45" s="52"/>
      <c r="J45" s="52"/>
      <c r="K45" s="52"/>
      <c r="L45" s="52"/>
      <c r="M45" s="52"/>
      <c r="N45" s="50">
        <v>44</v>
      </c>
      <c r="O45" s="50">
        <v>495</v>
      </c>
      <c r="P45" s="50"/>
      <c r="R45" s="53">
        <f t="shared" si="5"/>
        <v>8.8888888888888892E-2</v>
      </c>
    </row>
    <row r="46" spans="1:18" x14ac:dyDescent="0.25">
      <c r="A46" s="47" t="s">
        <v>212</v>
      </c>
      <c r="B46" s="47" t="s">
        <v>211</v>
      </c>
      <c r="C46" s="47" t="s">
        <v>235</v>
      </c>
      <c r="D46" s="47" t="s">
        <v>448</v>
      </c>
      <c r="E46" s="49">
        <v>9.1499999999999998E-2</v>
      </c>
      <c r="F46" s="50"/>
      <c r="G46" s="51" t="str">
        <f t="shared" si="3"/>
        <v/>
      </c>
      <c r="H46" s="51" t="str">
        <f t="shared" si="4"/>
        <v/>
      </c>
      <c r="I46" s="52"/>
      <c r="J46" s="52"/>
      <c r="K46" s="52"/>
      <c r="L46" s="52"/>
      <c r="M46" s="52"/>
      <c r="N46" s="50">
        <v>41</v>
      </c>
      <c r="O46" s="50">
        <v>448</v>
      </c>
      <c r="P46" s="50"/>
      <c r="R46" s="53">
        <f t="shared" si="5"/>
        <v>9.1517857142857137E-2</v>
      </c>
    </row>
    <row r="47" spans="1:18" x14ac:dyDescent="0.25">
      <c r="A47" s="47" t="s">
        <v>212</v>
      </c>
      <c r="B47" s="47" t="s">
        <v>211</v>
      </c>
      <c r="C47" s="47" t="s">
        <v>234</v>
      </c>
      <c r="D47" s="47" t="s">
        <v>449</v>
      </c>
      <c r="E47" s="49">
        <v>8.5699999999999998E-2</v>
      </c>
      <c r="F47" s="50"/>
      <c r="G47" s="51" t="str">
        <f t="shared" si="3"/>
        <v/>
      </c>
      <c r="H47" s="51" t="str">
        <f t="shared" si="4"/>
        <v/>
      </c>
      <c r="I47" s="52"/>
      <c r="J47" s="52"/>
      <c r="K47" s="52"/>
      <c r="L47" s="52"/>
      <c r="M47" s="52"/>
      <c r="N47" s="50">
        <v>40</v>
      </c>
      <c r="O47" s="50">
        <v>467</v>
      </c>
      <c r="P47" s="50"/>
      <c r="R47" s="53">
        <f t="shared" si="5"/>
        <v>8.5653104925053528E-2</v>
      </c>
    </row>
    <row r="48" spans="1:18" x14ac:dyDescent="0.25">
      <c r="A48" s="47" t="s">
        <v>212</v>
      </c>
      <c r="B48" s="47" t="s">
        <v>211</v>
      </c>
      <c r="C48" s="47" t="s">
        <v>233</v>
      </c>
      <c r="D48" s="47" t="s">
        <v>232</v>
      </c>
      <c r="E48" s="49">
        <v>6.7299999999999999E-2</v>
      </c>
      <c r="F48" s="50"/>
      <c r="G48" s="51" t="str">
        <f t="shared" si="3"/>
        <v/>
      </c>
      <c r="H48" s="51" t="str">
        <f t="shared" si="4"/>
        <v/>
      </c>
      <c r="I48" s="52"/>
      <c r="J48" s="52"/>
      <c r="K48" s="52"/>
      <c r="L48" s="52"/>
      <c r="M48" s="52"/>
      <c r="N48" s="50">
        <v>40</v>
      </c>
      <c r="O48" s="50">
        <v>594</v>
      </c>
      <c r="P48" s="50"/>
      <c r="R48" s="53">
        <f t="shared" si="5"/>
        <v>6.7340067340067339E-2</v>
      </c>
    </row>
    <row r="49" spans="1:18" x14ac:dyDescent="0.25">
      <c r="A49" s="47" t="s">
        <v>212</v>
      </c>
      <c r="B49" s="47" t="s">
        <v>211</v>
      </c>
      <c r="C49" s="47" t="s">
        <v>231</v>
      </c>
      <c r="D49" s="47" t="s">
        <v>405</v>
      </c>
      <c r="E49" s="49">
        <v>5.1499999999999997E-2</v>
      </c>
      <c r="F49" s="50"/>
      <c r="G49" s="51"/>
      <c r="H49" s="51"/>
      <c r="I49" s="52"/>
      <c r="J49" s="52"/>
      <c r="K49" s="52"/>
      <c r="L49" s="52"/>
      <c r="M49" s="52"/>
      <c r="N49" s="50">
        <v>29</v>
      </c>
      <c r="O49" s="50">
        <v>563</v>
      </c>
      <c r="P49" s="50"/>
      <c r="R49" s="53">
        <f t="shared" si="5"/>
        <v>5.1509769094138541E-2</v>
      </c>
    </row>
    <row r="50" spans="1:18" x14ac:dyDescent="0.25">
      <c r="A50" s="47" t="s">
        <v>212</v>
      </c>
      <c r="B50" s="47" t="s">
        <v>211</v>
      </c>
      <c r="C50" s="47" t="s">
        <v>230</v>
      </c>
      <c r="D50" s="47" t="s">
        <v>2593</v>
      </c>
      <c r="E50" s="49">
        <v>7.5899999999999995E-2</v>
      </c>
      <c r="F50" s="50"/>
      <c r="G50" s="51" t="str">
        <f t="shared" ref="G50:G64" si="6">IF(E50&gt;=40%,"X","")</f>
        <v/>
      </c>
      <c r="H50" s="51" t="str">
        <f t="shared" ref="H50:H64" si="7">IF(AND( E50&gt;=30%, E50 &lt;=39.99%),"X","")</f>
        <v/>
      </c>
      <c r="I50" s="52"/>
      <c r="J50" s="52"/>
      <c r="K50" s="52"/>
      <c r="L50" s="52"/>
      <c r="M50" s="52"/>
      <c r="N50" s="50">
        <v>50</v>
      </c>
      <c r="O50" s="50">
        <v>659</v>
      </c>
      <c r="P50" s="50"/>
      <c r="R50" s="53">
        <f t="shared" si="5"/>
        <v>7.5872534142640363E-2</v>
      </c>
    </row>
    <row r="51" spans="1:18" x14ac:dyDescent="0.25">
      <c r="A51" s="47" t="s">
        <v>212</v>
      </c>
      <c r="B51" s="47" t="s">
        <v>211</v>
      </c>
      <c r="C51" s="47" t="s">
        <v>229</v>
      </c>
      <c r="D51" s="47" t="s">
        <v>450</v>
      </c>
      <c r="E51" s="49">
        <v>0.14860000000000001</v>
      </c>
      <c r="F51" s="50"/>
      <c r="G51" s="51" t="str">
        <f t="shared" si="6"/>
        <v/>
      </c>
      <c r="H51" s="51" t="str">
        <f t="shared" si="7"/>
        <v/>
      </c>
      <c r="I51" s="52"/>
      <c r="J51" s="52"/>
      <c r="K51" s="52"/>
      <c r="L51" s="52"/>
      <c r="M51" s="52"/>
      <c r="N51" s="50">
        <v>74</v>
      </c>
      <c r="O51" s="50">
        <v>498</v>
      </c>
      <c r="P51" s="50"/>
      <c r="R51" s="53">
        <f t="shared" si="5"/>
        <v>0.14859437751004015</v>
      </c>
    </row>
    <row r="52" spans="1:18" x14ac:dyDescent="0.25">
      <c r="A52" s="47" t="s">
        <v>212</v>
      </c>
      <c r="B52" s="47" t="s">
        <v>211</v>
      </c>
      <c r="C52" s="47" t="s">
        <v>228</v>
      </c>
      <c r="D52" s="47" t="s">
        <v>2594</v>
      </c>
      <c r="E52" s="49">
        <v>4.7600000000000003E-2</v>
      </c>
      <c r="F52" s="50"/>
      <c r="G52" s="51" t="str">
        <f t="shared" si="6"/>
        <v/>
      </c>
      <c r="H52" s="51" t="str">
        <f t="shared" si="7"/>
        <v/>
      </c>
      <c r="I52" s="52"/>
      <c r="J52" s="52"/>
      <c r="K52" s="52"/>
      <c r="L52" s="52"/>
      <c r="M52" s="52"/>
      <c r="N52" s="50">
        <v>26</v>
      </c>
      <c r="O52" s="50">
        <v>546</v>
      </c>
      <c r="P52" s="50"/>
      <c r="R52" s="53">
        <f t="shared" si="5"/>
        <v>4.7619047619047616E-2</v>
      </c>
    </row>
    <row r="53" spans="1:18" x14ac:dyDescent="0.25">
      <c r="A53" s="47" t="s">
        <v>212</v>
      </c>
      <c r="B53" s="47" t="s">
        <v>211</v>
      </c>
      <c r="C53" s="47" t="s">
        <v>227</v>
      </c>
      <c r="D53" s="47" t="s">
        <v>226</v>
      </c>
      <c r="E53" s="49">
        <v>0.12470000000000001</v>
      </c>
      <c r="F53" s="50"/>
      <c r="G53" s="51" t="str">
        <f t="shared" si="6"/>
        <v/>
      </c>
      <c r="H53" s="51" t="str">
        <f t="shared" si="7"/>
        <v/>
      </c>
      <c r="I53" s="52"/>
      <c r="J53" s="52"/>
      <c r="K53" s="52"/>
      <c r="L53" s="52"/>
      <c r="M53" s="52"/>
      <c r="N53" s="50">
        <v>62</v>
      </c>
      <c r="O53" s="50">
        <v>497</v>
      </c>
      <c r="P53" s="50"/>
      <c r="R53" s="53">
        <f t="shared" si="5"/>
        <v>0.12474849094567404</v>
      </c>
    </row>
    <row r="54" spans="1:18" x14ac:dyDescent="0.25">
      <c r="A54" s="47" t="s">
        <v>212</v>
      </c>
      <c r="B54" s="47" t="s">
        <v>211</v>
      </c>
      <c r="C54" s="47" t="s">
        <v>225</v>
      </c>
      <c r="D54" s="47" t="s">
        <v>451</v>
      </c>
      <c r="E54" s="49">
        <v>7.7499999999999999E-2</v>
      </c>
      <c r="F54" s="50"/>
      <c r="G54" s="51" t="str">
        <f t="shared" si="6"/>
        <v/>
      </c>
      <c r="H54" s="51" t="str">
        <f t="shared" si="7"/>
        <v/>
      </c>
      <c r="I54" s="52"/>
      <c r="J54" s="52"/>
      <c r="K54" s="52"/>
      <c r="L54" s="52"/>
      <c r="M54" s="52"/>
      <c r="N54" s="50">
        <v>58</v>
      </c>
      <c r="O54" s="50">
        <v>748</v>
      </c>
      <c r="P54" s="50"/>
      <c r="R54" s="53">
        <f t="shared" si="5"/>
        <v>7.7540106951871662E-2</v>
      </c>
    </row>
    <row r="55" spans="1:18" x14ac:dyDescent="0.25">
      <c r="A55" s="47" t="s">
        <v>212</v>
      </c>
      <c r="B55" s="47" t="s">
        <v>211</v>
      </c>
      <c r="C55" s="47" t="s">
        <v>224</v>
      </c>
      <c r="D55" s="47" t="s">
        <v>452</v>
      </c>
      <c r="E55" s="49">
        <v>0.11609999999999999</v>
      </c>
      <c r="F55" s="50"/>
      <c r="G55" s="51" t="str">
        <f t="shared" si="6"/>
        <v/>
      </c>
      <c r="H55" s="51" t="str">
        <f t="shared" si="7"/>
        <v/>
      </c>
      <c r="I55" s="52"/>
      <c r="J55" s="52"/>
      <c r="K55" s="52"/>
      <c r="L55" s="52"/>
      <c r="M55" s="52"/>
      <c r="N55" s="50">
        <v>75</v>
      </c>
      <c r="O55" s="50">
        <v>646</v>
      </c>
      <c r="P55" s="50"/>
      <c r="R55" s="53">
        <f t="shared" si="5"/>
        <v>0.11609907120743033</v>
      </c>
    </row>
    <row r="56" spans="1:18" x14ac:dyDescent="0.25">
      <c r="A56" s="47" t="s">
        <v>212</v>
      </c>
      <c r="B56" s="47" t="s">
        <v>211</v>
      </c>
      <c r="C56" s="47" t="s">
        <v>223</v>
      </c>
      <c r="D56" s="47" t="s">
        <v>453</v>
      </c>
      <c r="E56" s="49">
        <v>1.9699999999999999E-2</v>
      </c>
      <c r="F56" s="50"/>
      <c r="G56" s="51" t="str">
        <f t="shared" si="6"/>
        <v/>
      </c>
      <c r="H56" s="51" t="str">
        <f t="shared" si="7"/>
        <v/>
      </c>
      <c r="I56" s="52"/>
      <c r="J56" s="52"/>
      <c r="K56" s="52"/>
      <c r="L56" s="52"/>
      <c r="M56" s="52"/>
      <c r="N56" s="50">
        <v>12</v>
      </c>
      <c r="O56" s="50">
        <v>608</v>
      </c>
      <c r="P56" s="50"/>
      <c r="R56" s="53">
        <f t="shared" si="5"/>
        <v>1.9736842105263157E-2</v>
      </c>
    </row>
    <row r="57" spans="1:18" x14ac:dyDescent="0.25">
      <c r="A57" s="47" t="s">
        <v>212</v>
      </c>
      <c r="B57" s="47" t="s">
        <v>211</v>
      </c>
      <c r="C57" s="47" t="s">
        <v>222</v>
      </c>
      <c r="D57" s="47" t="s">
        <v>221</v>
      </c>
      <c r="E57" s="49">
        <v>2.4199999999999999E-2</v>
      </c>
      <c r="F57" s="50"/>
      <c r="G57" s="51" t="str">
        <f t="shared" si="6"/>
        <v/>
      </c>
      <c r="H57" s="51" t="str">
        <f t="shared" si="7"/>
        <v/>
      </c>
      <c r="I57" s="52"/>
      <c r="J57" s="52"/>
      <c r="K57" s="52"/>
      <c r="L57" s="52"/>
      <c r="M57" s="52"/>
      <c r="N57" s="50">
        <v>16</v>
      </c>
      <c r="O57" s="50">
        <v>660</v>
      </c>
      <c r="P57" s="50"/>
      <c r="R57" s="53">
        <f t="shared" si="5"/>
        <v>2.4242424242424242E-2</v>
      </c>
    </row>
    <row r="58" spans="1:18" x14ac:dyDescent="0.25">
      <c r="A58" s="47" t="s">
        <v>212</v>
      </c>
      <c r="B58" s="47" t="s">
        <v>211</v>
      </c>
      <c r="C58" s="47" t="s">
        <v>220</v>
      </c>
      <c r="D58" s="47" t="s">
        <v>2595</v>
      </c>
      <c r="E58" s="49">
        <v>4.6800000000000001E-2</v>
      </c>
      <c r="F58" s="50"/>
      <c r="G58" s="51" t="str">
        <f t="shared" si="6"/>
        <v/>
      </c>
      <c r="H58" s="51" t="str">
        <f t="shared" si="7"/>
        <v/>
      </c>
      <c r="I58" s="52"/>
      <c r="J58" s="52"/>
      <c r="K58" s="52"/>
      <c r="L58" s="52"/>
      <c r="M58" s="52"/>
      <c r="N58" s="50">
        <v>31</v>
      </c>
      <c r="O58" s="50">
        <v>662</v>
      </c>
      <c r="P58" s="50"/>
      <c r="R58" s="53">
        <f t="shared" si="5"/>
        <v>4.6827794561933533E-2</v>
      </c>
    </row>
    <row r="59" spans="1:18" x14ac:dyDescent="0.25">
      <c r="A59" s="47" t="s">
        <v>212</v>
      </c>
      <c r="B59" s="47" t="s">
        <v>211</v>
      </c>
      <c r="C59" s="47" t="s">
        <v>219</v>
      </c>
      <c r="D59" s="47" t="s">
        <v>218</v>
      </c>
      <c r="E59" s="49">
        <v>6.93E-2</v>
      </c>
      <c r="F59" s="50"/>
      <c r="G59" s="51" t="str">
        <f t="shared" si="6"/>
        <v/>
      </c>
      <c r="H59" s="51" t="str">
        <f t="shared" si="7"/>
        <v/>
      </c>
      <c r="I59" s="52"/>
      <c r="J59" s="52"/>
      <c r="K59" s="52"/>
      <c r="L59" s="52"/>
      <c r="M59" s="52"/>
      <c r="N59" s="50">
        <v>164</v>
      </c>
      <c r="O59" s="50">
        <v>2365</v>
      </c>
      <c r="P59" s="50"/>
      <c r="R59" s="53">
        <f t="shared" si="5"/>
        <v>6.9344608879492606E-2</v>
      </c>
    </row>
    <row r="60" spans="1:18" x14ac:dyDescent="0.25">
      <c r="A60" s="47" t="s">
        <v>212</v>
      </c>
      <c r="B60" s="47" t="s">
        <v>211</v>
      </c>
      <c r="C60" s="47" t="s">
        <v>217</v>
      </c>
      <c r="D60" s="47" t="s">
        <v>454</v>
      </c>
      <c r="E60" s="49">
        <v>0.12859999999999999</v>
      </c>
      <c r="F60" s="50"/>
      <c r="G60" s="51" t="str">
        <f t="shared" si="6"/>
        <v/>
      </c>
      <c r="H60" s="51" t="str">
        <f t="shared" si="7"/>
        <v/>
      </c>
      <c r="I60" s="52"/>
      <c r="J60" s="52"/>
      <c r="K60" s="52"/>
      <c r="L60" s="52"/>
      <c r="M60" s="52"/>
      <c r="N60" s="50">
        <v>76</v>
      </c>
      <c r="O60" s="50">
        <v>591</v>
      </c>
      <c r="P60" s="50"/>
      <c r="R60" s="53">
        <f t="shared" si="5"/>
        <v>0.12859560067681894</v>
      </c>
    </row>
    <row r="61" spans="1:18" x14ac:dyDescent="0.25">
      <c r="A61" s="47" t="s">
        <v>212</v>
      </c>
      <c r="B61" s="47" t="s">
        <v>211</v>
      </c>
      <c r="C61" s="47" t="s">
        <v>216</v>
      </c>
      <c r="D61" s="47" t="s">
        <v>215</v>
      </c>
      <c r="E61" s="49">
        <v>8.7999999999999995E-2</v>
      </c>
      <c r="F61" s="50"/>
      <c r="G61" s="51" t="str">
        <f t="shared" si="6"/>
        <v/>
      </c>
      <c r="H61" s="51" t="str">
        <f t="shared" si="7"/>
        <v/>
      </c>
      <c r="I61" s="52"/>
      <c r="J61" s="52"/>
      <c r="K61" s="52"/>
      <c r="L61" s="52"/>
      <c r="M61" s="52"/>
      <c r="N61" s="50">
        <v>61</v>
      </c>
      <c r="O61" s="50">
        <v>693</v>
      </c>
      <c r="P61" s="50"/>
      <c r="R61" s="53">
        <f t="shared" si="5"/>
        <v>8.8023088023088017E-2</v>
      </c>
    </row>
    <row r="62" spans="1:18" x14ac:dyDescent="0.25">
      <c r="A62" s="47" t="s">
        <v>212</v>
      </c>
      <c r="B62" s="47" t="s">
        <v>211</v>
      </c>
      <c r="C62" s="47" t="s">
        <v>214</v>
      </c>
      <c r="D62" s="47" t="s">
        <v>455</v>
      </c>
      <c r="E62" s="49">
        <v>2.1299999999999999E-2</v>
      </c>
      <c r="F62" s="50"/>
      <c r="G62" s="51" t="str">
        <f t="shared" si="6"/>
        <v/>
      </c>
      <c r="H62" s="51" t="str">
        <f t="shared" si="7"/>
        <v/>
      </c>
      <c r="I62" s="52"/>
      <c r="J62" s="52"/>
      <c r="K62" s="52"/>
      <c r="L62" s="52"/>
      <c r="M62" s="52"/>
      <c r="N62" s="50">
        <v>14</v>
      </c>
      <c r="O62" s="50">
        <v>657</v>
      </c>
      <c r="P62" s="50"/>
      <c r="R62" s="53">
        <f t="shared" si="5"/>
        <v>2.1308980213089801E-2</v>
      </c>
    </row>
    <row r="63" spans="1:18" x14ac:dyDescent="0.25">
      <c r="A63" s="47" t="s">
        <v>212</v>
      </c>
      <c r="B63" s="47" t="s">
        <v>211</v>
      </c>
      <c r="C63" s="47" t="s">
        <v>213</v>
      </c>
      <c r="D63" s="47" t="s">
        <v>2596</v>
      </c>
      <c r="E63" s="49">
        <v>8.5199999999999998E-2</v>
      </c>
      <c r="F63" s="50"/>
      <c r="G63" s="51" t="str">
        <f t="shared" si="6"/>
        <v/>
      </c>
      <c r="H63" s="51" t="str">
        <f t="shared" si="7"/>
        <v/>
      </c>
      <c r="I63" s="52"/>
      <c r="J63" s="52"/>
      <c r="K63" s="52"/>
      <c r="L63" s="52"/>
      <c r="M63" s="52"/>
      <c r="N63" s="50">
        <v>76</v>
      </c>
      <c r="O63" s="50">
        <v>892</v>
      </c>
      <c r="P63" s="50"/>
      <c r="R63" s="53">
        <f t="shared" si="5"/>
        <v>8.520179372197309E-2</v>
      </c>
    </row>
    <row r="64" spans="1:18" x14ac:dyDescent="0.25">
      <c r="A64" s="47" t="s">
        <v>212</v>
      </c>
      <c r="B64" s="47" t="s">
        <v>211</v>
      </c>
      <c r="C64" s="47" t="s">
        <v>210</v>
      </c>
      <c r="D64" s="47" t="s">
        <v>456</v>
      </c>
      <c r="E64" s="49">
        <v>0.1132</v>
      </c>
      <c r="F64" s="50"/>
      <c r="G64" s="51" t="str">
        <f t="shared" si="6"/>
        <v/>
      </c>
      <c r="H64" s="51" t="str">
        <f t="shared" si="7"/>
        <v/>
      </c>
      <c r="I64" s="52"/>
      <c r="J64" s="52"/>
      <c r="K64" s="52"/>
      <c r="L64" s="52"/>
      <c r="M64" s="52"/>
      <c r="N64" s="50">
        <v>72</v>
      </c>
      <c r="O64" s="50">
        <v>636</v>
      </c>
      <c r="P64" s="50"/>
      <c r="R64" s="53">
        <f t="shared" si="5"/>
        <v>0.11320754716981132</v>
      </c>
    </row>
    <row r="65" spans="1:18" s="78" customFormat="1" x14ac:dyDescent="0.25">
      <c r="A65" s="72" t="s">
        <v>212</v>
      </c>
      <c r="B65" s="73" t="s">
        <v>211</v>
      </c>
      <c r="C65" s="72"/>
      <c r="D65" s="73" t="s">
        <v>2556</v>
      </c>
      <c r="E65" s="74">
        <f>N65/O65</f>
        <v>7.7338033434812797E-2</v>
      </c>
      <c r="F65" s="75"/>
      <c r="G65" s="76"/>
      <c r="H65" s="76"/>
      <c r="I65" s="77"/>
      <c r="J65" s="77"/>
      <c r="K65" s="77"/>
      <c r="L65" s="77"/>
      <c r="M65" s="77"/>
      <c r="N65" s="75">
        <f>SUM(N41:N64)</f>
        <v>1448</v>
      </c>
      <c r="O65" s="75">
        <f>SUM(O41:O64)</f>
        <v>18723</v>
      </c>
      <c r="P65" s="75"/>
      <c r="R65" s="79"/>
    </row>
    <row r="66" spans="1:18" x14ac:dyDescent="0.25">
      <c r="A66" s="47" t="s">
        <v>482</v>
      </c>
      <c r="B66" s="48" t="s">
        <v>481</v>
      </c>
      <c r="C66" s="47" t="s">
        <v>485</v>
      </c>
      <c r="D66" s="48" t="s">
        <v>2597</v>
      </c>
      <c r="E66" s="49">
        <v>0.51970000000000005</v>
      </c>
      <c r="F66" s="54"/>
      <c r="G66" s="51" t="str">
        <f>IF(E66&gt;=40%,"X","")</f>
        <v>X</v>
      </c>
      <c r="H66" s="51" t="str">
        <f>IF(AND( E66&gt;=30%, E66 &lt;=39.99%),"X","")</f>
        <v/>
      </c>
      <c r="I66" s="52" t="s">
        <v>99</v>
      </c>
      <c r="J66" s="52"/>
      <c r="K66" s="52"/>
      <c r="L66" s="52" t="s">
        <v>100</v>
      </c>
      <c r="M66" s="52"/>
      <c r="N66" s="50">
        <v>145</v>
      </c>
      <c r="O66" s="50">
        <v>279</v>
      </c>
      <c r="P66" s="50"/>
      <c r="R66" s="53">
        <f>N66/O66</f>
        <v>0.51971326164874554</v>
      </c>
    </row>
    <row r="67" spans="1:18" x14ac:dyDescent="0.25">
      <c r="A67" s="47" t="s">
        <v>482</v>
      </c>
      <c r="B67" s="48" t="s">
        <v>481</v>
      </c>
      <c r="C67" s="47" t="s">
        <v>480</v>
      </c>
      <c r="D67" s="48" t="s">
        <v>479</v>
      </c>
      <c r="E67" s="49">
        <v>0.41210000000000002</v>
      </c>
      <c r="F67" s="50"/>
      <c r="G67" s="51" t="str">
        <f>IF(E67&gt;=40%,"X","")</f>
        <v>X</v>
      </c>
      <c r="H67" s="51" t="str">
        <f>IF(AND( E67&gt;=30%, E67 &lt;=39.99%),"X","")</f>
        <v/>
      </c>
      <c r="I67" s="52" t="s">
        <v>99</v>
      </c>
      <c r="J67" s="52"/>
      <c r="K67" s="52"/>
      <c r="L67" s="52" t="s">
        <v>100</v>
      </c>
      <c r="M67" s="52"/>
      <c r="N67" s="50">
        <v>68</v>
      </c>
      <c r="O67" s="50">
        <v>165</v>
      </c>
      <c r="P67" s="50"/>
      <c r="R67" s="53">
        <f>N67/O67</f>
        <v>0.41212121212121211</v>
      </c>
    </row>
    <row r="68" spans="1:18" x14ac:dyDescent="0.25">
      <c r="A68" s="47" t="s">
        <v>482</v>
      </c>
      <c r="B68" s="48" t="s">
        <v>481</v>
      </c>
      <c r="C68" s="47" t="s">
        <v>484</v>
      </c>
      <c r="D68" s="48" t="s">
        <v>483</v>
      </c>
      <c r="E68" s="49">
        <v>0.39529999999999998</v>
      </c>
      <c r="F68" s="54"/>
      <c r="G68" s="51" t="str">
        <f>IF(E68&gt;=40%,"X","")</f>
        <v/>
      </c>
      <c r="H68" s="51" t="str">
        <f>IF(AND( E68&gt;=30%, E68 &lt;=39.99%),"X","")</f>
        <v>X</v>
      </c>
      <c r="I68" s="52" t="s">
        <v>99</v>
      </c>
      <c r="J68" s="52"/>
      <c r="K68" s="52"/>
      <c r="L68" s="52" t="s">
        <v>100</v>
      </c>
      <c r="M68" s="52"/>
      <c r="N68" s="50">
        <v>68</v>
      </c>
      <c r="O68" s="50">
        <v>172</v>
      </c>
      <c r="P68" s="50"/>
      <c r="R68" s="53">
        <f>N68/O68</f>
        <v>0.39534883720930231</v>
      </c>
    </row>
    <row r="69" spans="1:18" s="78" customFormat="1" x14ac:dyDescent="0.25">
      <c r="A69" s="72" t="s">
        <v>482</v>
      </c>
      <c r="B69" s="73" t="s">
        <v>481</v>
      </c>
      <c r="C69" s="72"/>
      <c r="D69" s="73" t="s">
        <v>2556</v>
      </c>
      <c r="E69" s="74">
        <f>N69/O69</f>
        <v>0.45616883116883117</v>
      </c>
      <c r="F69" s="75"/>
      <c r="G69" s="76"/>
      <c r="H69" s="76"/>
      <c r="I69" s="77"/>
      <c r="J69" s="77"/>
      <c r="K69" s="77"/>
      <c r="L69" s="77"/>
      <c r="M69" s="77"/>
      <c r="N69" s="75">
        <f>SUM(N66:N68)</f>
        <v>281</v>
      </c>
      <c r="O69" s="75">
        <f>SUM(O66:O68)</f>
        <v>616</v>
      </c>
      <c r="P69" s="75"/>
      <c r="R69" s="79"/>
    </row>
    <row r="70" spans="1:18" x14ac:dyDescent="0.25">
      <c r="A70" s="47" t="s">
        <v>2165</v>
      </c>
      <c r="B70" s="48" t="s">
        <v>2166</v>
      </c>
      <c r="C70" s="47" t="s">
        <v>2169</v>
      </c>
      <c r="D70" s="48" t="s">
        <v>2170</v>
      </c>
      <c r="E70" s="49">
        <v>0.24229999999999999</v>
      </c>
      <c r="F70" s="50"/>
      <c r="G70" s="51" t="str">
        <f>IF(E70&gt;=40%,"X","")</f>
        <v/>
      </c>
      <c r="H70" s="51" t="str">
        <f>IF(AND( E70&gt;=30%, E70 &lt;=39.99%),"X","")</f>
        <v/>
      </c>
      <c r="I70" s="52"/>
      <c r="J70" s="52"/>
      <c r="K70" s="52"/>
      <c r="L70" s="52"/>
      <c r="M70" s="52"/>
      <c r="N70" s="50">
        <v>94</v>
      </c>
      <c r="O70" s="50">
        <v>388</v>
      </c>
      <c r="P70" s="50"/>
      <c r="R70" s="53">
        <f>N70/O70</f>
        <v>0.2422680412371134</v>
      </c>
    </row>
    <row r="71" spans="1:18" x14ac:dyDescent="0.25">
      <c r="A71" s="47" t="s">
        <v>2165</v>
      </c>
      <c r="B71" s="48" t="s">
        <v>2166</v>
      </c>
      <c r="C71" s="47" t="s">
        <v>2171</v>
      </c>
      <c r="D71" s="48" t="s">
        <v>2172</v>
      </c>
      <c r="E71" s="49">
        <v>0.24199999999999999</v>
      </c>
      <c r="F71" s="50"/>
      <c r="G71" s="51" t="str">
        <f>IF(E71&gt;=40%,"X","")</f>
        <v/>
      </c>
      <c r="H71" s="51" t="str">
        <f>IF(AND( E71&gt;=30%, E71 &lt;=39.99%),"X","")</f>
        <v/>
      </c>
      <c r="I71" s="52"/>
      <c r="J71" s="52"/>
      <c r="K71" s="52"/>
      <c r="L71" s="52"/>
      <c r="M71" s="52"/>
      <c r="N71" s="50">
        <v>91</v>
      </c>
      <c r="O71" s="50">
        <v>376</v>
      </c>
      <c r="P71" s="50"/>
      <c r="R71" s="53">
        <f>N71/O71</f>
        <v>0.24202127659574468</v>
      </c>
    </row>
    <row r="72" spans="1:18" x14ac:dyDescent="0.25">
      <c r="A72" s="47" t="s">
        <v>2165</v>
      </c>
      <c r="B72" s="48" t="s">
        <v>2166</v>
      </c>
      <c r="C72" s="47" t="s">
        <v>2167</v>
      </c>
      <c r="D72" s="48" t="s">
        <v>2168</v>
      </c>
      <c r="E72" s="49">
        <v>0.29609999999999997</v>
      </c>
      <c r="F72" s="54"/>
      <c r="G72" s="51" t="str">
        <f>IF(E72&gt;=40%,"X","")</f>
        <v/>
      </c>
      <c r="H72" s="51" t="str">
        <f>IF(AND( E72&gt;=30%, E72 &lt;=39.99%),"X","")</f>
        <v/>
      </c>
      <c r="I72" s="52"/>
      <c r="J72" s="52"/>
      <c r="K72" s="52"/>
      <c r="L72" s="52"/>
      <c r="M72" s="52"/>
      <c r="N72" s="50">
        <v>106</v>
      </c>
      <c r="O72" s="50">
        <v>358</v>
      </c>
      <c r="P72" s="50"/>
      <c r="R72" s="53">
        <f>N72/O72</f>
        <v>0.29608938547486036</v>
      </c>
    </row>
    <row r="73" spans="1:18" x14ac:dyDescent="0.25">
      <c r="A73" s="47" t="s">
        <v>2165</v>
      </c>
      <c r="B73" s="48" t="s">
        <v>2166</v>
      </c>
      <c r="C73" s="47" t="s">
        <v>2173</v>
      </c>
      <c r="D73" s="48" t="s">
        <v>2174</v>
      </c>
      <c r="E73" s="49">
        <v>0.1673</v>
      </c>
      <c r="F73" s="50"/>
      <c r="G73" s="51" t="str">
        <f>IF(E73&gt;=40%,"X","")</f>
        <v/>
      </c>
      <c r="H73" s="51" t="str">
        <f>IF(AND( E73&gt;=30%, E73 &lt;=39.99%),"X","")</f>
        <v/>
      </c>
      <c r="I73" s="52"/>
      <c r="J73" s="52"/>
      <c r="K73" s="52"/>
      <c r="L73" s="52"/>
      <c r="M73" s="52"/>
      <c r="N73" s="50">
        <v>82</v>
      </c>
      <c r="O73" s="50">
        <v>490</v>
      </c>
      <c r="P73" s="50"/>
      <c r="R73" s="53">
        <f>N73/O73</f>
        <v>0.16734693877551021</v>
      </c>
    </row>
    <row r="74" spans="1:18" s="78" customFormat="1" x14ac:dyDescent="0.25">
      <c r="A74" s="72" t="s">
        <v>2165</v>
      </c>
      <c r="B74" s="73" t="s">
        <v>2166</v>
      </c>
      <c r="C74" s="72"/>
      <c r="D74" s="73" t="s">
        <v>2556</v>
      </c>
      <c r="E74" s="74">
        <f>N74/O74</f>
        <v>0.2313895781637717</v>
      </c>
      <c r="F74" s="75"/>
      <c r="G74" s="76"/>
      <c r="H74" s="76"/>
      <c r="I74" s="77"/>
      <c r="J74" s="77"/>
      <c r="K74" s="77"/>
      <c r="L74" s="77"/>
      <c r="M74" s="77"/>
      <c r="N74" s="75">
        <f>SUM(N70:N73)</f>
        <v>373</v>
      </c>
      <c r="O74" s="75">
        <f>SUM(O70:O73)</f>
        <v>1612</v>
      </c>
      <c r="P74" s="75"/>
      <c r="R74" s="79"/>
    </row>
    <row r="75" spans="1:18" x14ac:dyDescent="0.25">
      <c r="A75" s="47" t="s">
        <v>1078</v>
      </c>
      <c r="B75" s="48" t="s">
        <v>1079</v>
      </c>
      <c r="C75" s="47" t="s">
        <v>1080</v>
      </c>
      <c r="D75" s="48" t="s">
        <v>1081</v>
      </c>
      <c r="E75" s="49">
        <v>0.1207</v>
      </c>
      <c r="F75" s="54"/>
      <c r="G75" s="51" t="str">
        <f>IF(E75&gt;=40%,"X","")</f>
        <v/>
      </c>
      <c r="H75" s="51" t="str">
        <f>IF(AND( E75&gt;=30%, E75 &lt;=39.99%),"X","")</f>
        <v/>
      </c>
      <c r="I75" s="52"/>
      <c r="J75" s="52"/>
      <c r="K75" s="52"/>
      <c r="L75" s="52"/>
      <c r="M75" s="52"/>
      <c r="N75" s="50">
        <v>73</v>
      </c>
      <c r="O75" s="50">
        <v>605</v>
      </c>
      <c r="P75" s="50"/>
      <c r="R75" s="53">
        <f>N75/O75</f>
        <v>0.12066115702479339</v>
      </c>
    </row>
    <row r="76" spans="1:18" x14ac:dyDescent="0.25">
      <c r="A76" s="47" t="s">
        <v>1078</v>
      </c>
      <c r="B76" s="48" t="s">
        <v>1079</v>
      </c>
      <c r="C76" s="47" t="s">
        <v>1082</v>
      </c>
      <c r="D76" s="48" t="s">
        <v>1083</v>
      </c>
      <c r="E76" s="49">
        <v>0.153</v>
      </c>
      <c r="F76" s="54"/>
      <c r="G76" s="51" t="str">
        <f>IF(E76&gt;=40%,"X","")</f>
        <v/>
      </c>
      <c r="H76" s="51" t="str">
        <f>IF(AND( E76&gt;=30%, E76 &lt;=39.99%),"X","")</f>
        <v/>
      </c>
      <c r="I76" s="52"/>
      <c r="J76" s="52"/>
      <c r="K76" s="52"/>
      <c r="L76" s="52"/>
      <c r="M76" s="52"/>
      <c r="N76" s="50">
        <v>82</v>
      </c>
      <c r="O76" s="50">
        <v>536</v>
      </c>
      <c r="P76" s="50"/>
      <c r="R76" s="53">
        <f>N76/O76</f>
        <v>0.15298507462686567</v>
      </c>
    </row>
    <row r="77" spans="1:18" x14ac:dyDescent="0.25">
      <c r="A77" s="47" t="s">
        <v>1078</v>
      </c>
      <c r="B77" s="48" t="s">
        <v>1079</v>
      </c>
      <c r="C77" s="47" t="s">
        <v>1084</v>
      </c>
      <c r="D77" s="48" t="s">
        <v>1085</v>
      </c>
      <c r="E77" s="49">
        <v>0.14169999999999999</v>
      </c>
      <c r="F77" s="50"/>
      <c r="G77" s="51" t="str">
        <f>IF(E77&gt;=40%,"X","")</f>
        <v/>
      </c>
      <c r="H77" s="51" t="str">
        <f>IF(AND( E77&gt;=30%, E77 &lt;=39.99%),"X","")</f>
        <v/>
      </c>
      <c r="I77" s="52"/>
      <c r="J77" s="52"/>
      <c r="K77" s="52"/>
      <c r="L77" s="52"/>
      <c r="M77" s="52"/>
      <c r="N77" s="50">
        <v>68</v>
      </c>
      <c r="O77" s="50">
        <v>480</v>
      </c>
      <c r="P77" s="50"/>
      <c r="R77" s="53">
        <f>N77/O77</f>
        <v>0.14166666666666666</v>
      </c>
    </row>
    <row r="78" spans="1:18" x14ac:dyDescent="0.25">
      <c r="A78" s="47" t="s">
        <v>1078</v>
      </c>
      <c r="B78" s="48" t="s">
        <v>1079</v>
      </c>
      <c r="C78" s="47" t="s">
        <v>1086</v>
      </c>
      <c r="D78" s="48" t="s">
        <v>1087</v>
      </c>
      <c r="E78" s="49">
        <v>0.153</v>
      </c>
      <c r="F78" s="50"/>
      <c r="G78" s="51" t="str">
        <f>IF(E78&gt;=40%,"X","")</f>
        <v/>
      </c>
      <c r="H78" s="51" t="str">
        <f>IF(AND( E78&gt;=30%, E78 &lt;=39.99%),"X","")</f>
        <v/>
      </c>
      <c r="I78" s="52"/>
      <c r="J78" s="52"/>
      <c r="K78" s="52"/>
      <c r="L78" s="52"/>
      <c r="M78" s="52"/>
      <c r="N78" s="50">
        <v>69</v>
      </c>
      <c r="O78" s="50">
        <v>451</v>
      </c>
      <c r="P78" s="50"/>
      <c r="R78" s="53">
        <f>N78/O78</f>
        <v>0.15299334811529933</v>
      </c>
    </row>
    <row r="79" spans="1:18" s="78" customFormat="1" x14ac:dyDescent="0.25">
      <c r="A79" s="72" t="s">
        <v>1078</v>
      </c>
      <c r="B79" s="73" t="s">
        <v>1079</v>
      </c>
      <c r="C79" s="72"/>
      <c r="D79" s="73" t="s">
        <v>2556</v>
      </c>
      <c r="E79" s="74">
        <f>N79/O79</f>
        <v>0.14092664092664092</v>
      </c>
      <c r="F79" s="75"/>
      <c r="G79" s="76"/>
      <c r="H79" s="76"/>
      <c r="I79" s="77"/>
      <c r="J79" s="77"/>
      <c r="K79" s="77"/>
      <c r="L79" s="77"/>
      <c r="M79" s="77"/>
      <c r="N79" s="75">
        <f>SUM(N75:N78)</f>
        <v>292</v>
      </c>
      <c r="O79" s="75">
        <f>SUM(O75:O78)</f>
        <v>2072</v>
      </c>
      <c r="P79" s="75"/>
      <c r="R79" s="79"/>
    </row>
    <row r="80" spans="1:18" x14ac:dyDescent="0.25">
      <c r="A80" s="47" t="s">
        <v>656</v>
      </c>
      <c r="B80" s="48" t="s">
        <v>657</v>
      </c>
      <c r="C80" s="47" t="s">
        <v>658</v>
      </c>
      <c r="D80" s="48" t="s">
        <v>413</v>
      </c>
      <c r="E80" s="49">
        <v>0.15809999999999999</v>
      </c>
      <c r="F80" s="50"/>
      <c r="G80" s="51" t="str">
        <f t="shared" ref="G80:G102" si="8">IF(E80&gt;=40%,"X","")</f>
        <v/>
      </c>
      <c r="H80" s="51" t="str">
        <f t="shared" ref="H80:H102" si="9">IF(AND( E80&gt;=30%, E80 &lt;=39.99%),"X","")</f>
        <v/>
      </c>
      <c r="I80" s="52"/>
      <c r="J80" s="52"/>
      <c r="K80" s="52"/>
      <c r="L80" s="52"/>
      <c r="M80" s="52"/>
      <c r="N80" s="50">
        <v>77</v>
      </c>
      <c r="O80" s="50">
        <v>487</v>
      </c>
      <c r="P80" s="50"/>
      <c r="R80" s="53">
        <f t="shared" ref="R80:R102" si="10">N80/O80</f>
        <v>0.15811088295687886</v>
      </c>
    </row>
    <row r="81" spans="1:18" x14ac:dyDescent="0.25">
      <c r="A81" s="47" t="s">
        <v>656</v>
      </c>
      <c r="B81" s="48" t="s">
        <v>657</v>
      </c>
      <c r="C81" s="47" t="s">
        <v>659</v>
      </c>
      <c r="D81" s="48" t="s">
        <v>660</v>
      </c>
      <c r="E81" s="49">
        <v>0.217</v>
      </c>
      <c r="F81" s="54"/>
      <c r="G81" s="51" t="str">
        <f t="shared" si="8"/>
        <v/>
      </c>
      <c r="H81" s="51" t="str">
        <f t="shared" si="9"/>
        <v/>
      </c>
      <c r="I81" s="52"/>
      <c r="J81" s="52"/>
      <c r="K81" s="52"/>
      <c r="L81" s="52"/>
      <c r="M81" s="52"/>
      <c r="N81" s="50">
        <v>23</v>
      </c>
      <c r="O81" s="50">
        <v>106</v>
      </c>
      <c r="P81" s="50"/>
      <c r="R81" s="53">
        <f t="shared" si="10"/>
        <v>0.21698113207547171</v>
      </c>
    </row>
    <row r="82" spans="1:18" x14ac:dyDescent="0.25">
      <c r="A82" s="47" t="s">
        <v>656</v>
      </c>
      <c r="B82" s="48" t="s">
        <v>657</v>
      </c>
      <c r="C82" s="47" t="s">
        <v>661</v>
      </c>
      <c r="D82" s="48" t="s">
        <v>662</v>
      </c>
      <c r="E82" s="49">
        <v>0.14779999999999999</v>
      </c>
      <c r="F82" s="54"/>
      <c r="G82" s="51" t="str">
        <f t="shared" si="8"/>
        <v/>
      </c>
      <c r="H82" s="51" t="str">
        <f t="shared" si="9"/>
        <v/>
      </c>
      <c r="I82" s="52"/>
      <c r="J82" s="52"/>
      <c r="K82" s="52"/>
      <c r="L82" s="52"/>
      <c r="M82" s="52"/>
      <c r="N82" s="50">
        <v>68</v>
      </c>
      <c r="O82" s="50">
        <v>460</v>
      </c>
      <c r="P82" s="50"/>
      <c r="R82" s="53">
        <f t="shared" si="10"/>
        <v>0.14782608695652175</v>
      </c>
    </row>
    <row r="83" spans="1:18" x14ac:dyDescent="0.25">
      <c r="A83" s="47" t="s">
        <v>656</v>
      </c>
      <c r="B83" s="48" t="s">
        <v>657</v>
      </c>
      <c r="C83" s="47" t="s">
        <v>663</v>
      </c>
      <c r="D83" s="48" t="s">
        <v>472</v>
      </c>
      <c r="E83" s="49">
        <v>0.20039999999999999</v>
      </c>
      <c r="F83" s="50"/>
      <c r="G83" s="51" t="str">
        <f t="shared" si="8"/>
        <v/>
      </c>
      <c r="H83" s="51" t="str">
        <f t="shared" si="9"/>
        <v/>
      </c>
      <c r="I83" s="52"/>
      <c r="J83" s="52"/>
      <c r="K83" s="52"/>
      <c r="L83" s="52"/>
      <c r="M83" s="52"/>
      <c r="N83" s="50">
        <v>93</v>
      </c>
      <c r="O83" s="50">
        <v>464</v>
      </c>
      <c r="P83" s="50"/>
      <c r="R83" s="53">
        <f t="shared" si="10"/>
        <v>0.20043103448275862</v>
      </c>
    </row>
    <row r="84" spans="1:18" x14ac:dyDescent="0.25">
      <c r="A84" s="47" t="s">
        <v>656</v>
      </c>
      <c r="B84" s="48" t="s">
        <v>657</v>
      </c>
      <c r="C84" s="47" t="s">
        <v>664</v>
      </c>
      <c r="D84" s="48" t="s">
        <v>470</v>
      </c>
      <c r="E84" s="49">
        <v>0.2288</v>
      </c>
      <c r="F84" s="50"/>
      <c r="G84" s="51" t="str">
        <f t="shared" si="8"/>
        <v/>
      </c>
      <c r="H84" s="51" t="str">
        <f t="shared" si="9"/>
        <v/>
      </c>
      <c r="I84" s="52"/>
      <c r="J84" s="52"/>
      <c r="K84" s="52"/>
      <c r="L84" s="52"/>
      <c r="M84" s="52"/>
      <c r="N84" s="50">
        <v>97</v>
      </c>
      <c r="O84" s="50">
        <v>424</v>
      </c>
      <c r="P84" s="50"/>
      <c r="R84" s="53">
        <f t="shared" si="10"/>
        <v>0.22877358490566038</v>
      </c>
    </row>
    <row r="85" spans="1:18" x14ac:dyDescent="0.25">
      <c r="A85" s="47" t="s">
        <v>656</v>
      </c>
      <c r="B85" s="48" t="s">
        <v>657</v>
      </c>
      <c r="C85" s="47" t="s">
        <v>665</v>
      </c>
      <c r="D85" s="48" t="s">
        <v>666</v>
      </c>
      <c r="E85" s="49">
        <v>9.2899999999999996E-2</v>
      </c>
      <c r="F85" s="50"/>
      <c r="G85" s="51" t="str">
        <f t="shared" si="8"/>
        <v/>
      </c>
      <c r="H85" s="51" t="str">
        <f t="shared" si="9"/>
        <v/>
      </c>
      <c r="I85" s="52"/>
      <c r="J85" s="52"/>
      <c r="K85" s="52"/>
      <c r="L85" s="52"/>
      <c r="M85" s="52"/>
      <c r="N85" s="50">
        <v>93</v>
      </c>
      <c r="O85" s="50">
        <v>1001</v>
      </c>
      <c r="P85" s="50"/>
      <c r="R85" s="53">
        <f t="shared" si="10"/>
        <v>9.2907092907092911E-2</v>
      </c>
    </row>
    <row r="86" spans="1:18" x14ac:dyDescent="0.25">
      <c r="A86" s="47" t="s">
        <v>656</v>
      </c>
      <c r="B86" s="48" t="s">
        <v>657</v>
      </c>
      <c r="C86" s="47" t="s">
        <v>667</v>
      </c>
      <c r="D86" s="48" t="s">
        <v>668</v>
      </c>
      <c r="E86" s="49">
        <v>0.1905</v>
      </c>
      <c r="F86" s="50"/>
      <c r="G86" s="51" t="str">
        <f t="shared" si="8"/>
        <v/>
      </c>
      <c r="H86" s="51" t="str">
        <f t="shared" si="9"/>
        <v/>
      </c>
      <c r="I86" s="52"/>
      <c r="J86" s="52"/>
      <c r="K86" s="52"/>
      <c r="L86" s="52"/>
      <c r="M86" s="52"/>
      <c r="N86" s="50">
        <v>161</v>
      </c>
      <c r="O86" s="50">
        <v>845</v>
      </c>
      <c r="P86" s="50"/>
      <c r="R86" s="53">
        <f t="shared" si="10"/>
        <v>0.19053254437869824</v>
      </c>
    </row>
    <row r="87" spans="1:18" x14ac:dyDescent="0.25">
      <c r="A87" s="47" t="s">
        <v>656</v>
      </c>
      <c r="B87" s="48" t="s">
        <v>657</v>
      </c>
      <c r="C87" s="47" t="s">
        <v>669</v>
      </c>
      <c r="D87" s="48" t="s">
        <v>670</v>
      </c>
      <c r="E87" s="49">
        <v>0.2802</v>
      </c>
      <c r="F87" s="50"/>
      <c r="G87" s="51" t="str">
        <f t="shared" si="8"/>
        <v/>
      </c>
      <c r="H87" s="51" t="str">
        <f t="shared" si="9"/>
        <v/>
      </c>
      <c r="I87" s="52"/>
      <c r="J87" s="52"/>
      <c r="K87" s="52"/>
      <c r="L87" s="52"/>
      <c r="M87" s="52"/>
      <c r="N87" s="50">
        <v>123</v>
      </c>
      <c r="O87" s="50">
        <v>439</v>
      </c>
      <c r="P87" s="50"/>
      <c r="R87" s="53">
        <f t="shared" si="10"/>
        <v>0.28018223234624146</v>
      </c>
    </row>
    <row r="88" spans="1:18" x14ac:dyDescent="0.25">
      <c r="A88" s="47" t="s">
        <v>656</v>
      </c>
      <c r="B88" s="48" t="s">
        <v>657</v>
      </c>
      <c r="C88" s="47" t="s">
        <v>671</v>
      </c>
      <c r="D88" s="48" t="s">
        <v>672</v>
      </c>
      <c r="E88" s="49">
        <v>0.1918</v>
      </c>
      <c r="F88" s="50"/>
      <c r="G88" s="51" t="str">
        <f t="shared" si="8"/>
        <v/>
      </c>
      <c r="H88" s="51" t="str">
        <f t="shared" si="9"/>
        <v/>
      </c>
      <c r="I88" s="52"/>
      <c r="J88" s="52"/>
      <c r="K88" s="52"/>
      <c r="L88" s="52"/>
      <c r="M88" s="52"/>
      <c r="N88" s="50">
        <v>89</v>
      </c>
      <c r="O88" s="50">
        <v>464</v>
      </c>
      <c r="P88" s="50"/>
      <c r="R88" s="53">
        <f t="shared" si="10"/>
        <v>0.19181034482758622</v>
      </c>
    </row>
    <row r="89" spans="1:18" x14ac:dyDescent="0.25">
      <c r="A89" s="47" t="s">
        <v>656</v>
      </c>
      <c r="B89" s="48" t="s">
        <v>657</v>
      </c>
      <c r="C89" s="47" t="s">
        <v>673</v>
      </c>
      <c r="D89" s="48" t="s">
        <v>674</v>
      </c>
      <c r="E89" s="49">
        <v>0.23319999999999999</v>
      </c>
      <c r="F89" s="50"/>
      <c r="G89" s="51" t="str">
        <f t="shared" si="8"/>
        <v/>
      </c>
      <c r="H89" s="51" t="str">
        <f t="shared" si="9"/>
        <v/>
      </c>
      <c r="I89" s="52"/>
      <c r="J89" s="52"/>
      <c r="K89" s="52"/>
      <c r="L89" s="52"/>
      <c r="M89" s="52"/>
      <c r="N89" s="50">
        <v>104</v>
      </c>
      <c r="O89" s="50">
        <v>446</v>
      </c>
      <c r="P89" s="50"/>
      <c r="R89" s="53">
        <f t="shared" si="10"/>
        <v>0.23318385650224216</v>
      </c>
    </row>
    <row r="90" spans="1:18" x14ac:dyDescent="0.25">
      <c r="A90" s="47" t="s">
        <v>656</v>
      </c>
      <c r="B90" s="48" t="s">
        <v>657</v>
      </c>
      <c r="C90" s="47" t="s">
        <v>675</v>
      </c>
      <c r="D90" s="48" t="s">
        <v>676</v>
      </c>
      <c r="E90" s="49">
        <v>0.1802</v>
      </c>
      <c r="F90" s="50"/>
      <c r="G90" s="51" t="str">
        <f t="shared" si="8"/>
        <v/>
      </c>
      <c r="H90" s="51" t="str">
        <f t="shared" si="9"/>
        <v/>
      </c>
      <c r="I90" s="52"/>
      <c r="J90" s="52"/>
      <c r="K90" s="52"/>
      <c r="L90" s="52"/>
      <c r="M90" s="52"/>
      <c r="N90" s="50">
        <v>93</v>
      </c>
      <c r="O90" s="50">
        <v>516</v>
      </c>
      <c r="P90" s="50"/>
      <c r="R90" s="53">
        <f t="shared" si="10"/>
        <v>0.18023255813953487</v>
      </c>
    </row>
    <row r="91" spans="1:18" x14ac:dyDescent="0.25">
      <c r="A91" s="47" t="s">
        <v>656</v>
      </c>
      <c r="B91" s="48" t="s">
        <v>657</v>
      </c>
      <c r="C91" s="47" t="s">
        <v>677</v>
      </c>
      <c r="D91" s="48" t="s">
        <v>678</v>
      </c>
      <c r="E91" s="49">
        <v>0.2041</v>
      </c>
      <c r="F91" s="50"/>
      <c r="G91" s="51" t="str">
        <f t="shared" si="8"/>
        <v/>
      </c>
      <c r="H91" s="51" t="str">
        <f t="shared" si="9"/>
        <v/>
      </c>
      <c r="I91" s="52"/>
      <c r="J91" s="52"/>
      <c r="K91" s="52"/>
      <c r="L91" s="52"/>
      <c r="M91" s="52"/>
      <c r="N91" s="50">
        <v>100</v>
      </c>
      <c r="O91" s="50">
        <v>490</v>
      </c>
      <c r="P91" s="50"/>
      <c r="R91" s="53">
        <f t="shared" si="10"/>
        <v>0.20408163265306123</v>
      </c>
    </row>
    <row r="92" spans="1:18" x14ac:dyDescent="0.25">
      <c r="A92" s="47" t="s">
        <v>656</v>
      </c>
      <c r="B92" s="48" t="s">
        <v>657</v>
      </c>
      <c r="C92" s="47" t="s">
        <v>679</v>
      </c>
      <c r="D92" s="48" t="s">
        <v>680</v>
      </c>
      <c r="E92" s="49">
        <v>0.1203</v>
      </c>
      <c r="F92" s="50"/>
      <c r="G92" s="51" t="str">
        <f t="shared" si="8"/>
        <v/>
      </c>
      <c r="H92" s="51" t="str">
        <f t="shared" si="9"/>
        <v/>
      </c>
      <c r="I92" s="52"/>
      <c r="J92" s="52"/>
      <c r="K92" s="52"/>
      <c r="L92" s="52"/>
      <c r="M92" s="52"/>
      <c r="N92" s="50">
        <v>122</v>
      </c>
      <c r="O92" s="50">
        <v>1014</v>
      </c>
      <c r="P92" s="50"/>
      <c r="R92" s="53">
        <f t="shared" si="10"/>
        <v>0.1203155818540434</v>
      </c>
    </row>
    <row r="93" spans="1:18" x14ac:dyDescent="0.25">
      <c r="A93" s="47" t="s">
        <v>656</v>
      </c>
      <c r="B93" s="48" t="s">
        <v>657</v>
      </c>
      <c r="C93" s="47" t="s">
        <v>681</v>
      </c>
      <c r="D93" s="48" t="s">
        <v>682</v>
      </c>
      <c r="E93" s="49">
        <v>0.18190000000000001</v>
      </c>
      <c r="F93" s="50"/>
      <c r="G93" s="51" t="str">
        <f t="shared" si="8"/>
        <v/>
      </c>
      <c r="H93" s="51" t="str">
        <f t="shared" si="9"/>
        <v/>
      </c>
      <c r="I93" s="52"/>
      <c r="J93" s="52"/>
      <c r="K93" s="52"/>
      <c r="L93" s="52"/>
      <c r="M93" s="52"/>
      <c r="N93" s="50">
        <v>139</v>
      </c>
      <c r="O93" s="50">
        <v>764</v>
      </c>
      <c r="P93" s="50"/>
      <c r="R93" s="53">
        <f t="shared" si="10"/>
        <v>0.18193717277486912</v>
      </c>
    </row>
    <row r="94" spans="1:18" x14ac:dyDescent="0.25">
      <c r="A94" s="47" t="s">
        <v>656</v>
      </c>
      <c r="B94" s="48" t="s">
        <v>657</v>
      </c>
      <c r="C94" s="47" t="s">
        <v>683</v>
      </c>
      <c r="D94" s="48" t="s">
        <v>684</v>
      </c>
      <c r="E94" s="49">
        <v>4.0300000000000002E-2</v>
      </c>
      <c r="F94" s="50"/>
      <c r="G94" s="51" t="str">
        <f t="shared" si="8"/>
        <v/>
      </c>
      <c r="H94" s="51" t="str">
        <f t="shared" si="9"/>
        <v/>
      </c>
      <c r="I94" s="52"/>
      <c r="J94" s="52"/>
      <c r="K94" s="52"/>
      <c r="L94" s="52"/>
      <c r="M94" s="52"/>
      <c r="N94" s="50">
        <v>16</v>
      </c>
      <c r="O94" s="50">
        <v>397</v>
      </c>
      <c r="P94" s="50"/>
      <c r="R94" s="53">
        <f t="shared" si="10"/>
        <v>4.0302267002518891E-2</v>
      </c>
    </row>
    <row r="95" spans="1:18" x14ac:dyDescent="0.25">
      <c r="A95" s="47" t="s">
        <v>656</v>
      </c>
      <c r="B95" s="48" t="s">
        <v>657</v>
      </c>
      <c r="C95" s="55" t="s">
        <v>685</v>
      </c>
      <c r="D95" s="48" t="s">
        <v>686</v>
      </c>
      <c r="E95" s="49">
        <v>0.1086</v>
      </c>
      <c r="F95" s="50"/>
      <c r="G95" s="51" t="str">
        <f t="shared" si="8"/>
        <v/>
      </c>
      <c r="H95" s="51" t="str">
        <f t="shared" si="9"/>
        <v/>
      </c>
      <c r="I95" s="52"/>
      <c r="J95" s="52"/>
      <c r="K95" s="52"/>
      <c r="L95" s="52"/>
      <c r="M95" s="52"/>
      <c r="N95" s="50">
        <v>239</v>
      </c>
      <c r="O95" s="50">
        <v>2201</v>
      </c>
      <c r="P95" s="50"/>
      <c r="R95" s="53">
        <f t="shared" si="10"/>
        <v>0.10858700590640617</v>
      </c>
    </row>
    <row r="96" spans="1:18" x14ac:dyDescent="0.25">
      <c r="A96" s="47" t="s">
        <v>656</v>
      </c>
      <c r="B96" s="48" t="s">
        <v>657</v>
      </c>
      <c r="C96" s="55" t="s">
        <v>687</v>
      </c>
      <c r="D96" s="48" t="s">
        <v>688</v>
      </c>
      <c r="E96" s="49">
        <v>0.1394</v>
      </c>
      <c r="F96" s="50"/>
      <c r="G96" s="51" t="str">
        <f t="shared" si="8"/>
        <v/>
      </c>
      <c r="H96" s="51" t="str">
        <f t="shared" si="9"/>
        <v/>
      </c>
      <c r="I96" s="52"/>
      <c r="J96" s="52"/>
      <c r="K96" s="52"/>
      <c r="L96" s="52"/>
      <c r="M96" s="52"/>
      <c r="N96" s="50">
        <v>69</v>
      </c>
      <c r="O96" s="50">
        <v>495</v>
      </c>
      <c r="P96" s="50"/>
      <c r="R96" s="53">
        <f t="shared" si="10"/>
        <v>0.1393939393939394</v>
      </c>
    </row>
    <row r="97" spans="1:18" x14ac:dyDescent="0.25">
      <c r="A97" s="47" t="s">
        <v>656</v>
      </c>
      <c r="B97" s="48" t="s">
        <v>657</v>
      </c>
      <c r="C97" s="55" t="s">
        <v>689</v>
      </c>
      <c r="D97" s="48" t="s">
        <v>690</v>
      </c>
      <c r="E97" s="49">
        <v>0.2089</v>
      </c>
      <c r="F97" s="50"/>
      <c r="G97" s="51" t="str">
        <f t="shared" si="8"/>
        <v/>
      </c>
      <c r="H97" s="51" t="str">
        <f t="shared" si="9"/>
        <v/>
      </c>
      <c r="I97" s="52"/>
      <c r="J97" s="52"/>
      <c r="K97" s="52"/>
      <c r="L97" s="52"/>
      <c r="M97" s="52"/>
      <c r="N97" s="50">
        <v>117</v>
      </c>
      <c r="O97" s="50">
        <v>560</v>
      </c>
      <c r="P97" s="50"/>
      <c r="R97" s="53">
        <f t="shared" si="10"/>
        <v>0.20892857142857144</v>
      </c>
    </row>
    <row r="98" spans="1:18" x14ac:dyDescent="0.25">
      <c r="A98" s="47" t="s">
        <v>656</v>
      </c>
      <c r="B98" s="48" t="s">
        <v>657</v>
      </c>
      <c r="C98" s="55" t="s">
        <v>691</v>
      </c>
      <c r="D98" s="48" t="s">
        <v>692</v>
      </c>
      <c r="E98" s="49">
        <v>0.25480000000000003</v>
      </c>
      <c r="F98" s="50"/>
      <c r="G98" s="51" t="str">
        <f t="shared" si="8"/>
        <v/>
      </c>
      <c r="H98" s="51" t="str">
        <f t="shared" si="9"/>
        <v/>
      </c>
      <c r="I98" s="52"/>
      <c r="J98" s="52"/>
      <c r="K98" s="52"/>
      <c r="L98" s="52"/>
      <c r="M98" s="52"/>
      <c r="N98" s="50">
        <v>133</v>
      </c>
      <c r="O98" s="50">
        <v>522</v>
      </c>
      <c r="P98" s="50"/>
      <c r="R98" s="53">
        <f t="shared" si="10"/>
        <v>0.25478927203065133</v>
      </c>
    </row>
    <row r="99" spans="1:18" x14ac:dyDescent="0.25">
      <c r="A99" s="47" t="s">
        <v>656</v>
      </c>
      <c r="B99" s="48" t="s">
        <v>657</v>
      </c>
      <c r="C99" s="55" t="s">
        <v>693</v>
      </c>
      <c r="D99" s="48" t="s">
        <v>694</v>
      </c>
      <c r="E99" s="49">
        <v>0.16639999999999999</v>
      </c>
      <c r="F99" s="50"/>
      <c r="G99" s="51" t="str">
        <f t="shared" si="8"/>
        <v/>
      </c>
      <c r="H99" s="51" t="str">
        <f t="shared" si="9"/>
        <v/>
      </c>
      <c r="I99" s="52"/>
      <c r="J99" s="52"/>
      <c r="K99" s="52"/>
      <c r="L99" s="52"/>
      <c r="M99" s="52"/>
      <c r="N99" s="50">
        <v>327</v>
      </c>
      <c r="O99" s="50">
        <v>1965</v>
      </c>
      <c r="P99" s="50"/>
      <c r="R99" s="53">
        <f t="shared" si="10"/>
        <v>0.166412213740458</v>
      </c>
    </row>
    <row r="100" spans="1:18" x14ac:dyDescent="0.25">
      <c r="A100" s="47" t="s">
        <v>656</v>
      </c>
      <c r="B100" s="48" t="s">
        <v>657</v>
      </c>
      <c r="C100" s="55" t="s">
        <v>695</v>
      </c>
      <c r="D100" s="48" t="s">
        <v>696</v>
      </c>
      <c r="E100" s="49">
        <v>4.2000000000000003E-2</v>
      </c>
      <c r="F100" s="50"/>
      <c r="G100" s="51" t="str">
        <f t="shared" si="8"/>
        <v/>
      </c>
      <c r="H100" s="51" t="str">
        <f t="shared" si="9"/>
        <v/>
      </c>
      <c r="I100" s="52"/>
      <c r="J100" s="52"/>
      <c r="K100" s="52"/>
      <c r="L100" s="52"/>
      <c r="M100" s="52"/>
      <c r="N100" s="50">
        <v>18</v>
      </c>
      <c r="O100" s="50">
        <v>429</v>
      </c>
      <c r="P100" s="50"/>
      <c r="R100" s="53">
        <f t="shared" si="10"/>
        <v>4.195804195804196E-2</v>
      </c>
    </row>
    <row r="101" spans="1:18" x14ac:dyDescent="0.25">
      <c r="A101" s="47" t="s">
        <v>656</v>
      </c>
      <c r="B101" s="48" t="s">
        <v>657</v>
      </c>
      <c r="C101" s="55" t="s">
        <v>697</v>
      </c>
      <c r="D101" s="48" t="s">
        <v>345</v>
      </c>
      <c r="E101" s="49">
        <v>5.21E-2</v>
      </c>
      <c r="F101" s="50"/>
      <c r="G101" s="51" t="str">
        <f t="shared" si="8"/>
        <v/>
      </c>
      <c r="H101" s="51" t="str">
        <f t="shared" si="9"/>
        <v/>
      </c>
      <c r="I101" s="52"/>
      <c r="J101" s="52"/>
      <c r="K101" s="52"/>
      <c r="L101" s="52"/>
      <c r="M101" s="52"/>
      <c r="N101" s="50">
        <v>32</v>
      </c>
      <c r="O101" s="50">
        <v>614</v>
      </c>
      <c r="P101" s="50"/>
      <c r="R101" s="53">
        <f t="shared" si="10"/>
        <v>5.2117263843648211E-2</v>
      </c>
    </row>
    <row r="102" spans="1:18" x14ac:dyDescent="0.25">
      <c r="A102" s="47" t="s">
        <v>656</v>
      </c>
      <c r="B102" s="48" t="s">
        <v>657</v>
      </c>
      <c r="C102" s="55" t="s">
        <v>698</v>
      </c>
      <c r="D102" s="48" t="s">
        <v>699</v>
      </c>
      <c r="E102" s="49">
        <v>8.5699999999999998E-2</v>
      </c>
      <c r="F102" s="50"/>
      <c r="G102" s="51" t="str">
        <f t="shared" si="8"/>
        <v/>
      </c>
      <c r="H102" s="51" t="str">
        <f t="shared" si="9"/>
        <v/>
      </c>
      <c r="I102" s="52"/>
      <c r="J102" s="52"/>
      <c r="K102" s="52"/>
      <c r="L102" s="52"/>
      <c r="M102" s="52"/>
      <c r="N102" s="50">
        <v>55</v>
      </c>
      <c r="O102" s="50">
        <v>642</v>
      </c>
      <c r="P102" s="50"/>
      <c r="R102" s="53">
        <f t="shared" si="10"/>
        <v>8.566978193146417E-2</v>
      </c>
    </row>
    <row r="103" spans="1:18" s="78" customFormat="1" x14ac:dyDescent="0.25">
      <c r="A103" s="72" t="s">
        <v>656</v>
      </c>
      <c r="B103" s="73" t="s">
        <v>657</v>
      </c>
      <c r="C103" s="72"/>
      <c r="D103" s="73" t="s">
        <v>2556</v>
      </c>
      <c r="E103" s="74">
        <f>N103/O103</f>
        <v>0.15166719593521752</v>
      </c>
      <c r="F103" s="75"/>
      <c r="G103" s="76"/>
      <c r="H103" s="76"/>
      <c r="I103" s="77"/>
      <c r="J103" s="77"/>
      <c r="K103" s="77"/>
      <c r="L103" s="77"/>
      <c r="M103" s="77"/>
      <c r="N103" s="75">
        <f>SUM(N80:N102)</f>
        <v>2388</v>
      </c>
      <c r="O103" s="75">
        <f>SUM(O80:O102)</f>
        <v>15745</v>
      </c>
      <c r="P103" s="75"/>
      <c r="R103" s="79"/>
    </row>
    <row r="104" spans="1:18" x14ac:dyDescent="0.25">
      <c r="A104" s="47" t="s">
        <v>2312</v>
      </c>
      <c r="B104" s="48" t="s">
        <v>2313</v>
      </c>
      <c r="C104" s="47" t="s">
        <v>2576</v>
      </c>
      <c r="D104" s="48" t="s">
        <v>2318</v>
      </c>
      <c r="E104" s="49">
        <v>0.1789</v>
      </c>
      <c r="F104" s="54"/>
      <c r="G104" s="51" t="str">
        <f t="shared" ref="G104:G109" si="11">IF(E104&gt;=40%,"X","")</f>
        <v/>
      </c>
      <c r="H104" s="51" t="str">
        <f t="shared" ref="H104:H109" si="12">IF(AND( E104&gt;=30%, E104 &lt;=39.99%),"X","")</f>
        <v/>
      </c>
      <c r="I104" s="52"/>
      <c r="J104" s="52"/>
      <c r="K104" s="52"/>
      <c r="L104" s="52"/>
      <c r="M104" s="52"/>
      <c r="N104" s="50">
        <v>127</v>
      </c>
      <c r="O104" s="50">
        <v>710</v>
      </c>
      <c r="P104" s="50"/>
      <c r="R104" s="53">
        <f t="shared" ref="R104:R109" si="13">N104/O104</f>
        <v>0.17887323943661973</v>
      </c>
    </row>
    <row r="105" spans="1:18" x14ac:dyDescent="0.25">
      <c r="A105" s="47" t="s">
        <v>2312</v>
      </c>
      <c r="B105" s="48" t="s">
        <v>2313</v>
      </c>
      <c r="C105" s="47" t="s">
        <v>2314</v>
      </c>
      <c r="D105" s="48" t="s">
        <v>472</v>
      </c>
      <c r="E105" s="49">
        <v>0.2185</v>
      </c>
      <c r="F105" s="50"/>
      <c r="G105" s="51" t="str">
        <f t="shared" si="11"/>
        <v/>
      </c>
      <c r="H105" s="51" t="str">
        <f t="shared" si="12"/>
        <v/>
      </c>
      <c r="I105" s="52"/>
      <c r="J105" s="52"/>
      <c r="K105" s="52"/>
      <c r="L105" s="52"/>
      <c r="M105" s="52"/>
      <c r="N105" s="50">
        <v>111</v>
      </c>
      <c r="O105" s="50">
        <v>508</v>
      </c>
      <c r="P105" s="50"/>
      <c r="R105" s="53">
        <f t="shared" si="13"/>
        <v>0.21850393700787402</v>
      </c>
    </row>
    <row r="106" spans="1:18" x14ac:dyDescent="0.25">
      <c r="A106" s="47" t="s">
        <v>2312</v>
      </c>
      <c r="B106" s="48" t="s">
        <v>2313</v>
      </c>
      <c r="C106" s="47" t="s">
        <v>2317</v>
      </c>
      <c r="D106" s="48" t="s">
        <v>471</v>
      </c>
      <c r="E106" s="49">
        <v>0.22919999999999999</v>
      </c>
      <c r="F106" s="50"/>
      <c r="G106" s="51" t="str">
        <f t="shared" si="11"/>
        <v/>
      </c>
      <c r="H106" s="51" t="str">
        <f t="shared" si="12"/>
        <v/>
      </c>
      <c r="I106" s="52"/>
      <c r="J106" s="52"/>
      <c r="K106" s="52"/>
      <c r="L106" s="52"/>
      <c r="M106" s="52"/>
      <c r="N106" s="50">
        <v>149</v>
      </c>
      <c r="O106" s="50">
        <v>650</v>
      </c>
      <c r="P106" s="50"/>
      <c r="R106" s="53">
        <f t="shared" si="13"/>
        <v>0.22923076923076924</v>
      </c>
    </row>
    <row r="107" spans="1:18" x14ac:dyDescent="0.25">
      <c r="A107" s="47" t="s">
        <v>2312</v>
      </c>
      <c r="B107" s="48" t="s">
        <v>2313</v>
      </c>
      <c r="C107" s="47" t="s">
        <v>2315</v>
      </c>
      <c r="D107" s="48" t="s">
        <v>2316</v>
      </c>
      <c r="E107" s="49">
        <v>0.2127</v>
      </c>
      <c r="F107" s="50"/>
      <c r="G107" s="51" t="str">
        <f t="shared" si="11"/>
        <v/>
      </c>
      <c r="H107" s="51" t="str">
        <f t="shared" si="12"/>
        <v/>
      </c>
      <c r="I107" s="52"/>
      <c r="J107" s="52"/>
      <c r="K107" s="52"/>
      <c r="L107" s="52"/>
      <c r="M107" s="52"/>
      <c r="N107" s="50">
        <v>141</v>
      </c>
      <c r="O107" s="50">
        <v>663</v>
      </c>
      <c r="P107" s="50"/>
      <c r="R107" s="53">
        <f t="shared" si="13"/>
        <v>0.21266968325791855</v>
      </c>
    </row>
    <row r="108" spans="1:18" x14ac:dyDescent="0.25">
      <c r="A108" s="47" t="s">
        <v>2312</v>
      </c>
      <c r="B108" s="48" t="s">
        <v>2313</v>
      </c>
      <c r="C108" s="47" t="s">
        <v>2319</v>
      </c>
      <c r="D108" s="48" t="s">
        <v>2320</v>
      </c>
      <c r="E108" s="49">
        <v>0.18629999999999999</v>
      </c>
      <c r="F108" s="54"/>
      <c r="G108" s="51" t="str">
        <f t="shared" si="11"/>
        <v/>
      </c>
      <c r="H108" s="51" t="str">
        <f t="shared" si="12"/>
        <v/>
      </c>
      <c r="I108" s="52"/>
      <c r="J108" s="52"/>
      <c r="K108" s="52"/>
      <c r="L108" s="52"/>
      <c r="M108" s="52"/>
      <c r="N108" s="50">
        <v>131</v>
      </c>
      <c r="O108" s="50">
        <v>703</v>
      </c>
      <c r="P108" s="50"/>
      <c r="R108" s="53">
        <f t="shared" si="13"/>
        <v>0.18634423897581792</v>
      </c>
    </row>
    <row r="109" spans="1:18" x14ac:dyDescent="0.25">
      <c r="A109" s="47" t="s">
        <v>2312</v>
      </c>
      <c r="B109" s="48" t="s">
        <v>2313</v>
      </c>
      <c r="C109" s="47" t="s">
        <v>2321</v>
      </c>
      <c r="D109" s="48" t="s">
        <v>2322</v>
      </c>
      <c r="E109" s="49">
        <v>0.1313</v>
      </c>
      <c r="F109" s="50"/>
      <c r="G109" s="51" t="str">
        <f t="shared" si="11"/>
        <v/>
      </c>
      <c r="H109" s="51" t="str">
        <f t="shared" si="12"/>
        <v/>
      </c>
      <c r="I109" s="52"/>
      <c r="J109" s="52"/>
      <c r="K109" s="52"/>
      <c r="L109" s="52"/>
      <c r="M109" s="52"/>
      <c r="N109" s="50">
        <v>179</v>
      </c>
      <c r="O109" s="50">
        <v>1363</v>
      </c>
      <c r="P109" s="50"/>
      <c r="R109" s="53">
        <f t="shared" si="13"/>
        <v>0.13132795304475423</v>
      </c>
    </row>
    <row r="110" spans="1:18" s="78" customFormat="1" x14ac:dyDescent="0.25">
      <c r="A110" s="72" t="s">
        <v>2312</v>
      </c>
      <c r="B110" s="73" t="s">
        <v>2313</v>
      </c>
      <c r="C110" s="72"/>
      <c r="D110" s="73" t="s">
        <v>2556</v>
      </c>
      <c r="E110" s="74">
        <f t="shared" ref="E110:E116" si="14">N110/O110</f>
        <v>0.18229279965194692</v>
      </c>
      <c r="F110" s="75"/>
      <c r="G110" s="76"/>
      <c r="H110" s="76"/>
      <c r="I110" s="77"/>
      <c r="J110" s="77"/>
      <c r="K110" s="77"/>
      <c r="L110" s="77"/>
      <c r="M110" s="77"/>
      <c r="N110" s="75">
        <f>SUM(N104:N109)</f>
        <v>838</v>
      </c>
      <c r="O110" s="75">
        <f>SUM(O104:O109)</f>
        <v>4597</v>
      </c>
      <c r="P110" s="75"/>
      <c r="R110" s="79"/>
    </row>
    <row r="111" spans="1:18" x14ac:dyDescent="0.25">
      <c r="A111" s="47" t="s">
        <v>1558</v>
      </c>
      <c r="B111" s="48" t="s">
        <v>1559</v>
      </c>
      <c r="C111" s="47" t="s">
        <v>1560</v>
      </c>
      <c r="D111" s="48" t="s">
        <v>1561</v>
      </c>
      <c r="E111" s="49">
        <f t="shared" si="14"/>
        <v>0.15780445969125215</v>
      </c>
      <c r="F111" s="50">
        <v>888</v>
      </c>
      <c r="G111" s="51" t="str">
        <f>IF(E111&gt;=40%,"X","")</f>
        <v/>
      </c>
      <c r="H111" s="51" t="str">
        <f>IF(AND( E111&gt;=30%, E111 &lt;=39.99%),"X","")</f>
        <v/>
      </c>
      <c r="I111" s="52"/>
      <c r="J111" s="52"/>
      <c r="K111" s="52"/>
      <c r="L111" s="52"/>
      <c r="M111" s="52"/>
      <c r="N111" s="50">
        <f>83+3+2+4</f>
        <v>92</v>
      </c>
      <c r="O111" s="50">
        <f>40+175+184+184</f>
        <v>583</v>
      </c>
      <c r="P111" s="50"/>
      <c r="R111" s="53">
        <f>N111/O111</f>
        <v>0.15780445969125215</v>
      </c>
    </row>
    <row r="112" spans="1:18" x14ac:dyDescent="0.25">
      <c r="A112" s="47" t="s">
        <v>1558</v>
      </c>
      <c r="B112" s="48" t="s">
        <v>1559</v>
      </c>
      <c r="C112" s="47" t="s">
        <v>1562</v>
      </c>
      <c r="D112" s="48" t="s">
        <v>2598</v>
      </c>
      <c r="E112" s="49">
        <f t="shared" si="14"/>
        <v>0.12368421052631579</v>
      </c>
      <c r="F112" s="50"/>
      <c r="G112" s="51" t="str">
        <f>IF(E112&gt;=40%,"X","")</f>
        <v/>
      </c>
      <c r="H112" s="51" t="str">
        <f>IF(AND( E112&gt;=30%, E112 &lt;=39.99%),"X","")</f>
        <v/>
      </c>
      <c r="I112" s="52"/>
      <c r="J112" s="52"/>
      <c r="K112" s="52"/>
      <c r="L112" s="52"/>
      <c r="M112" s="52"/>
      <c r="N112" s="50">
        <f>42+2+2+1</f>
        <v>47</v>
      </c>
      <c r="O112" s="50">
        <f>187+193</f>
        <v>380</v>
      </c>
      <c r="P112" s="50"/>
      <c r="R112" s="53">
        <f>N112/O112</f>
        <v>0.12368421052631579</v>
      </c>
    </row>
    <row r="113" spans="1:18" x14ac:dyDescent="0.25">
      <c r="A113" s="47" t="s">
        <v>1558</v>
      </c>
      <c r="B113" s="48" t="s">
        <v>1559</v>
      </c>
      <c r="C113" s="47" t="s">
        <v>1563</v>
      </c>
      <c r="D113" s="48" t="s">
        <v>1564</v>
      </c>
      <c r="E113" s="49">
        <f t="shared" si="14"/>
        <v>0.08</v>
      </c>
      <c r="F113" s="50"/>
      <c r="G113" s="51" t="str">
        <f>IF(E113&gt;=40%,"X","")</f>
        <v/>
      </c>
      <c r="H113" s="51" t="str">
        <f>IF(AND( E113&gt;=30%, E113 &lt;=39.99%),"X","")</f>
        <v/>
      </c>
      <c r="I113" s="52"/>
      <c r="J113" s="52"/>
      <c r="K113" s="52"/>
      <c r="L113" s="52"/>
      <c r="M113" s="52"/>
      <c r="N113" s="50">
        <f>42+2</f>
        <v>44</v>
      </c>
      <c r="O113" s="50">
        <f>188+170+192</f>
        <v>550</v>
      </c>
      <c r="P113" s="50"/>
      <c r="R113" s="53">
        <f>N113/O113</f>
        <v>0.08</v>
      </c>
    </row>
    <row r="114" spans="1:18" x14ac:dyDescent="0.25">
      <c r="A114" s="47" t="s">
        <v>1558</v>
      </c>
      <c r="B114" s="48" t="s">
        <v>1559</v>
      </c>
      <c r="C114" s="47" t="s">
        <v>1565</v>
      </c>
      <c r="D114" s="48" t="s">
        <v>1566</v>
      </c>
      <c r="E114" s="49">
        <f t="shared" si="14"/>
        <v>0.1275</v>
      </c>
      <c r="F114" s="54"/>
      <c r="G114" s="51" t="str">
        <f>IF(E114&gt;=40%,"X","")</f>
        <v/>
      </c>
      <c r="H114" s="51" t="str">
        <f>IF(AND( E114&gt;=30%, E114 &lt;=39.99%),"X","")</f>
        <v/>
      </c>
      <c r="I114" s="52"/>
      <c r="J114" s="52"/>
      <c r="K114" s="52"/>
      <c r="L114" s="52"/>
      <c r="M114" s="52"/>
      <c r="N114" s="50">
        <f>41+3+6+1</f>
        <v>51</v>
      </c>
      <c r="O114" s="50">
        <f>169+231</f>
        <v>400</v>
      </c>
      <c r="P114" s="50"/>
      <c r="R114" s="53">
        <f>N114/O114</f>
        <v>0.1275</v>
      </c>
    </row>
    <row r="115" spans="1:18" x14ac:dyDescent="0.25">
      <c r="A115" s="47" t="s">
        <v>1558</v>
      </c>
      <c r="B115" s="48" t="s">
        <v>1559</v>
      </c>
      <c r="C115" s="47" t="s">
        <v>1567</v>
      </c>
      <c r="D115" s="48" t="s">
        <v>1568</v>
      </c>
      <c r="E115" s="49">
        <f t="shared" si="14"/>
        <v>0.10598290598290598</v>
      </c>
      <c r="F115" s="54"/>
      <c r="G115" s="51" t="str">
        <f>IF(E115&gt;=40%,"X","")</f>
        <v/>
      </c>
      <c r="H115" s="51" t="str">
        <f>IF(AND( E115&gt;=30%, E115 &lt;=39.99%),"X","")</f>
        <v/>
      </c>
      <c r="I115" s="52"/>
      <c r="J115" s="52"/>
      <c r="K115" s="52"/>
      <c r="L115" s="52"/>
      <c r="M115" s="52"/>
      <c r="N115" s="50">
        <f>54+3+3+2</f>
        <v>62</v>
      </c>
      <c r="O115" s="50">
        <f>193+189+203</f>
        <v>585</v>
      </c>
      <c r="P115" s="50"/>
      <c r="R115" s="53">
        <f>N115/O115</f>
        <v>0.10598290598290598</v>
      </c>
    </row>
    <row r="116" spans="1:18" s="78" customFormat="1" x14ac:dyDescent="0.25">
      <c r="A116" s="72" t="s">
        <v>1558</v>
      </c>
      <c r="B116" s="73" t="s">
        <v>1559</v>
      </c>
      <c r="C116" s="72"/>
      <c r="D116" s="73" t="s">
        <v>2556</v>
      </c>
      <c r="E116" s="74">
        <f t="shared" si="14"/>
        <v>0.11849479583666933</v>
      </c>
      <c r="F116" s="75"/>
      <c r="G116" s="76"/>
      <c r="H116" s="76"/>
      <c r="I116" s="77"/>
      <c r="J116" s="77"/>
      <c r="K116" s="77"/>
      <c r="L116" s="77"/>
      <c r="M116" s="77"/>
      <c r="N116" s="75">
        <f>SUM(N111:N115)</f>
        <v>296</v>
      </c>
      <c r="O116" s="75">
        <f>SUM(O111:O115)</f>
        <v>2498</v>
      </c>
      <c r="P116" s="75"/>
      <c r="R116" s="79"/>
    </row>
    <row r="117" spans="1:18" x14ac:dyDescent="0.25">
      <c r="A117" s="47" t="s">
        <v>2226</v>
      </c>
      <c r="B117" s="48" t="s">
        <v>2227</v>
      </c>
      <c r="C117" s="47" t="s">
        <v>2228</v>
      </c>
      <c r="D117" s="48" t="s">
        <v>2229</v>
      </c>
      <c r="E117" s="49">
        <v>7.1199999999999999E-2</v>
      </c>
      <c r="F117" s="50">
        <v>888</v>
      </c>
      <c r="G117" s="51" t="str">
        <f>IF(E117&gt;=40%,"X","")</f>
        <v/>
      </c>
      <c r="H117" s="51" t="str">
        <f>IF(AND( E117&gt;=30%, E117 &lt;=39.99%),"X","")</f>
        <v/>
      </c>
      <c r="I117" s="52"/>
      <c r="J117" s="52"/>
      <c r="K117" s="52"/>
      <c r="L117" s="52"/>
      <c r="M117" s="52"/>
      <c r="N117" s="50">
        <v>39</v>
      </c>
      <c r="O117" s="50">
        <v>548</v>
      </c>
      <c r="P117" s="50"/>
      <c r="R117" s="53">
        <f>N117/O117</f>
        <v>7.1167883211678828E-2</v>
      </c>
    </row>
    <row r="118" spans="1:18" x14ac:dyDescent="0.25">
      <c r="A118" s="47" t="s">
        <v>2226</v>
      </c>
      <c r="B118" s="48" t="s">
        <v>2227</v>
      </c>
      <c r="C118" s="47" t="s">
        <v>2230</v>
      </c>
      <c r="D118" s="48" t="s">
        <v>2231</v>
      </c>
      <c r="E118" s="49">
        <v>5.4100000000000002E-2</v>
      </c>
      <c r="F118" s="50"/>
      <c r="G118" s="51" t="str">
        <f>IF(E118&gt;=40%,"X","")</f>
        <v/>
      </c>
      <c r="H118" s="51" t="str">
        <f>IF(AND( E118&gt;=30%, E118 &lt;=39.99%),"X","")</f>
        <v/>
      </c>
      <c r="I118" s="52"/>
      <c r="J118" s="52"/>
      <c r="K118" s="52"/>
      <c r="L118" s="52"/>
      <c r="M118" s="52"/>
      <c r="N118" s="50">
        <v>27</v>
      </c>
      <c r="O118" s="50">
        <v>499</v>
      </c>
      <c r="P118" s="50"/>
      <c r="R118" s="53">
        <f>N118/O118</f>
        <v>5.410821643286573E-2</v>
      </c>
    </row>
    <row r="119" spans="1:18" s="78" customFormat="1" x14ac:dyDescent="0.25">
      <c r="A119" s="72" t="s">
        <v>2226</v>
      </c>
      <c r="B119" s="73" t="s">
        <v>2227</v>
      </c>
      <c r="C119" s="72"/>
      <c r="D119" s="73" t="s">
        <v>2556</v>
      </c>
      <c r="E119" s="74">
        <f>N119/O119</f>
        <v>6.3037249283667621E-2</v>
      </c>
      <c r="F119" s="75"/>
      <c r="G119" s="76"/>
      <c r="H119" s="76"/>
      <c r="I119" s="77"/>
      <c r="J119" s="77"/>
      <c r="K119" s="77"/>
      <c r="L119" s="77"/>
      <c r="M119" s="77"/>
      <c r="N119" s="75">
        <f>SUM(N117:N118)</f>
        <v>66</v>
      </c>
      <c r="O119" s="75">
        <f>SUM(O117:O118)</f>
        <v>1047</v>
      </c>
      <c r="P119" s="75"/>
      <c r="R119" s="79"/>
    </row>
    <row r="120" spans="1:18" x14ac:dyDescent="0.25">
      <c r="A120" s="47" t="s">
        <v>2370</v>
      </c>
      <c r="B120" s="48" t="s">
        <v>2371</v>
      </c>
      <c r="C120" s="47" t="s">
        <v>2372</v>
      </c>
      <c r="D120" s="48" t="s">
        <v>2373</v>
      </c>
      <c r="E120" s="49">
        <v>0.2903</v>
      </c>
      <c r="F120" s="50"/>
      <c r="G120" s="51" t="str">
        <f>IF(E120&gt;=40%,"X","")</f>
        <v/>
      </c>
      <c r="H120" s="51" t="str">
        <f>IF(AND( E120&gt;=30%, E120 &lt;=39.99%),"X","")</f>
        <v/>
      </c>
      <c r="I120" s="52"/>
      <c r="J120" s="52"/>
      <c r="K120" s="52"/>
      <c r="L120" s="52"/>
      <c r="M120" s="52"/>
      <c r="N120" s="50">
        <v>63</v>
      </c>
      <c r="O120" s="50">
        <v>217</v>
      </c>
      <c r="P120" s="50"/>
      <c r="R120" s="53">
        <f>N120/O120</f>
        <v>0.29032258064516131</v>
      </c>
    </row>
    <row r="121" spans="1:18" x14ac:dyDescent="0.25">
      <c r="A121" s="47" t="s">
        <v>2370</v>
      </c>
      <c r="B121" s="48" t="s">
        <v>2371</v>
      </c>
      <c r="C121" s="47" t="s">
        <v>2374</v>
      </c>
      <c r="D121" s="48" t="s">
        <v>2375</v>
      </c>
      <c r="E121" s="49">
        <v>0.25</v>
      </c>
      <c r="F121" s="50"/>
      <c r="G121" s="51" t="str">
        <f>IF(E121&gt;=40%,"X","")</f>
        <v/>
      </c>
      <c r="H121" s="51" t="str">
        <f>IF(AND( E121&gt;=30%, E121 &lt;=39.99%),"X","")</f>
        <v/>
      </c>
      <c r="I121" s="52"/>
      <c r="J121" s="52"/>
      <c r="K121" s="52"/>
      <c r="L121" s="52"/>
      <c r="M121" s="52"/>
      <c r="N121" s="50">
        <v>57</v>
      </c>
      <c r="O121" s="50">
        <v>228</v>
      </c>
      <c r="P121" s="50"/>
      <c r="R121" s="53">
        <f>N121/O121</f>
        <v>0.25</v>
      </c>
    </row>
    <row r="122" spans="1:18" s="78" customFormat="1" x14ac:dyDescent="0.25">
      <c r="A122" s="72" t="s">
        <v>2370</v>
      </c>
      <c r="B122" s="73" t="s">
        <v>2371</v>
      </c>
      <c r="C122" s="72"/>
      <c r="D122" s="73" t="s">
        <v>2556</v>
      </c>
      <c r="E122" s="74">
        <f>N122/O122</f>
        <v>0.2696629213483146</v>
      </c>
      <c r="F122" s="75"/>
      <c r="G122" s="76"/>
      <c r="H122" s="76"/>
      <c r="I122" s="77"/>
      <c r="J122" s="77"/>
      <c r="K122" s="77"/>
      <c r="L122" s="77"/>
      <c r="M122" s="77"/>
      <c r="N122" s="75">
        <f>SUM(N120:N121)</f>
        <v>120</v>
      </c>
      <c r="O122" s="75">
        <f>SUM(O120:O121)</f>
        <v>445</v>
      </c>
      <c r="P122" s="75"/>
      <c r="R122" s="79"/>
    </row>
    <row r="123" spans="1:18" x14ac:dyDescent="0.25">
      <c r="A123" s="56" t="s">
        <v>549</v>
      </c>
      <c r="B123" s="48" t="s">
        <v>548</v>
      </c>
      <c r="C123" s="56" t="s">
        <v>553</v>
      </c>
      <c r="D123" s="48" t="s">
        <v>552</v>
      </c>
      <c r="E123" s="49">
        <v>0.2702</v>
      </c>
      <c r="F123" s="50">
        <v>888</v>
      </c>
      <c r="G123" s="51" t="str">
        <f>IF(E123&gt;=40%,"X","")</f>
        <v/>
      </c>
      <c r="H123" s="51" t="str">
        <f>IF(AND( E123&gt;=30%, E123 &lt;=39.99%),"X","")</f>
        <v/>
      </c>
      <c r="I123" s="52"/>
      <c r="J123" s="52"/>
      <c r="K123" s="52"/>
      <c r="L123" s="52"/>
      <c r="M123" s="52"/>
      <c r="N123" s="50">
        <v>137</v>
      </c>
      <c r="O123" s="50">
        <v>507</v>
      </c>
      <c r="P123" s="50"/>
      <c r="R123" s="53">
        <f>N123/O123</f>
        <v>0.27021696252465482</v>
      </c>
    </row>
    <row r="124" spans="1:18" x14ac:dyDescent="0.25">
      <c r="A124" s="56" t="s">
        <v>549</v>
      </c>
      <c r="B124" s="48" t="s">
        <v>548</v>
      </c>
      <c r="C124" s="56" t="s">
        <v>551</v>
      </c>
      <c r="D124" s="48" t="s">
        <v>550</v>
      </c>
      <c r="E124" s="49">
        <v>0.15229999999999999</v>
      </c>
      <c r="F124" s="50"/>
      <c r="G124" s="51" t="str">
        <f>IF(E124&gt;=40%,"X","")</f>
        <v/>
      </c>
      <c r="H124" s="51" t="str">
        <f>IF(AND( E124&gt;=30%, E124 &lt;=39.99%),"X","")</f>
        <v/>
      </c>
      <c r="I124" s="52"/>
      <c r="J124" s="52"/>
      <c r="K124" s="52"/>
      <c r="L124" s="52"/>
      <c r="M124" s="52"/>
      <c r="N124" s="50">
        <v>39</v>
      </c>
      <c r="O124" s="50">
        <v>256</v>
      </c>
      <c r="P124" s="50"/>
      <c r="R124" s="53">
        <f>N124/O124</f>
        <v>0.15234375</v>
      </c>
    </row>
    <row r="125" spans="1:18" x14ac:dyDescent="0.25">
      <c r="A125" s="56" t="s">
        <v>549</v>
      </c>
      <c r="B125" s="48" t="s">
        <v>548</v>
      </c>
      <c r="C125" s="56" t="s">
        <v>547</v>
      </c>
      <c r="D125" s="48" t="s">
        <v>546</v>
      </c>
      <c r="E125" s="49">
        <v>0.1976</v>
      </c>
      <c r="F125" s="50"/>
      <c r="G125" s="51" t="str">
        <f>IF(E125&gt;=40%,"X","")</f>
        <v/>
      </c>
      <c r="H125" s="51" t="str">
        <f>IF(AND( E125&gt;=30%, E125 &lt;=39.99%),"X","")</f>
        <v/>
      </c>
      <c r="I125" s="52"/>
      <c r="J125" s="52"/>
      <c r="K125" s="52"/>
      <c r="L125" s="52"/>
      <c r="M125" s="52"/>
      <c r="N125" s="50">
        <v>65</v>
      </c>
      <c r="O125" s="50">
        <v>329</v>
      </c>
      <c r="P125" s="50"/>
      <c r="R125" s="53">
        <f>N125/O125</f>
        <v>0.19756838905775076</v>
      </c>
    </row>
    <row r="126" spans="1:18" s="78" customFormat="1" x14ac:dyDescent="0.25">
      <c r="A126" s="72" t="s">
        <v>549</v>
      </c>
      <c r="B126" s="73" t="s">
        <v>548</v>
      </c>
      <c r="C126" s="72"/>
      <c r="D126" s="73" t="s">
        <v>2556</v>
      </c>
      <c r="E126" s="74">
        <f>N126/O126</f>
        <v>0.22069597069597069</v>
      </c>
      <c r="F126" s="75"/>
      <c r="G126" s="76"/>
      <c r="H126" s="76"/>
      <c r="I126" s="77"/>
      <c r="J126" s="77"/>
      <c r="K126" s="77"/>
      <c r="L126" s="77"/>
      <c r="M126" s="77"/>
      <c r="N126" s="75">
        <f>SUM(N123:N125)</f>
        <v>241</v>
      </c>
      <c r="O126" s="75">
        <f>SUM(O123:O125)</f>
        <v>1092</v>
      </c>
      <c r="P126" s="75"/>
      <c r="R126" s="79"/>
    </row>
    <row r="127" spans="1:18" x14ac:dyDescent="0.25">
      <c r="A127" s="47" t="s">
        <v>705</v>
      </c>
      <c r="B127" s="48" t="s">
        <v>706</v>
      </c>
      <c r="C127" s="47" t="s">
        <v>2603</v>
      </c>
      <c r="D127" s="48" t="s">
        <v>707</v>
      </c>
      <c r="E127" s="49">
        <v>0.31009999999999999</v>
      </c>
      <c r="F127" s="50"/>
      <c r="G127" s="51" t="str">
        <f>IF(E127&gt;=40%,"X","")</f>
        <v/>
      </c>
      <c r="H127" s="51"/>
      <c r="I127" s="52"/>
      <c r="J127" s="52"/>
      <c r="K127" s="52"/>
      <c r="L127" s="52"/>
      <c r="M127" s="52"/>
      <c r="N127" s="50">
        <v>67</v>
      </c>
      <c r="O127" s="50">
        <v>216</v>
      </c>
      <c r="P127" s="50"/>
      <c r="R127" s="53">
        <f>N127/O127</f>
        <v>0.31018518518518517</v>
      </c>
    </row>
    <row r="128" spans="1:18" x14ac:dyDescent="0.25">
      <c r="A128" s="47" t="s">
        <v>705</v>
      </c>
      <c r="B128" s="48" t="s">
        <v>706</v>
      </c>
      <c r="C128" s="47" t="s">
        <v>2599</v>
      </c>
      <c r="D128" s="48" t="s">
        <v>2604</v>
      </c>
      <c r="E128" s="49">
        <v>0.27250000000000002</v>
      </c>
      <c r="F128" s="50"/>
      <c r="G128" s="51"/>
      <c r="H128" s="51" t="str">
        <f>IF(AND( E128&gt;=30%, E128 &lt;=39.99%),"X","")</f>
        <v/>
      </c>
      <c r="I128" s="52"/>
      <c r="J128" s="52"/>
      <c r="K128" s="52"/>
      <c r="L128" s="52"/>
      <c r="M128" s="52"/>
      <c r="N128" s="50">
        <v>109</v>
      </c>
      <c r="O128" s="50">
        <v>400</v>
      </c>
      <c r="P128" s="50"/>
      <c r="R128" s="53">
        <f>N128/O128</f>
        <v>0.27250000000000002</v>
      </c>
    </row>
    <row r="129" spans="1:18" x14ac:dyDescent="0.25">
      <c r="A129" s="47" t="s">
        <v>705</v>
      </c>
      <c r="B129" s="48" t="s">
        <v>706</v>
      </c>
      <c r="C129" s="47" t="s">
        <v>2600</v>
      </c>
      <c r="D129" s="48" t="s">
        <v>2605</v>
      </c>
      <c r="E129" s="49">
        <v>0.28510000000000002</v>
      </c>
      <c r="F129" s="50"/>
      <c r="G129" s="51" t="str">
        <f>IF(E129&gt;=40%,"X","")</f>
        <v/>
      </c>
      <c r="H129" s="51" t="str">
        <f>IF(AND( E129&gt;=30%, E129 &lt;=39.99%),"X","")</f>
        <v/>
      </c>
      <c r="I129" s="52"/>
      <c r="J129" s="52"/>
      <c r="K129" s="52"/>
      <c r="L129" s="52"/>
      <c r="M129" s="52"/>
      <c r="N129" s="50">
        <v>134</v>
      </c>
      <c r="O129" s="50">
        <v>470</v>
      </c>
      <c r="P129" s="50"/>
      <c r="R129" s="53">
        <f>N129/O129</f>
        <v>0.28510638297872343</v>
      </c>
    </row>
    <row r="130" spans="1:18" x14ac:dyDescent="0.25">
      <c r="A130" s="47" t="s">
        <v>705</v>
      </c>
      <c r="B130" s="48" t="s">
        <v>706</v>
      </c>
      <c r="C130" s="47" t="s">
        <v>2601</v>
      </c>
      <c r="D130" s="48" t="s">
        <v>708</v>
      </c>
      <c r="E130" s="49">
        <v>0.22850000000000001</v>
      </c>
      <c r="F130" s="54"/>
      <c r="G130" s="51" t="str">
        <f>IF(E130&gt;=40%,"X","")</f>
        <v/>
      </c>
      <c r="H130" s="51" t="str">
        <f>IF(AND( E130&gt;=30%, E130 &lt;=39.99%),"X","")</f>
        <v/>
      </c>
      <c r="I130" s="52"/>
      <c r="J130" s="52"/>
      <c r="K130" s="52"/>
      <c r="L130" s="52"/>
      <c r="M130" s="52"/>
      <c r="N130" s="50">
        <v>189</v>
      </c>
      <c r="O130" s="50">
        <v>827</v>
      </c>
      <c r="P130" s="50"/>
      <c r="R130" s="53">
        <f>N130/O130</f>
        <v>0.22853688029020555</v>
      </c>
    </row>
    <row r="131" spans="1:18" x14ac:dyDescent="0.25">
      <c r="A131" s="47" t="s">
        <v>705</v>
      </c>
      <c r="B131" s="48" t="s">
        <v>706</v>
      </c>
      <c r="C131" s="47" t="s">
        <v>2602</v>
      </c>
      <c r="D131" s="48" t="s">
        <v>709</v>
      </c>
      <c r="E131" s="49">
        <v>0.18579999999999999</v>
      </c>
      <c r="F131" s="54"/>
      <c r="G131" s="51" t="str">
        <f>IF(E131&gt;=40%,"X","")</f>
        <v/>
      </c>
      <c r="H131" s="51" t="str">
        <f>IF(AND( E131&gt;=30%, E131 &lt;=39.99%),"X","")</f>
        <v/>
      </c>
      <c r="I131" s="52"/>
      <c r="J131" s="52"/>
      <c r="K131" s="52"/>
      <c r="L131" s="52"/>
      <c r="M131" s="52"/>
      <c r="N131" s="50">
        <v>157</v>
      </c>
      <c r="O131" s="50">
        <v>845</v>
      </c>
      <c r="P131" s="50"/>
      <c r="R131" s="53">
        <f>N131/O131</f>
        <v>0.18579881656804734</v>
      </c>
    </row>
    <row r="132" spans="1:18" s="78" customFormat="1" x14ac:dyDescent="0.25">
      <c r="A132" s="72" t="s">
        <v>705</v>
      </c>
      <c r="B132" s="73" t="s">
        <v>706</v>
      </c>
      <c r="C132" s="72"/>
      <c r="D132" s="73" t="s">
        <v>2556</v>
      </c>
      <c r="E132" s="74">
        <f>N132/O132</f>
        <v>0.23785351704133431</v>
      </c>
      <c r="F132" s="75"/>
      <c r="G132" s="76"/>
      <c r="H132" s="76"/>
      <c r="I132" s="77"/>
      <c r="J132" s="77"/>
      <c r="K132" s="77"/>
      <c r="L132" s="77"/>
      <c r="M132" s="77"/>
      <c r="N132" s="75">
        <f>SUM(N127:N131)</f>
        <v>656</v>
      </c>
      <c r="O132" s="75">
        <f>SUM(O127:O131)</f>
        <v>2758</v>
      </c>
      <c r="P132" s="75"/>
      <c r="R132" s="79"/>
    </row>
    <row r="133" spans="1:18" x14ac:dyDescent="0.25">
      <c r="A133" s="47" t="s">
        <v>2536</v>
      </c>
      <c r="B133" s="48" t="s">
        <v>2527</v>
      </c>
      <c r="C133" s="47" t="s">
        <v>2528</v>
      </c>
      <c r="D133" s="48" t="s">
        <v>2529</v>
      </c>
      <c r="E133" s="49">
        <v>0.55910000000000004</v>
      </c>
      <c r="F133" s="50"/>
      <c r="G133" s="51" t="str">
        <f>IF(E133&gt;=40%,"X","")</f>
        <v>X</v>
      </c>
      <c r="H133" s="51" t="str">
        <f>IF(AND( E133&gt;=30%, E133 &lt;=39.99%),"X","")</f>
        <v/>
      </c>
      <c r="I133" s="52"/>
      <c r="J133" s="52"/>
      <c r="K133" s="52"/>
      <c r="L133" s="52"/>
      <c r="M133" s="52"/>
      <c r="N133" s="50">
        <v>104</v>
      </c>
      <c r="O133" s="50">
        <v>186</v>
      </c>
      <c r="P133" s="50"/>
      <c r="R133" s="53">
        <f>N133/O133</f>
        <v>0.55913978494623651</v>
      </c>
    </row>
    <row r="134" spans="1:18" x14ac:dyDescent="0.25">
      <c r="A134" s="47" t="s">
        <v>2536</v>
      </c>
      <c r="B134" s="48" t="s">
        <v>2527</v>
      </c>
      <c r="C134" s="47" t="s">
        <v>2530</v>
      </c>
      <c r="D134" s="48" t="s">
        <v>2531</v>
      </c>
      <c r="E134" s="49">
        <v>0.33889999999999998</v>
      </c>
      <c r="F134" s="50"/>
      <c r="G134" s="51" t="str">
        <f>IF(E134&gt;=40%,"X","")</f>
        <v/>
      </c>
      <c r="H134" s="51" t="str">
        <f>IF(AND( E134&gt;=30%, E134 &lt;=39.99%),"X","")</f>
        <v>X</v>
      </c>
      <c r="I134" s="52"/>
      <c r="J134" s="52"/>
      <c r="K134" s="52"/>
      <c r="L134" s="52"/>
      <c r="M134" s="52"/>
      <c r="N134" s="50">
        <v>61</v>
      </c>
      <c r="O134" s="50">
        <v>180</v>
      </c>
      <c r="P134" s="50"/>
      <c r="R134" s="53">
        <f>N134/O134</f>
        <v>0.33888888888888891</v>
      </c>
    </row>
    <row r="135" spans="1:18" s="78" customFormat="1" x14ac:dyDescent="0.25">
      <c r="A135" s="72" t="s">
        <v>2536</v>
      </c>
      <c r="B135" s="73" t="s">
        <v>2527</v>
      </c>
      <c r="C135" s="72"/>
      <c r="D135" s="73" t="s">
        <v>2556</v>
      </c>
      <c r="E135" s="74">
        <f>N135/O135</f>
        <v>0.45081967213114754</v>
      </c>
      <c r="F135" s="75"/>
      <c r="G135" s="76"/>
      <c r="H135" s="76"/>
      <c r="I135" s="77"/>
      <c r="J135" s="77"/>
      <c r="K135" s="77"/>
      <c r="L135" s="77"/>
      <c r="M135" s="77"/>
      <c r="N135" s="75">
        <f>SUM(N133:N134)</f>
        <v>165</v>
      </c>
      <c r="O135" s="75">
        <f>SUM(O133:O134)</f>
        <v>366</v>
      </c>
      <c r="P135" s="75"/>
      <c r="R135" s="79"/>
    </row>
    <row r="136" spans="1:18" x14ac:dyDescent="0.25">
      <c r="A136" s="47" t="s">
        <v>533</v>
      </c>
      <c r="B136" s="48" t="s">
        <v>532</v>
      </c>
      <c r="C136" s="47" t="s">
        <v>537</v>
      </c>
      <c r="D136" s="48" t="s">
        <v>536</v>
      </c>
      <c r="E136" s="49">
        <v>0.1988</v>
      </c>
      <c r="F136" s="50"/>
      <c r="G136" s="51" t="str">
        <f>IF(E136&gt;=40%,"X","")</f>
        <v/>
      </c>
      <c r="H136" s="51" t="str">
        <f>IF(AND( E136&gt;=30%, E136 &lt;=39.99%),"X","")</f>
        <v/>
      </c>
      <c r="I136" s="52"/>
      <c r="J136" s="52"/>
      <c r="K136" s="52"/>
      <c r="L136" s="52"/>
      <c r="M136" s="52"/>
      <c r="N136" s="50">
        <v>71</v>
      </c>
      <c r="O136" s="50">
        <v>357</v>
      </c>
      <c r="P136" s="50"/>
      <c r="R136" s="53">
        <f>N136/O136</f>
        <v>0.19887955182072828</v>
      </c>
    </row>
    <row r="137" spans="1:18" x14ac:dyDescent="0.25">
      <c r="A137" s="47" t="s">
        <v>533</v>
      </c>
      <c r="B137" s="48" t="s">
        <v>532</v>
      </c>
      <c r="C137" s="47" t="s">
        <v>535</v>
      </c>
      <c r="D137" s="48" t="s">
        <v>534</v>
      </c>
      <c r="E137" s="49">
        <v>0.11360000000000001</v>
      </c>
      <c r="F137" s="54"/>
      <c r="G137" s="51" t="str">
        <f>IF(E137&gt;=40%,"X","")</f>
        <v/>
      </c>
      <c r="H137" s="51" t="str">
        <f>IF(AND( E137&gt;=30%, E137 &lt;=39.99%),"X","")</f>
        <v/>
      </c>
      <c r="I137" s="52"/>
      <c r="J137" s="52"/>
      <c r="K137" s="52"/>
      <c r="L137" s="52"/>
      <c r="M137" s="52"/>
      <c r="N137" s="50">
        <v>30</v>
      </c>
      <c r="O137" s="50">
        <v>264</v>
      </c>
      <c r="P137" s="50"/>
      <c r="R137" s="53">
        <f>N137/O137</f>
        <v>0.11363636363636363</v>
      </c>
    </row>
    <row r="138" spans="1:18" x14ac:dyDescent="0.25">
      <c r="A138" s="47" t="s">
        <v>533</v>
      </c>
      <c r="B138" s="48" t="s">
        <v>532</v>
      </c>
      <c r="C138" s="47" t="s">
        <v>531</v>
      </c>
      <c r="D138" s="48" t="s">
        <v>530</v>
      </c>
      <c r="E138" s="49">
        <v>0.18179999999999999</v>
      </c>
      <c r="F138" s="54"/>
      <c r="G138" s="51" t="str">
        <f>IF(E138&gt;=40%,"X","")</f>
        <v/>
      </c>
      <c r="H138" s="51" t="str">
        <f>IF(AND( E138&gt;=30%, E138 &lt;=39.99%),"X","")</f>
        <v/>
      </c>
      <c r="I138" s="52"/>
      <c r="J138" s="52"/>
      <c r="K138" s="52"/>
      <c r="L138" s="52"/>
      <c r="M138" s="52"/>
      <c r="N138" s="50">
        <v>42</v>
      </c>
      <c r="O138" s="50">
        <v>231</v>
      </c>
      <c r="P138" s="50"/>
      <c r="R138" s="53">
        <f>N138/O138</f>
        <v>0.18181818181818182</v>
      </c>
    </row>
    <row r="139" spans="1:18" s="78" customFormat="1" x14ac:dyDescent="0.25">
      <c r="A139" s="72" t="s">
        <v>533</v>
      </c>
      <c r="B139" s="73" t="s">
        <v>532</v>
      </c>
      <c r="C139" s="72"/>
      <c r="D139" s="73" t="s">
        <v>2556</v>
      </c>
      <c r="E139" s="74">
        <f>N139/O139</f>
        <v>0.16784037558685447</v>
      </c>
      <c r="F139" s="75"/>
      <c r="G139" s="76"/>
      <c r="H139" s="76"/>
      <c r="I139" s="77"/>
      <c r="J139" s="77"/>
      <c r="K139" s="77"/>
      <c r="L139" s="77"/>
      <c r="M139" s="77"/>
      <c r="N139" s="75">
        <f>SUM(N136:N138)</f>
        <v>143</v>
      </c>
      <c r="O139" s="75">
        <f>SUM(O136:O138)</f>
        <v>852</v>
      </c>
      <c r="P139" s="75"/>
      <c r="R139" s="79"/>
    </row>
    <row r="140" spans="1:18" x14ac:dyDescent="0.25">
      <c r="A140" s="47" t="s">
        <v>95</v>
      </c>
      <c r="B140" s="48" t="s">
        <v>96</v>
      </c>
      <c r="C140" s="47" t="s">
        <v>97</v>
      </c>
      <c r="D140" s="48" t="s">
        <v>98</v>
      </c>
      <c r="E140" s="49">
        <v>0.5544</v>
      </c>
      <c r="F140" s="50"/>
      <c r="G140" s="51" t="str">
        <f>IF(E140&gt;=40%,"X","")</f>
        <v>X</v>
      </c>
      <c r="H140" s="51" t="str">
        <f>IF(AND( E140&gt;=30%, E140 &lt;=39.99%),"X","")</f>
        <v/>
      </c>
      <c r="I140" s="52"/>
      <c r="J140" s="52"/>
      <c r="K140" s="52"/>
      <c r="L140" s="52"/>
      <c r="M140" s="52"/>
      <c r="N140" s="50">
        <v>107</v>
      </c>
      <c r="O140" s="50">
        <v>193</v>
      </c>
      <c r="P140" s="50"/>
      <c r="R140" s="53">
        <f>N140/O140</f>
        <v>0.55440414507772018</v>
      </c>
    </row>
    <row r="141" spans="1:18" x14ac:dyDescent="0.25">
      <c r="A141" s="47" t="s">
        <v>95</v>
      </c>
      <c r="B141" s="48" t="s">
        <v>96</v>
      </c>
      <c r="C141" s="47" t="s">
        <v>101</v>
      </c>
      <c r="D141" s="48" t="s">
        <v>102</v>
      </c>
      <c r="E141" s="49">
        <v>0.25390000000000001</v>
      </c>
      <c r="F141" s="54"/>
      <c r="G141" s="51" t="str">
        <f>IF(E141&gt;=40%,"X","")</f>
        <v/>
      </c>
      <c r="H141" s="51" t="str">
        <f>IF(AND( E141&gt;=30%, E141 &lt;=39.99%),"X","")</f>
        <v/>
      </c>
      <c r="I141" s="52"/>
      <c r="J141" s="52"/>
      <c r="K141" s="52"/>
      <c r="L141" s="52"/>
      <c r="M141" s="52"/>
      <c r="N141" s="50">
        <v>49</v>
      </c>
      <c r="O141" s="50">
        <v>193</v>
      </c>
      <c r="P141" s="50"/>
      <c r="R141" s="53">
        <f>N141/O141</f>
        <v>0.25388601036269431</v>
      </c>
    </row>
    <row r="142" spans="1:18" s="78" customFormat="1" x14ac:dyDescent="0.25">
      <c r="A142" s="72" t="s">
        <v>95</v>
      </c>
      <c r="B142" s="73" t="s">
        <v>96</v>
      </c>
      <c r="C142" s="72"/>
      <c r="D142" s="73" t="s">
        <v>2556</v>
      </c>
      <c r="E142" s="74">
        <f>N142/O142</f>
        <v>0.40414507772020725</v>
      </c>
      <c r="F142" s="75"/>
      <c r="G142" s="76"/>
      <c r="H142" s="76"/>
      <c r="I142" s="77"/>
      <c r="J142" s="77"/>
      <c r="K142" s="77"/>
      <c r="L142" s="77"/>
      <c r="M142" s="77"/>
      <c r="N142" s="75">
        <f>SUM(N140:N141)</f>
        <v>156</v>
      </c>
      <c r="O142" s="75">
        <f>SUM(O140:O141)</f>
        <v>386</v>
      </c>
      <c r="P142" s="75"/>
      <c r="R142" s="79"/>
    </row>
    <row r="143" spans="1:18" x14ac:dyDescent="0.25">
      <c r="A143" s="47" t="s">
        <v>2484</v>
      </c>
      <c r="B143" s="48" t="s">
        <v>2485</v>
      </c>
      <c r="C143" s="47" t="s">
        <v>2486</v>
      </c>
      <c r="D143" s="48" t="s">
        <v>2487</v>
      </c>
      <c r="E143" s="49">
        <f>N143/O143</f>
        <v>0.4</v>
      </c>
      <c r="F143" s="50">
        <v>888</v>
      </c>
      <c r="G143" s="51" t="str">
        <f>IF(E143&gt;=40%,"X","")</f>
        <v>X</v>
      </c>
      <c r="H143" s="51" t="str">
        <f>IF(AND( E143&gt;=30%, E143 &lt;=39.99%),"X","")</f>
        <v/>
      </c>
      <c r="I143" s="51" t="s">
        <v>99</v>
      </c>
      <c r="J143" s="52"/>
      <c r="K143" s="52"/>
      <c r="L143" s="52" t="s">
        <v>100</v>
      </c>
      <c r="M143" s="52"/>
      <c r="N143" s="50">
        <f>72+20</f>
        <v>92</v>
      </c>
      <c r="O143" s="50">
        <v>230</v>
      </c>
      <c r="P143" s="50"/>
      <c r="R143" s="53">
        <f>N143/O143</f>
        <v>0.4</v>
      </c>
    </row>
    <row r="144" spans="1:18" x14ac:dyDescent="0.25">
      <c r="A144" s="47" t="s">
        <v>2484</v>
      </c>
      <c r="B144" s="48" t="s">
        <v>2485</v>
      </c>
      <c r="C144" s="47" t="s">
        <v>2488</v>
      </c>
      <c r="D144" s="48" t="s">
        <v>2489</v>
      </c>
      <c r="E144" s="49">
        <f>N144/O144</f>
        <v>0.34</v>
      </c>
      <c r="F144" s="50"/>
      <c r="G144" s="51" t="str">
        <f>IF(E144&gt;=40%,"X","")</f>
        <v/>
      </c>
      <c r="H144" s="51" t="str">
        <f>IF(AND( E144&gt;=30%, E144 &lt;=39.99%),"X","")</f>
        <v>X</v>
      </c>
      <c r="I144" s="51" t="s">
        <v>99</v>
      </c>
      <c r="J144" s="52"/>
      <c r="K144" s="52"/>
      <c r="L144" s="52" t="s">
        <v>100</v>
      </c>
      <c r="M144" s="52"/>
      <c r="N144" s="50">
        <f>46+22</f>
        <v>68</v>
      </c>
      <c r="O144" s="50">
        <v>200</v>
      </c>
      <c r="P144" s="50"/>
      <c r="R144" s="53">
        <f>N144/O144</f>
        <v>0.34</v>
      </c>
    </row>
    <row r="145" spans="1:18" s="78" customFormat="1" x14ac:dyDescent="0.25">
      <c r="A145" s="72" t="s">
        <v>2484</v>
      </c>
      <c r="B145" s="73" t="s">
        <v>2485</v>
      </c>
      <c r="C145" s="72"/>
      <c r="D145" s="73" t="s">
        <v>2556</v>
      </c>
      <c r="E145" s="74">
        <f>N145/O145</f>
        <v>0.37209302325581395</v>
      </c>
      <c r="F145" s="75"/>
      <c r="G145" s="76"/>
      <c r="H145" s="76"/>
      <c r="I145" s="77"/>
      <c r="J145" s="77"/>
      <c r="K145" s="77"/>
      <c r="L145" s="77"/>
      <c r="M145" s="77"/>
      <c r="N145" s="75">
        <f>SUM(N143:N144)</f>
        <v>160</v>
      </c>
      <c r="O145" s="75">
        <f>SUM(O143:O144)</f>
        <v>430</v>
      </c>
      <c r="P145" s="75"/>
      <c r="R145" s="79"/>
    </row>
    <row r="146" spans="1:18" x14ac:dyDescent="0.25">
      <c r="A146" s="47" t="s">
        <v>885</v>
      </c>
      <c r="B146" s="48" t="s">
        <v>886</v>
      </c>
      <c r="C146" s="47" t="s">
        <v>887</v>
      </c>
      <c r="D146" s="48" t="s">
        <v>413</v>
      </c>
      <c r="E146" s="49">
        <v>0.39539999999999997</v>
      </c>
      <c r="F146" s="50"/>
      <c r="G146" s="51" t="str">
        <f>IF(E146&gt;=40%,"X","")</f>
        <v/>
      </c>
      <c r="H146" s="51" t="str">
        <f>IF(AND( E146&gt;=30%, E146 &lt;=39.99%),"X","")</f>
        <v>X</v>
      </c>
      <c r="I146" s="51" t="s">
        <v>99</v>
      </c>
      <c r="J146" s="52"/>
      <c r="K146" s="52"/>
      <c r="L146" s="52" t="s">
        <v>100</v>
      </c>
      <c r="M146" s="52"/>
      <c r="N146" s="50">
        <v>155</v>
      </c>
      <c r="O146" s="50">
        <v>392</v>
      </c>
      <c r="P146" s="50"/>
      <c r="R146" s="53">
        <f>N146/O146</f>
        <v>0.39540816326530615</v>
      </c>
    </row>
    <row r="147" spans="1:18" x14ac:dyDescent="0.25">
      <c r="A147" s="47" t="s">
        <v>885</v>
      </c>
      <c r="B147" s="48" t="s">
        <v>886</v>
      </c>
      <c r="C147" s="47" t="s">
        <v>888</v>
      </c>
      <c r="D147" s="48" t="s">
        <v>2606</v>
      </c>
      <c r="E147" s="49">
        <v>0.37019999999999997</v>
      </c>
      <c r="F147" s="54"/>
      <c r="G147" s="51" t="str">
        <f>IF(E147&gt;=40%,"X","")</f>
        <v/>
      </c>
      <c r="H147" s="51" t="str">
        <f>IF(AND( E147&gt;=30%, E147 &lt;=39.99%),"X","")</f>
        <v>X</v>
      </c>
      <c r="I147" s="52" t="s">
        <v>99</v>
      </c>
      <c r="J147" s="52"/>
      <c r="K147" s="52"/>
      <c r="L147" s="52" t="s">
        <v>100</v>
      </c>
      <c r="M147" s="52"/>
      <c r="N147" s="50">
        <v>77</v>
      </c>
      <c r="O147" s="50">
        <v>208</v>
      </c>
      <c r="P147" s="50"/>
      <c r="R147" s="53">
        <f>N147/O147</f>
        <v>0.37019230769230771</v>
      </c>
    </row>
    <row r="148" spans="1:18" x14ac:dyDescent="0.25">
      <c r="A148" s="47" t="s">
        <v>885</v>
      </c>
      <c r="B148" s="48" t="s">
        <v>886</v>
      </c>
      <c r="C148" s="47" t="s">
        <v>891</v>
      </c>
      <c r="D148" s="95" t="s">
        <v>892</v>
      </c>
      <c r="E148" s="49">
        <v>0.23480000000000001</v>
      </c>
      <c r="F148" s="50"/>
      <c r="G148" s="51" t="str">
        <f>IF(E148&gt;=40%,"X","")</f>
        <v/>
      </c>
      <c r="H148" s="51" t="str">
        <f>IF(AND( E148&gt;=30%, E148 &lt;=39.99%),"X","")</f>
        <v/>
      </c>
      <c r="I148" s="52" t="s">
        <v>99</v>
      </c>
      <c r="J148" s="52"/>
      <c r="K148" s="52"/>
      <c r="L148" s="52" t="s">
        <v>100</v>
      </c>
      <c r="M148" s="52"/>
      <c r="N148" s="50">
        <v>108</v>
      </c>
      <c r="O148" s="50">
        <v>460</v>
      </c>
      <c r="P148" s="50"/>
      <c r="R148" s="53">
        <f>N148/O148</f>
        <v>0.23478260869565218</v>
      </c>
    </row>
    <row r="149" spans="1:18" x14ac:dyDescent="0.25">
      <c r="A149" s="47" t="s">
        <v>885</v>
      </c>
      <c r="B149" s="48" t="s">
        <v>886</v>
      </c>
      <c r="C149" s="47" t="s">
        <v>889</v>
      </c>
      <c r="D149" s="48" t="s">
        <v>890</v>
      </c>
      <c r="E149" s="49">
        <v>0.30480000000000002</v>
      </c>
      <c r="F149" s="54"/>
      <c r="G149" s="51" t="str">
        <f>IF(E149&gt;=40%,"X","")</f>
        <v/>
      </c>
      <c r="H149" s="51" t="str">
        <f>IF(AND( E149&gt;=30%, E149 &lt;=39.99%),"X","")</f>
        <v>X</v>
      </c>
      <c r="I149" s="52" t="s">
        <v>99</v>
      </c>
      <c r="J149" s="52"/>
      <c r="K149" s="52"/>
      <c r="L149" s="52" t="s">
        <v>100</v>
      </c>
      <c r="M149" s="52"/>
      <c r="N149" s="50">
        <v>107</v>
      </c>
      <c r="O149" s="50">
        <v>351</v>
      </c>
      <c r="P149" s="50"/>
      <c r="R149" s="53">
        <f>N149/O149</f>
        <v>0.30484330484330485</v>
      </c>
    </row>
    <row r="150" spans="1:18" s="78" customFormat="1" x14ac:dyDescent="0.25">
      <c r="A150" s="72" t="s">
        <v>885</v>
      </c>
      <c r="B150" s="73" t="s">
        <v>886</v>
      </c>
      <c r="C150" s="72"/>
      <c r="D150" s="73" t="s">
        <v>2556</v>
      </c>
      <c r="E150" s="74">
        <f>N150/O150</f>
        <v>0.31679659815733524</v>
      </c>
      <c r="F150" s="75"/>
      <c r="G150" s="76"/>
      <c r="H150" s="76"/>
      <c r="I150" s="77"/>
      <c r="J150" s="77"/>
      <c r="K150" s="77"/>
      <c r="L150" s="77"/>
      <c r="M150" s="77"/>
      <c r="N150" s="75">
        <f>SUM(N146:N149)</f>
        <v>447</v>
      </c>
      <c r="O150" s="75">
        <f>SUM(O146:O149)</f>
        <v>1411</v>
      </c>
      <c r="P150" s="75"/>
      <c r="R150" s="79"/>
    </row>
    <row r="151" spans="1:18" x14ac:dyDescent="0.25">
      <c r="A151" s="47" t="s">
        <v>154</v>
      </c>
      <c r="B151" s="48" t="s">
        <v>155</v>
      </c>
      <c r="C151" s="47" t="s">
        <v>156</v>
      </c>
      <c r="D151" s="48" t="s">
        <v>157</v>
      </c>
      <c r="E151" s="49">
        <v>0.29499999999999998</v>
      </c>
      <c r="F151" s="50"/>
      <c r="G151" s="51" t="str">
        <f>IF(E151&gt;=40%,"X","")</f>
        <v/>
      </c>
      <c r="H151" s="51" t="str">
        <f>IF(AND( E151&gt;=30%, E151 &lt;=39.99%),"X","")</f>
        <v/>
      </c>
      <c r="I151" s="52"/>
      <c r="J151" s="52"/>
      <c r="K151" s="52"/>
      <c r="L151" s="52"/>
      <c r="M151" s="52"/>
      <c r="N151" s="50">
        <v>82</v>
      </c>
      <c r="O151" s="50">
        <v>278</v>
      </c>
      <c r="P151" s="50"/>
      <c r="R151" s="53">
        <f>N151/O151</f>
        <v>0.29496402877697842</v>
      </c>
    </row>
    <row r="152" spans="1:18" x14ac:dyDescent="0.25">
      <c r="A152" s="47" t="s">
        <v>154</v>
      </c>
      <c r="B152" s="48" t="s">
        <v>155</v>
      </c>
      <c r="C152" s="47" t="s">
        <v>158</v>
      </c>
      <c r="D152" s="48" t="s">
        <v>159</v>
      </c>
      <c r="E152" s="49">
        <v>0.41920000000000002</v>
      </c>
      <c r="F152" s="50"/>
      <c r="G152" s="51" t="str">
        <f>IF(E152&gt;=40%,"X","")</f>
        <v>X</v>
      </c>
      <c r="H152" s="51" t="str">
        <f>IF(AND( E152&gt;=30%, E152 &lt;=39.99%),"X","")</f>
        <v/>
      </c>
      <c r="I152" s="52"/>
      <c r="J152" s="52"/>
      <c r="K152" s="52"/>
      <c r="L152" s="52"/>
      <c r="M152" s="52"/>
      <c r="N152" s="50">
        <v>109</v>
      </c>
      <c r="O152" s="50">
        <v>260</v>
      </c>
      <c r="P152" s="50"/>
      <c r="R152" s="53">
        <f>N152/O152</f>
        <v>0.41923076923076924</v>
      </c>
    </row>
    <row r="153" spans="1:18" s="78" customFormat="1" x14ac:dyDescent="0.25">
      <c r="A153" s="72" t="s">
        <v>154</v>
      </c>
      <c r="B153" s="73" t="s">
        <v>155</v>
      </c>
      <c r="C153" s="72"/>
      <c r="D153" s="73" t="s">
        <v>2556</v>
      </c>
      <c r="E153" s="74">
        <f>N153/O153</f>
        <v>0.35501858736059477</v>
      </c>
      <c r="F153" s="75"/>
      <c r="G153" s="76"/>
      <c r="H153" s="76"/>
      <c r="I153" s="77"/>
      <c r="J153" s="77"/>
      <c r="K153" s="77"/>
      <c r="L153" s="77"/>
      <c r="M153" s="77"/>
      <c r="N153" s="75">
        <f>SUM(N151:N152)</f>
        <v>191</v>
      </c>
      <c r="O153" s="75">
        <f>SUM(O151:O152)</f>
        <v>538</v>
      </c>
      <c r="P153" s="75"/>
      <c r="R153" s="79"/>
    </row>
    <row r="154" spans="1:18" x14ac:dyDescent="0.25">
      <c r="A154" s="47" t="s">
        <v>596</v>
      </c>
      <c r="B154" s="48" t="s">
        <v>595</v>
      </c>
      <c r="C154" s="47" t="s">
        <v>602</v>
      </c>
      <c r="D154" s="48" t="s">
        <v>601</v>
      </c>
      <c r="E154" s="49">
        <v>0.30309999999999998</v>
      </c>
      <c r="F154" s="50"/>
      <c r="G154" s="51" t="str">
        <f>IF(E154&gt;=40%,"X","")</f>
        <v/>
      </c>
      <c r="H154" s="51" t="str">
        <f>IF(AND( E154&gt;=30%, E154 &lt;=39.99%),"X","")</f>
        <v>X</v>
      </c>
      <c r="I154" s="52"/>
      <c r="J154" s="52"/>
      <c r="K154" s="52"/>
      <c r="L154" s="52"/>
      <c r="M154" s="52"/>
      <c r="N154" s="50">
        <v>147</v>
      </c>
      <c r="O154" s="50">
        <v>485</v>
      </c>
      <c r="P154" s="50"/>
      <c r="R154" s="53">
        <f>N154/O154</f>
        <v>0.30309278350515462</v>
      </c>
    </row>
    <row r="155" spans="1:18" x14ac:dyDescent="0.25">
      <c r="A155" s="47" t="s">
        <v>596</v>
      </c>
      <c r="B155" s="48" t="s">
        <v>595</v>
      </c>
      <c r="C155" s="47" t="s">
        <v>600</v>
      </c>
      <c r="D155" s="48" t="s">
        <v>599</v>
      </c>
      <c r="E155" s="49">
        <v>0.26300000000000001</v>
      </c>
      <c r="F155" s="54"/>
      <c r="G155" s="51" t="str">
        <f>IF(E155&gt;=40%,"X","")</f>
        <v/>
      </c>
      <c r="H155" s="51" t="str">
        <f>IF(AND( E155&gt;=30%, E155 &lt;=39.99%),"X","")</f>
        <v/>
      </c>
      <c r="I155" s="52"/>
      <c r="J155" s="52"/>
      <c r="K155" s="52"/>
      <c r="L155" s="52"/>
      <c r="M155" s="52"/>
      <c r="N155" s="50">
        <v>142</v>
      </c>
      <c r="O155" s="50">
        <v>540</v>
      </c>
      <c r="P155" s="50"/>
      <c r="R155" s="53">
        <f>N155/O155</f>
        <v>0.26296296296296295</v>
      </c>
    </row>
    <row r="156" spans="1:18" x14ac:dyDescent="0.25">
      <c r="A156" s="47" t="s">
        <v>596</v>
      </c>
      <c r="B156" s="48" t="s">
        <v>595</v>
      </c>
      <c r="C156" s="47" t="s">
        <v>598</v>
      </c>
      <c r="D156" s="48" t="s">
        <v>597</v>
      </c>
      <c r="E156" s="49">
        <v>0.2833</v>
      </c>
      <c r="F156" s="54"/>
      <c r="G156" s="51" t="str">
        <f>IF(E156&gt;=40%,"X","")</f>
        <v/>
      </c>
      <c r="H156" s="51" t="str">
        <f>IF(AND( E156&gt;=30%, E156 &lt;=39.99%),"X","")</f>
        <v/>
      </c>
      <c r="I156" s="52"/>
      <c r="J156" s="52"/>
      <c r="K156" s="52"/>
      <c r="L156" s="52"/>
      <c r="M156" s="52"/>
      <c r="N156" s="50">
        <v>117</v>
      </c>
      <c r="O156" s="50">
        <v>413</v>
      </c>
      <c r="P156" s="50"/>
      <c r="R156" s="53">
        <f>N156/O156</f>
        <v>0.28329297820823246</v>
      </c>
    </row>
    <row r="157" spans="1:18" x14ac:dyDescent="0.25">
      <c r="A157" s="47" t="s">
        <v>596</v>
      </c>
      <c r="B157" s="48" t="s">
        <v>595</v>
      </c>
      <c r="C157" s="47" t="s">
        <v>594</v>
      </c>
      <c r="D157" s="48" t="s">
        <v>593</v>
      </c>
      <c r="E157" s="49">
        <v>0.29509999999999997</v>
      </c>
      <c r="F157" s="50"/>
      <c r="G157" s="51" t="str">
        <f>IF(E157&gt;=40%,"X","")</f>
        <v/>
      </c>
      <c r="H157" s="51" t="str">
        <f>IF(AND( E157&gt;=30%, E157 &lt;=39.99%),"X","")</f>
        <v/>
      </c>
      <c r="I157" s="52"/>
      <c r="J157" s="52"/>
      <c r="K157" s="52"/>
      <c r="L157" s="52"/>
      <c r="M157" s="52"/>
      <c r="N157" s="50">
        <v>121</v>
      </c>
      <c r="O157" s="50">
        <v>410</v>
      </c>
      <c r="P157" s="50"/>
      <c r="R157" s="53">
        <f>N157/O157</f>
        <v>0.29512195121951218</v>
      </c>
    </row>
    <row r="158" spans="1:18" s="78" customFormat="1" x14ac:dyDescent="0.25">
      <c r="A158" s="72" t="s">
        <v>596</v>
      </c>
      <c r="B158" s="73" t="s">
        <v>595</v>
      </c>
      <c r="C158" s="72"/>
      <c r="D158" s="73" t="s">
        <v>2556</v>
      </c>
      <c r="E158" s="74">
        <f>N158/O158</f>
        <v>0.28517316017316019</v>
      </c>
      <c r="F158" s="75"/>
      <c r="G158" s="76"/>
      <c r="H158" s="76"/>
      <c r="I158" s="77"/>
      <c r="J158" s="77"/>
      <c r="K158" s="77"/>
      <c r="L158" s="77"/>
      <c r="M158" s="77"/>
      <c r="N158" s="75">
        <f>SUM(N154:N157)</f>
        <v>527</v>
      </c>
      <c r="O158" s="75">
        <f>SUM(O154:O157)</f>
        <v>1848</v>
      </c>
      <c r="P158" s="75"/>
      <c r="R158" s="79"/>
    </row>
    <row r="159" spans="1:18" x14ac:dyDescent="0.25">
      <c r="A159" s="47" t="s">
        <v>968</v>
      </c>
      <c r="B159" s="48" t="s">
        <v>969</v>
      </c>
      <c r="C159" s="47" t="s">
        <v>970</v>
      </c>
      <c r="D159" s="48" t="s">
        <v>971</v>
      </c>
      <c r="E159" s="49">
        <f>N159/O159</f>
        <v>0.1864406779661017</v>
      </c>
      <c r="F159" s="50">
        <v>888</v>
      </c>
      <c r="G159" s="51" t="str">
        <f>IF(E159&gt;=40%,"X","")</f>
        <v/>
      </c>
      <c r="H159" s="51" t="str">
        <f>IF(AND( E159&gt;=30%, E159 &lt;=39.99%),"X","")</f>
        <v/>
      </c>
      <c r="I159" s="52"/>
      <c r="J159" s="52"/>
      <c r="K159" s="52"/>
      <c r="L159" s="52"/>
      <c r="M159" s="52"/>
      <c r="N159" s="50">
        <v>44</v>
      </c>
      <c r="O159" s="50">
        <v>236</v>
      </c>
      <c r="P159" s="50"/>
      <c r="R159" s="53">
        <f>N159/O159</f>
        <v>0.1864406779661017</v>
      </c>
    </row>
    <row r="160" spans="1:18" x14ac:dyDescent="0.25">
      <c r="A160" s="47" t="s">
        <v>968</v>
      </c>
      <c r="B160" s="48" t="s">
        <v>969</v>
      </c>
      <c r="C160" s="47" t="s">
        <v>972</v>
      </c>
      <c r="D160" s="48" t="s">
        <v>973</v>
      </c>
      <c r="E160" s="49">
        <f>N160/O160</f>
        <v>0.19354838709677419</v>
      </c>
      <c r="F160" s="50"/>
      <c r="G160" s="51" t="str">
        <f>IF(E160&gt;=40%,"X","")</f>
        <v/>
      </c>
      <c r="H160" s="51" t="str">
        <f>IF(AND( E160&gt;=30%, E160 &lt;=39.99%),"X","")</f>
        <v/>
      </c>
      <c r="I160" s="52"/>
      <c r="J160" s="52"/>
      <c r="K160" s="52"/>
      <c r="L160" s="52"/>
      <c r="M160" s="52"/>
      <c r="N160" s="50">
        <v>42</v>
      </c>
      <c r="O160" s="50">
        <v>217</v>
      </c>
      <c r="P160" s="50"/>
      <c r="R160" s="53">
        <f>N160/O160</f>
        <v>0.19354838709677419</v>
      </c>
    </row>
    <row r="161" spans="1:18" x14ac:dyDescent="0.25">
      <c r="A161" s="47" t="s">
        <v>968</v>
      </c>
      <c r="B161" s="48" t="s">
        <v>969</v>
      </c>
      <c r="C161" s="47" t="s">
        <v>974</v>
      </c>
      <c r="D161" s="48" t="s">
        <v>975</v>
      </c>
      <c r="E161" s="49">
        <f>N161/O161</f>
        <v>0.22330097087378642</v>
      </c>
      <c r="F161" s="50"/>
      <c r="G161" s="51" t="str">
        <f>IF(E161&gt;=40%,"X","")</f>
        <v/>
      </c>
      <c r="H161" s="51" t="str">
        <f>IF(AND( E161&gt;=30%, E161 &lt;=39.99%),"X","")</f>
        <v/>
      </c>
      <c r="I161" s="52"/>
      <c r="J161" s="52"/>
      <c r="K161" s="52"/>
      <c r="L161" s="52"/>
      <c r="M161" s="52"/>
      <c r="N161" s="50">
        <v>46</v>
      </c>
      <c r="O161" s="50">
        <v>206</v>
      </c>
      <c r="P161" s="50"/>
      <c r="R161" s="53">
        <f>N161/O161</f>
        <v>0.22330097087378642</v>
      </c>
    </row>
    <row r="162" spans="1:18" s="78" customFormat="1" x14ac:dyDescent="0.25">
      <c r="A162" s="72" t="s">
        <v>968</v>
      </c>
      <c r="B162" s="73" t="s">
        <v>969</v>
      </c>
      <c r="C162" s="72"/>
      <c r="D162" s="73" t="s">
        <v>2556</v>
      </c>
      <c r="E162" s="74">
        <f>N162/O162</f>
        <v>0.20030349013657056</v>
      </c>
      <c r="F162" s="75"/>
      <c r="G162" s="76"/>
      <c r="H162" s="76"/>
      <c r="I162" s="77"/>
      <c r="J162" s="77"/>
      <c r="K162" s="77"/>
      <c r="L162" s="77"/>
      <c r="M162" s="77"/>
      <c r="N162" s="75">
        <f>SUM(N159:N161)</f>
        <v>132</v>
      </c>
      <c r="O162" s="75">
        <f>SUM(O159:O161)</f>
        <v>659</v>
      </c>
      <c r="P162" s="75"/>
      <c r="R162" s="79"/>
    </row>
    <row r="163" spans="1:18" x14ac:dyDescent="0.25">
      <c r="A163" s="47" t="s">
        <v>103</v>
      </c>
      <c r="B163" s="48" t="s">
        <v>104</v>
      </c>
      <c r="C163" s="47" t="s">
        <v>105</v>
      </c>
      <c r="D163" s="48" t="s">
        <v>172</v>
      </c>
      <c r="E163" s="49">
        <v>0.24099999999999999</v>
      </c>
      <c r="F163" s="50">
        <v>888</v>
      </c>
      <c r="G163" s="51" t="str">
        <f>IF(E163&gt;=40%,"X","")</f>
        <v/>
      </c>
      <c r="H163" s="51" t="str">
        <f>IF(AND( E163&gt;=30%, E163 &lt;=39.99%),"X","")</f>
        <v/>
      </c>
      <c r="I163" s="52"/>
      <c r="J163" s="52"/>
      <c r="K163" s="52"/>
      <c r="L163" s="52"/>
      <c r="M163" s="52"/>
      <c r="N163" s="50">
        <v>114</v>
      </c>
      <c r="O163" s="50">
        <v>473</v>
      </c>
      <c r="P163" s="50"/>
      <c r="R163" s="53">
        <f>N163/O163</f>
        <v>0.24101479915433405</v>
      </c>
    </row>
    <row r="164" spans="1:18" x14ac:dyDescent="0.25">
      <c r="A164" s="47" t="s">
        <v>103</v>
      </c>
      <c r="B164" s="48" t="s">
        <v>104</v>
      </c>
      <c r="C164" s="47" t="s">
        <v>106</v>
      </c>
      <c r="D164" s="48" t="s">
        <v>107</v>
      </c>
      <c r="E164" s="49">
        <v>0.21099999999999999</v>
      </c>
      <c r="F164" s="50"/>
      <c r="G164" s="51" t="str">
        <f>IF(E164&gt;=40%,"X","")</f>
        <v/>
      </c>
      <c r="H164" s="51" t="str">
        <f>IF(AND( E164&gt;=30%, E164 &lt;=39.99%),"X","")</f>
        <v/>
      </c>
      <c r="I164" s="52"/>
      <c r="J164" s="52"/>
      <c r="K164" s="52"/>
      <c r="L164" s="52"/>
      <c r="M164" s="52"/>
      <c r="N164" s="50">
        <v>88</v>
      </c>
      <c r="O164" s="50">
        <v>417</v>
      </c>
      <c r="P164" s="50"/>
      <c r="R164" s="53">
        <f>N164/O164</f>
        <v>0.21103117505995203</v>
      </c>
    </row>
    <row r="165" spans="1:18" x14ac:dyDescent="0.25">
      <c r="A165" s="47" t="s">
        <v>103</v>
      </c>
      <c r="B165" s="48" t="s">
        <v>104</v>
      </c>
      <c r="C165" s="47" t="s">
        <v>108</v>
      </c>
      <c r="D165" s="48" t="s">
        <v>173</v>
      </c>
      <c r="E165" s="49">
        <v>0.24879999999999999</v>
      </c>
      <c r="F165" s="50"/>
      <c r="G165" s="51" t="str">
        <f>IF(E165&gt;=40%,"X","")</f>
        <v/>
      </c>
      <c r="H165" s="51" t="str">
        <f>IF(AND( E165&gt;=30%, E165 &lt;=39.99%),"X","")</f>
        <v/>
      </c>
      <c r="I165" s="52"/>
      <c r="J165" s="52"/>
      <c r="K165" s="52"/>
      <c r="L165" s="52"/>
      <c r="M165" s="52"/>
      <c r="N165" s="50">
        <v>105</v>
      </c>
      <c r="O165" s="50">
        <v>422</v>
      </c>
      <c r="P165" s="50"/>
      <c r="R165" s="53">
        <f>N165/O165</f>
        <v>0.24881516587677724</v>
      </c>
    </row>
    <row r="166" spans="1:18" s="78" customFormat="1" x14ac:dyDescent="0.25">
      <c r="A166" s="72" t="s">
        <v>103</v>
      </c>
      <c r="B166" s="73" t="s">
        <v>104</v>
      </c>
      <c r="C166" s="72"/>
      <c r="D166" s="73" t="s">
        <v>2556</v>
      </c>
      <c r="E166" s="74">
        <f>N166/O166</f>
        <v>0.2339939024390244</v>
      </c>
      <c r="F166" s="75"/>
      <c r="G166" s="76"/>
      <c r="H166" s="76"/>
      <c r="I166" s="77"/>
      <c r="J166" s="77"/>
      <c r="K166" s="77"/>
      <c r="L166" s="77"/>
      <c r="M166" s="77"/>
      <c r="N166" s="75">
        <f>SUM(N163:N165)</f>
        <v>307</v>
      </c>
      <c r="O166" s="75">
        <f>SUM(O163:O165)</f>
        <v>1312</v>
      </c>
      <c r="P166" s="75"/>
      <c r="R166" s="79"/>
    </row>
    <row r="167" spans="1:18" x14ac:dyDescent="0.25">
      <c r="A167" s="47" t="s">
        <v>2323</v>
      </c>
      <c r="B167" s="48" t="s">
        <v>2324</v>
      </c>
      <c r="C167" s="47" t="s">
        <v>2325</v>
      </c>
      <c r="D167" s="48" t="s">
        <v>2326</v>
      </c>
      <c r="E167" s="49">
        <v>0.64170000000000005</v>
      </c>
      <c r="F167" s="50"/>
      <c r="G167" s="51" t="str">
        <f>IF(E167&gt;=40%,"X","")</f>
        <v>X</v>
      </c>
      <c r="H167" s="51" t="str">
        <f>IF(AND( E167&gt;=30%, E167 &lt;=39.99%),"X","")</f>
        <v/>
      </c>
      <c r="I167" s="52" t="s">
        <v>99</v>
      </c>
      <c r="J167" s="52"/>
      <c r="K167" s="52"/>
      <c r="L167" s="52" t="s">
        <v>100</v>
      </c>
      <c r="M167" s="52"/>
      <c r="N167" s="50">
        <v>120</v>
      </c>
      <c r="O167" s="50">
        <v>187</v>
      </c>
      <c r="P167" s="50"/>
      <c r="R167" s="53">
        <f>N167/O167</f>
        <v>0.64171122994652408</v>
      </c>
    </row>
    <row r="168" spans="1:18" x14ac:dyDescent="0.25">
      <c r="A168" s="47" t="s">
        <v>2323</v>
      </c>
      <c r="B168" s="48" t="s">
        <v>2324</v>
      </c>
      <c r="C168" s="47" t="s">
        <v>2327</v>
      </c>
      <c r="D168" s="48" t="s">
        <v>2328</v>
      </c>
      <c r="E168" s="49">
        <v>0.49309999999999998</v>
      </c>
      <c r="F168" s="54"/>
      <c r="G168" s="51" t="str">
        <f>IF(E168&gt;=40%,"X","")</f>
        <v>X</v>
      </c>
      <c r="H168" s="51" t="str">
        <f>IF(AND( E168&gt;=30%, E168 &lt;=39.99%),"X","")</f>
        <v/>
      </c>
      <c r="I168" s="52" t="s">
        <v>99</v>
      </c>
      <c r="J168" s="52"/>
      <c r="K168" s="52"/>
      <c r="L168" s="52" t="s">
        <v>100</v>
      </c>
      <c r="M168" s="52"/>
      <c r="N168" s="50">
        <v>71</v>
      </c>
      <c r="O168" s="50">
        <v>144</v>
      </c>
      <c r="P168" s="50"/>
      <c r="R168" s="53">
        <f>N168/O168</f>
        <v>0.49305555555555558</v>
      </c>
    </row>
    <row r="169" spans="1:18" s="78" customFormat="1" x14ac:dyDescent="0.25">
      <c r="A169" s="72" t="s">
        <v>2323</v>
      </c>
      <c r="B169" s="73" t="s">
        <v>2324</v>
      </c>
      <c r="C169" s="72"/>
      <c r="D169" s="73" t="s">
        <v>2556</v>
      </c>
      <c r="E169" s="74">
        <f>N169/O169</f>
        <v>0.57703927492447127</v>
      </c>
      <c r="F169" s="75"/>
      <c r="G169" s="76"/>
      <c r="H169" s="76"/>
      <c r="I169" s="77"/>
      <c r="J169" s="77"/>
      <c r="K169" s="77"/>
      <c r="L169" s="77"/>
      <c r="M169" s="77"/>
      <c r="N169" s="75">
        <f>SUM(N167:N168)</f>
        <v>191</v>
      </c>
      <c r="O169" s="75">
        <f>SUM(O167:O168)</f>
        <v>331</v>
      </c>
      <c r="P169" s="75"/>
      <c r="R169" s="79"/>
    </row>
    <row r="170" spans="1:18" x14ac:dyDescent="0.25">
      <c r="A170" s="47" t="s">
        <v>2407</v>
      </c>
      <c r="B170" s="48" t="s">
        <v>2408</v>
      </c>
      <c r="C170" s="47" t="s">
        <v>2409</v>
      </c>
      <c r="D170" s="48" t="s">
        <v>2410</v>
      </c>
      <c r="E170" s="49">
        <v>0.6552</v>
      </c>
      <c r="F170" s="50"/>
      <c r="G170" s="51" t="str">
        <f>IF(E170&gt;=40%,"X","")</f>
        <v>X</v>
      </c>
      <c r="H170" s="51" t="str">
        <f>IF(AND( E170&gt;=30%, E170 &lt;=39.99%),"X","")</f>
        <v/>
      </c>
      <c r="I170" s="52" t="s">
        <v>99</v>
      </c>
      <c r="J170" s="52"/>
      <c r="K170" s="52"/>
      <c r="L170" s="52" t="s">
        <v>100</v>
      </c>
      <c r="M170" s="52"/>
      <c r="N170" s="50">
        <v>57</v>
      </c>
      <c r="O170" s="50">
        <v>87</v>
      </c>
      <c r="P170" s="50"/>
      <c r="R170" s="53">
        <f>N170/O170</f>
        <v>0.65517241379310343</v>
      </c>
    </row>
    <row r="171" spans="1:18" x14ac:dyDescent="0.25">
      <c r="A171" s="47" t="s">
        <v>2407</v>
      </c>
      <c r="B171" s="48" t="s">
        <v>2408</v>
      </c>
      <c r="C171" s="47" t="s">
        <v>2411</v>
      </c>
      <c r="D171" s="48" t="s">
        <v>2412</v>
      </c>
      <c r="E171" s="49">
        <v>0.55089999999999995</v>
      </c>
      <c r="F171" s="50"/>
      <c r="G171" s="51" t="str">
        <f>IF(E171&gt;=40%,"X","")</f>
        <v>X</v>
      </c>
      <c r="H171" s="51" t="str">
        <f>IF(AND( E171&gt;=30%, E171 &lt;=39.99%),"X","")</f>
        <v/>
      </c>
      <c r="I171" s="52" t="s">
        <v>99</v>
      </c>
      <c r="J171" s="52"/>
      <c r="K171" s="52"/>
      <c r="L171" s="52" t="s">
        <v>100</v>
      </c>
      <c r="M171" s="52"/>
      <c r="N171" s="50">
        <v>184</v>
      </c>
      <c r="O171" s="50">
        <v>334</v>
      </c>
      <c r="P171" s="50"/>
      <c r="R171" s="53">
        <f>N171/O171</f>
        <v>0.55089820359281438</v>
      </c>
    </row>
    <row r="172" spans="1:18" x14ac:dyDescent="0.25">
      <c r="A172" s="47" t="s">
        <v>2407</v>
      </c>
      <c r="B172" s="48" t="s">
        <v>2408</v>
      </c>
      <c r="C172" s="47" t="s">
        <v>2413</v>
      </c>
      <c r="D172" s="48" t="s">
        <v>320</v>
      </c>
      <c r="E172" s="49">
        <v>0.56479999999999997</v>
      </c>
      <c r="F172" s="54"/>
      <c r="G172" s="51" t="str">
        <f>IF(E172&gt;=40%,"X","")</f>
        <v>X</v>
      </c>
      <c r="H172" s="51" t="str">
        <f>IF(AND( E172&gt;=30%, E172 &lt;=39.99%),"X","")</f>
        <v/>
      </c>
      <c r="I172" s="52" t="s">
        <v>99</v>
      </c>
      <c r="J172" s="52"/>
      <c r="K172" s="52"/>
      <c r="L172" s="52" t="s">
        <v>100</v>
      </c>
      <c r="M172" s="52"/>
      <c r="N172" s="50">
        <v>122</v>
      </c>
      <c r="O172" s="50">
        <v>216</v>
      </c>
      <c r="P172" s="50"/>
      <c r="R172" s="53">
        <f>N172/O172</f>
        <v>0.56481481481481477</v>
      </c>
    </row>
    <row r="173" spans="1:18" x14ac:dyDescent="0.25">
      <c r="A173" s="47" t="s">
        <v>2407</v>
      </c>
      <c r="B173" s="48" t="s">
        <v>2408</v>
      </c>
      <c r="C173" s="47" t="s">
        <v>2414</v>
      </c>
      <c r="D173" s="48" t="s">
        <v>2415</v>
      </c>
      <c r="E173" s="49">
        <v>0.46360000000000001</v>
      </c>
      <c r="F173" s="54"/>
      <c r="G173" s="51" t="str">
        <f>IF(E173&gt;=40%,"X","")</f>
        <v>X</v>
      </c>
      <c r="H173" s="51" t="str">
        <f>IF(AND( E173&gt;=30%, E173 &lt;=39.99%),"X","")</f>
        <v/>
      </c>
      <c r="I173" s="52" t="s">
        <v>99</v>
      </c>
      <c r="J173" s="52"/>
      <c r="K173" s="52"/>
      <c r="L173" s="52" t="s">
        <v>100</v>
      </c>
      <c r="M173" s="52"/>
      <c r="N173" s="50">
        <v>121</v>
      </c>
      <c r="O173" s="50">
        <v>261</v>
      </c>
      <c r="P173" s="50"/>
      <c r="R173" s="53">
        <f>N173/O173</f>
        <v>0.46360153256704983</v>
      </c>
    </row>
    <row r="174" spans="1:18" s="78" customFormat="1" x14ac:dyDescent="0.25">
      <c r="A174" s="72" t="s">
        <v>2407</v>
      </c>
      <c r="B174" s="73" t="s">
        <v>2408</v>
      </c>
      <c r="C174" s="72"/>
      <c r="D174" s="73" t="s">
        <v>2556</v>
      </c>
      <c r="E174" s="74">
        <f>N174/O174</f>
        <v>0.53897550111358572</v>
      </c>
      <c r="F174" s="75"/>
      <c r="G174" s="76"/>
      <c r="H174" s="76"/>
      <c r="I174" s="77"/>
      <c r="J174" s="77"/>
      <c r="K174" s="77"/>
      <c r="L174" s="77"/>
      <c r="M174" s="77"/>
      <c r="N174" s="75">
        <f>SUM(N170:N173)</f>
        <v>484</v>
      </c>
      <c r="O174" s="75">
        <f>SUM(O170:O173)</f>
        <v>898</v>
      </c>
      <c r="P174" s="75"/>
      <c r="R174" s="79"/>
    </row>
    <row r="175" spans="1:18" x14ac:dyDescent="0.25">
      <c r="A175" s="47" t="s">
        <v>734</v>
      </c>
      <c r="B175" s="48" t="s">
        <v>735</v>
      </c>
      <c r="C175" s="47" t="s">
        <v>736</v>
      </c>
      <c r="D175" s="48" t="s">
        <v>737</v>
      </c>
      <c r="E175" s="49">
        <v>0.36749999999999999</v>
      </c>
      <c r="F175" s="54"/>
      <c r="G175" s="51" t="str">
        <f>IF(E175&gt;=40%,"X","")</f>
        <v/>
      </c>
      <c r="H175" s="51" t="str">
        <f>IF(AND( E175&gt;=30%, E175 &lt;=39.99%),"X","")</f>
        <v>X</v>
      </c>
      <c r="I175" s="52"/>
      <c r="J175" s="52"/>
      <c r="K175" s="52"/>
      <c r="L175" s="52"/>
      <c r="M175" s="52"/>
      <c r="N175" s="50">
        <v>183</v>
      </c>
      <c r="O175" s="50">
        <v>498</v>
      </c>
      <c r="P175" s="50"/>
      <c r="R175" s="53">
        <f>N175/O175</f>
        <v>0.36746987951807231</v>
      </c>
    </row>
    <row r="176" spans="1:18" x14ac:dyDescent="0.25">
      <c r="A176" s="47" t="s">
        <v>738</v>
      </c>
      <c r="B176" s="48" t="s">
        <v>735</v>
      </c>
      <c r="C176" s="47" t="s">
        <v>739</v>
      </c>
      <c r="D176" s="48" t="s">
        <v>740</v>
      </c>
      <c r="E176" s="49">
        <v>0.31309999999999999</v>
      </c>
      <c r="F176" s="54"/>
      <c r="G176" s="51" t="str">
        <f>IF(E176&gt;=40%,"X","")</f>
        <v/>
      </c>
      <c r="H176" s="51" t="str">
        <f>IF(AND( E176&gt;=30%, E176 &lt;=39.99%),"X","")</f>
        <v>X</v>
      </c>
      <c r="I176" s="52"/>
      <c r="J176" s="52"/>
      <c r="K176" s="52"/>
      <c r="L176" s="52"/>
      <c r="M176" s="52"/>
      <c r="N176" s="50">
        <v>129</v>
      </c>
      <c r="O176" s="50">
        <v>412</v>
      </c>
      <c r="P176" s="50"/>
      <c r="R176" s="53">
        <f>N176/O176</f>
        <v>0.31310679611650488</v>
      </c>
    </row>
    <row r="177" spans="1:18" x14ac:dyDescent="0.25">
      <c r="A177" s="47" t="s">
        <v>734</v>
      </c>
      <c r="B177" s="48" t="s">
        <v>735</v>
      </c>
      <c r="C177" s="47" t="s">
        <v>741</v>
      </c>
      <c r="D177" s="48" t="s">
        <v>742</v>
      </c>
      <c r="E177" s="49">
        <v>0.23080000000000001</v>
      </c>
      <c r="F177" s="50"/>
      <c r="G177" s="51" t="str">
        <f>IF(E177&gt;=40%,"X","")</f>
        <v/>
      </c>
      <c r="H177" s="51" t="str">
        <f>IF(AND( E177&gt;=30%, E177 &lt;=39.99%),"X","")</f>
        <v/>
      </c>
      <c r="I177" s="52"/>
      <c r="J177" s="52"/>
      <c r="K177" s="52"/>
      <c r="L177" s="52"/>
      <c r="M177" s="52"/>
      <c r="N177" s="50">
        <v>96</v>
      </c>
      <c r="O177" s="50">
        <v>416</v>
      </c>
      <c r="P177" s="50"/>
      <c r="R177" s="53">
        <f>N177/O177</f>
        <v>0.23076923076923078</v>
      </c>
    </row>
    <row r="178" spans="1:18" x14ac:dyDescent="0.25">
      <c r="A178" s="47" t="s">
        <v>734</v>
      </c>
      <c r="B178" s="48" t="s">
        <v>735</v>
      </c>
      <c r="C178" s="47" t="s">
        <v>743</v>
      </c>
      <c r="D178" s="48" t="s">
        <v>744</v>
      </c>
      <c r="E178" s="49">
        <v>0.1961</v>
      </c>
      <c r="F178" s="50"/>
      <c r="G178" s="51" t="str">
        <f>IF(E178&gt;=40%,"X","")</f>
        <v/>
      </c>
      <c r="H178" s="51" t="str">
        <f>IF(AND( E178&gt;=30%, E178 &lt;=39.99%),"X","")</f>
        <v/>
      </c>
      <c r="I178" s="52"/>
      <c r="J178" s="52"/>
      <c r="K178" s="52"/>
      <c r="L178" s="52"/>
      <c r="M178" s="52"/>
      <c r="N178" s="50">
        <v>112</v>
      </c>
      <c r="O178" s="50">
        <v>571</v>
      </c>
      <c r="P178" s="50"/>
      <c r="R178" s="53">
        <f>N178/O178</f>
        <v>0.19614711033274956</v>
      </c>
    </row>
    <row r="179" spans="1:18" s="78" customFormat="1" x14ac:dyDescent="0.25">
      <c r="A179" s="72" t="s">
        <v>734</v>
      </c>
      <c r="B179" s="73" t="s">
        <v>735</v>
      </c>
      <c r="C179" s="72"/>
      <c r="D179" s="73" t="s">
        <v>2556</v>
      </c>
      <c r="E179" s="74">
        <f>N179/O179</f>
        <v>0.27411702688455458</v>
      </c>
      <c r="F179" s="75"/>
      <c r="G179" s="76"/>
      <c r="H179" s="76"/>
      <c r="I179" s="77"/>
      <c r="J179" s="77"/>
      <c r="K179" s="77"/>
      <c r="L179" s="77"/>
      <c r="M179" s="77"/>
      <c r="N179" s="75">
        <f>SUM(N175:N178)</f>
        <v>520</v>
      </c>
      <c r="O179" s="75">
        <f>SUM(O175:O178)</f>
        <v>1897</v>
      </c>
      <c r="P179" s="75"/>
      <c r="R179" s="79"/>
    </row>
    <row r="180" spans="1:18" x14ac:dyDescent="0.25">
      <c r="A180" s="47" t="s">
        <v>1327</v>
      </c>
      <c r="B180" s="48" t="s">
        <v>1328</v>
      </c>
      <c r="C180" s="47" t="s">
        <v>1329</v>
      </c>
      <c r="D180" s="48" t="s">
        <v>1330</v>
      </c>
      <c r="E180" s="49">
        <v>0.24030000000000001</v>
      </c>
      <c r="F180" s="50"/>
      <c r="G180" s="51" t="str">
        <f>IF(E180&gt;=40%,"X","")</f>
        <v/>
      </c>
      <c r="H180" s="51" t="str">
        <f>IF(AND( E180&gt;=30%, E180 &lt;=39.99%),"X","")</f>
        <v/>
      </c>
      <c r="I180" s="52"/>
      <c r="J180" s="52"/>
      <c r="K180" s="52"/>
      <c r="L180" s="52"/>
      <c r="M180" s="52"/>
      <c r="N180" s="50">
        <v>62</v>
      </c>
      <c r="O180" s="50">
        <v>258</v>
      </c>
      <c r="P180" s="50"/>
      <c r="R180" s="53">
        <f>N180/O180</f>
        <v>0.24031007751937986</v>
      </c>
    </row>
    <row r="181" spans="1:18" x14ac:dyDescent="0.25">
      <c r="A181" s="47" t="s">
        <v>1327</v>
      </c>
      <c r="B181" s="48" t="s">
        <v>1328</v>
      </c>
      <c r="C181" s="47" t="s">
        <v>1331</v>
      </c>
      <c r="D181" s="48" t="s">
        <v>1332</v>
      </c>
      <c r="E181" s="49">
        <v>0.30059999999999998</v>
      </c>
      <c r="F181" s="54"/>
      <c r="G181" s="51" t="str">
        <f>IF(E181&gt;=40%,"X","")</f>
        <v/>
      </c>
      <c r="H181" s="51" t="str">
        <f>IF(AND( E181&gt;=30%, E181 &lt;=39.99%),"X","")</f>
        <v>X</v>
      </c>
      <c r="I181" s="52"/>
      <c r="J181" s="52"/>
      <c r="K181" s="52"/>
      <c r="L181" s="52"/>
      <c r="M181" s="52"/>
      <c r="N181" s="50">
        <v>49</v>
      </c>
      <c r="O181" s="50">
        <v>163</v>
      </c>
      <c r="P181" s="50"/>
      <c r="R181" s="53">
        <f>N181/O181</f>
        <v>0.30061349693251532</v>
      </c>
    </row>
    <row r="182" spans="1:18" x14ac:dyDescent="0.25">
      <c r="A182" s="47" t="s">
        <v>1327</v>
      </c>
      <c r="B182" s="48" t="s">
        <v>1328</v>
      </c>
      <c r="C182" s="47" t="s">
        <v>1333</v>
      </c>
      <c r="D182" s="48" t="s">
        <v>1334</v>
      </c>
      <c r="E182" s="49">
        <v>0.1741</v>
      </c>
      <c r="F182" s="54"/>
      <c r="G182" s="51" t="str">
        <f>IF(E182&gt;=40%,"X","")</f>
        <v/>
      </c>
      <c r="H182" s="51" t="str">
        <f>IF(AND( E182&gt;=30%, E182 &lt;=39.99%),"X","")</f>
        <v/>
      </c>
      <c r="I182" s="52"/>
      <c r="J182" s="52"/>
      <c r="K182" s="52"/>
      <c r="L182" s="52"/>
      <c r="M182" s="52"/>
      <c r="N182" s="50">
        <v>35</v>
      </c>
      <c r="O182" s="50">
        <v>201</v>
      </c>
      <c r="P182" s="50"/>
      <c r="R182" s="53">
        <f>N182/O182</f>
        <v>0.17412935323383086</v>
      </c>
    </row>
    <row r="183" spans="1:18" s="78" customFormat="1" x14ac:dyDescent="0.25">
      <c r="A183" s="72" t="s">
        <v>1327</v>
      </c>
      <c r="B183" s="73" t="s">
        <v>1328</v>
      </c>
      <c r="C183" s="72"/>
      <c r="D183" s="73" t="s">
        <v>2556</v>
      </c>
      <c r="E183" s="74">
        <f>N183/O183</f>
        <v>0.2347266881028939</v>
      </c>
      <c r="F183" s="75"/>
      <c r="G183" s="76"/>
      <c r="H183" s="76"/>
      <c r="I183" s="77"/>
      <c r="J183" s="77"/>
      <c r="K183" s="77"/>
      <c r="L183" s="77"/>
      <c r="M183" s="77"/>
      <c r="N183" s="75">
        <f>SUM(N180:N182)</f>
        <v>146</v>
      </c>
      <c r="O183" s="75">
        <f>SUM(O180:O182)</f>
        <v>622</v>
      </c>
      <c r="P183" s="75"/>
      <c r="R183" s="79"/>
    </row>
    <row r="184" spans="1:18" x14ac:dyDescent="0.25">
      <c r="A184" s="57" t="s">
        <v>1834</v>
      </c>
      <c r="B184" s="58" t="s">
        <v>1835</v>
      </c>
      <c r="C184" s="57" t="s">
        <v>1836</v>
      </c>
      <c r="D184" s="58" t="s">
        <v>1837</v>
      </c>
      <c r="E184" s="49">
        <v>0.18179999999999999</v>
      </c>
      <c r="F184" s="54"/>
      <c r="G184" s="51" t="str">
        <f>IF(E184&gt;=40%,"X","")</f>
        <v/>
      </c>
      <c r="H184" s="51" t="str">
        <f>IF(AND( E184&gt;=30%, E184 &lt;=39.99%),"X","")</f>
        <v/>
      </c>
      <c r="I184" s="52"/>
      <c r="J184" s="52"/>
      <c r="K184" s="52"/>
      <c r="L184" s="52"/>
      <c r="M184" s="52"/>
      <c r="N184" s="50">
        <v>42</v>
      </c>
      <c r="O184" s="50">
        <v>231</v>
      </c>
      <c r="P184" s="50"/>
      <c r="R184" s="53">
        <f>N184/O184</f>
        <v>0.18181818181818182</v>
      </c>
    </row>
    <row r="185" spans="1:18" x14ac:dyDescent="0.25">
      <c r="A185" s="47" t="s">
        <v>1834</v>
      </c>
      <c r="B185" s="48" t="s">
        <v>1835</v>
      </c>
      <c r="C185" s="47" t="s">
        <v>1840</v>
      </c>
      <c r="D185" s="48" t="s">
        <v>1841</v>
      </c>
      <c r="E185" s="59">
        <v>0.24790000000000001</v>
      </c>
      <c r="F185" s="50"/>
      <c r="G185" s="51" t="str">
        <f>IF(E185&gt;=40%,"X","")</f>
        <v/>
      </c>
      <c r="H185" s="51" t="str">
        <f>IF(AND( E185&gt;=30%, E185 &lt;=39.99%),"X","")</f>
        <v/>
      </c>
      <c r="I185" s="52"/>
      <c r="J185" s="52"/>
      <c r="K185" s="52"/>
      <c r="L185" s="52"/>
      <c r="M185" s="52"/>
      <c r="N185" s="50">
        <v>87</v>
      </c>
      <c r="O185" s="50">
        <v>351</v>
      </c>
      <c r="P185" s="50"/>
      <c r="R185" s="53">
        <f>N185/O185</f>
        <v>0.24786324786324787</v>
      </c>
    </row>
    <row r="186" spans="1:18" x14ac:dyDescent="0.25">
      <c r="A186" s="47" t="s">
        <v>1834</v>
      </c>
      <c r="B186" s="48" t="s">
        <v>1835</v>
      </c>
      <c r="C186" s="47" t="s">
        <v>1838</v>
      </c>
      <c r="D186" s="48" t="s">
        <v>1839</v>
      </c>
      <c r="E186" s="59">
        <v>0.1905</v>
      </c>
      <c r="F186" s="54"/>
      <c r="G186" s="51" t="str">
        <f>IF(E186&gt;=40%,"X","")</f>
        <v/>
      </c>
      <c r="H186" s="51" t="str">
        <f>IF(AND( E186&gt;=30%, E186 &lt;=39.99%),"X","")</f>
        <v/>
      </c>
      <c r="I186" s="52"/>
      <c r="J186" s="52"/>
      <c r="K186" s="52"/>
      <c r="L186" s="52"/>
      <c r="M186" s="52"/>
      <c r="N186" s="50">
        <v>48</v>
      </c>
      <c r="O186" s="50">
        <v>252</v>
      </c>
      <c r="P186" s="50"/>
      <c r="R186" s="53">
        <f>N186/O186</f>
        <v>0.19047619047619047</v>
      </c>
    </row>
    <row r="187" spans="1:18" s="78" customFormat="1" x14ac:dyDescent="0.25">
      <c r="A187" s="72" t="s">
        <v>1834</v>
      </c>
      <c r="B187" s="73" t="s">
        <v>1835</v>
      </c>
      <c r="C187" s="72"/>
      <c r="D187" s="73" t="s">
        <v>2556</v>
      </c>
      <c r="E187" s="74">
        <f>N187/O187</f>
        <v>0.21223021582733814</v>
      </c>
      <c r="F187" s="75"/>
      <c r="G187" s="76"/>
      <c r="H187" s="76"/>
      <c r="I187" s="77"/>
      <c r="J187" s="77"/>
      <c r="K187" s="77"/>
      <c r="L187" s="77"/>
      <c r="M187" s="77"/>
      <c r="N187" s="75">
        <f>SUM(N184:N186)</f>
        <v>177</v>
      </c>
      <c r="O187" s="75">
        <f>SUM(O184:O186)</f>
        <v>834</v>
      </c>
      <c r="P187" s="75"/>
      <c r="R187" s="79"/>
    </row>
    <row r="188" spans="1:18" x14ac:dyDescent="0.25">
      <c r="A188" s="47" t="s">
        <v>2512</v>
      </c>
      <c r="B188" s="48" t="s">
        <v>2513</v>
      </c>
      <c r="C188" s="47" t="s">
        <v>2516</v>
      </c>
      <c r="D188" s="48" t="s">
        <v>2517</v>
      </c>
      <c r="E188" s="59">
        <v>0.16189999999999999</v>
      </c>
      <c r="F188" s="50"/>
      <c r="G188" s="51" t="str">
        <f>IF(E188&gt;=40%,"X","")</f>
        <v/>
      </c>
      <c r="H188" s="51" t="str">
        <f>IF(AND( E188&gt;=30%, E188 &lt;=39.99%),"X","")</f>
        <v/>
      </c>
      <c r="I188" s="52"/>
      <c r="J188" s="52"/>
      <c r="K188" s="52"/>
      <c r="L188" s="52"/>
      <c r="M188" s="52"/>
      <c r="N188" s="50">
        <v>57</v>
      </c>
      <c r="O188" s="50">
        <v>352</v>
      </c>
      <c r="P188" s="50"/>
      <c r="R188" s="53">
        <f>N188/O188</f>
        <v>0.16193181818181818</v>
      </c>
    </row>
    <row r="189" spans="1:18" x14ac:dyDescent="0.25">
      <c r="A189" s="47" t="s">
        <v>2512</v>
      </c>
      <c r="B189" s="48" t="s">
        <v>2513</v>
      </c>
      <c r="C189" s="47" t="s">
        <v>2514</v>
      </c>
      <c r="D189" s="48" t="s">
        <v>2515</v>
      </c>
      <c r="E189" s="59">
        <v>0.24840000000000001</v>
      </c>
      <c r="F189" s="50">
        <v>888</v>
      </c>
      <c r="G189" s="51" t="str">
        <f>IF(E189&gt;=40%,"X","")</f>
        <v/>
      </c>
      <c r="H189" s="51" t="str">
        <f>IF(AND( E189&gt;=30%, E189 &lt;=39.99%),"X","")</f>
        <v/>
      </c>
      <c r="I189" s="52"/>
      <c r="J189" s="52"/>
      <c r="K189" s="52"/>
      <c r="L189" s="52"/>
      <c r="M189" s="52"/>
      <c r="N189" s="50">
        <v>120</v>
      </c>
      <c r="O189" s="50">
        <v>483</v>
      </c>
      <c r="P189" s="50"/>
      <c r="R189" s="53">
        <f>N189/O189</f>
        <v>0.2484472049689441</v>
      </c>
    </row>
    <row r="190" spans="1:18" s="78" customFormat="1" x14ac:dyDescent="0.25">
      <c r="A190" s="72" t="s">
        <v>2512</v>
      </c>
      <c r="B190" s="73" t="s">
        <v>2513</v>
      </c>
      <c r="C190" s="72"/>
      <c r="D190" s="73" t="s">
        <v>2556</v>
      </c>
      <c r="E190" s="74">
        <f>N190/O190</f>
        <v>0.21197604790419161</v>
      </c>
      <c r="F190" s="75"/>
      <c r="G190" s="76"/>
      <c r="H190" s="76"/>
      <c r="I190" s="77"/>
      <c r="J190" s="77"/>
      <c r="K190" s="77"/>
      <c r="L190" s="77"/>
      <c r="M190" s="77"/>
      <c r="N190" s="75">
        <f>SUM(N188:N189)</f>
        <v>177</v>
      </c>
      <c r="O190" s="75">
        <f>SUM(O188:O189)</f>
        <v>835</v>
      </c>
      <c r="P190" s="75"/>
      <c r="R190" s="79"/>
    </row>
    <row r="191" spans="1:18" x14ac:dyDescent="0.25">
      <c r="A191" s="47" t="s">
        <v>866</v>
      </c>
      <c r="B191" s="48" t="s">
        <v>867</v>
      </c>
      <c r="C191" s="47" t="s">
        <v>868</v>
      </c>
      <c r="D191" s="48" t="s">
        <v>869</v>
      </c>
      <c r="E191" s="49">
        <v>0.30669999999999997</v>
      </c>
      <c r="F191" s="50"/>
      <c r="G191" s="51" t="str">
        <f>IF(E191&gt;=40%,"X","")</f>
        <v/>
      </c>
      <c r="H191" s="51" t="str">
        <f>IF(AND( E191&gt;=30%, E191 &lt;=39.99%),"X","")</f>
        <v>X</v>
      </c>
      <c r="I191" s="52"/>
      <c r="J191" s="52"/>
      <c r="K191" s="52"/>
      <c r="L191" s="52"/>
      <c r="M191" s="52"/>
      <c r="N191" s="50">
        <v>115</v>
      </c>
      <c r="O191" s="50">
        <v>375</v>
      </c>
      <c r="P191" s="50"/>
      <c r="R191" s="53">
        <f>N191/O191</f>
        <v>0.30666666666666664</v>
      </c>
    </row>
    <row r="192" spans="1:18" x14ac:dyDescent="0.25">
      <c r="A192" s="47" t="s">
        <v>866</v>
      </c>
      <c r="B192" s="48" t="s">
        <v>867</v>
      </c>
      <c r="C192" s="47" t="s">
        <v>870</v>
      </c>
      <c r="D192" s="48" t="s">
        <v>871</v>
      </c>
      <c r="E192" s="49">
        <v>0.26419999999999999</v>
      </c>
      <c r="F192" s="50"/>
      <c r="G192" s="51" t="str">
        <f>IF(E192&gt;=40%,"X","")</f>
        <v/>
      </c>
      <c r="H192" s="51" t="str">
        <f>IF(AND( E192&gt;=30%, E192 &lt;=39.99%),"X","")</f>
        <v/>
      </c>
      <c r="I192" s="52"/>
      <c r="J192" s="52"/>
      <c r="K192" s="52"/>
      <c r="L192" s="52"/>
      <c r="M192" s="52"/>
      <c r="N192" s="50">
        <v>65</v>
      </c>
      <c r="O192" s="50">
        <v>246</v>
      </c>
      <c r="P192" s="50"/>
      <c r="R192" s="53">
        <f>N192/O192</f>
        <v>0.26422764227642276</v>
      </c>
    </row>
    <row r="193" spans="1:18" s="78" customFormat="1" x14ac:dyDescent="0.25">
      <c r="A193" s="72" t="s">
        <v>866</v>
      </c>
      <c r="B193" s="73" t="s">
        <v>867</v>
      </c>
      <c r="C193" s="72"/>
      <c r="D193" s="73" t="s">
        <v>2556</v>
      </c>
      <c r="E193" s="74">
        <f>N193/O193</f>
        <v>0.28985507246376813</v>
      </c>
      <c r="F193" s="75"/>
      <c r="G193" s="76"/>
      <c r="H193" s="76"/>
      <c r="I193" s="77"/>
      <c r="J193" s="77"/>
      <c r="K193" s="77"/>
      <c r="L193" s="77"/>
      <c r="M193" s="77"/>
      <c r="N193" s="75">
        <f>SUM(N191:N192)</f>
        <v>180</v>
      </c>
      <c r="O193" s="75">
        <f>SUM(O191:O192)</f>
        <v>621</v>
      </c>
      <c r="P193" s="75"/>
      <c r="R193" s="79"/>
    </row>
    <row r="194" spans="1:18" x14ac:dyDescent="0.25">
      <c r="A194" s="47" t="s">
        <v>635</v>
      </c>
      <c r="B194" s="48" t="s">
        <v>636</v>
      </c>
      <c r="C194" s="47" t="s">
        <v>637</v>
      </c>
      <c r="D194" s="48" t="s">
        <v>638</v>
      </c>
      <c r="E194" s="49">
        <v>0.18779999999999999</v>
      </c>
      <c r="F194" s="50">
        <v>888</v>
      </c>
      <c r="G194" s="51" t="str">
        <f>IF(E194&gt;=40%,"X","")</f>
        <v/>
      </c>
      <c r="H194" s="51" t="str">
        <f>IF(AND( E194&gt;=30%, E194 &lt;=39.99%),"X","")</f>
        <v/>
      </c>
      <c r="I194" s="52"/>
      <c r="J194" s="52"/>
      <c r="K194" s="52"/>
      <c r="L194" s="52"/>
      <c r="M194" s="52"/>
      <c r="N194" s="50">
        <v>34</v>
      </c>
      <c r="O194" s="50">
        <v>181</v>
      </c>
      <c r="P194" s="50"/>
      <c r="R194" s="53">
        <f>N194/O194</f>
        <v>0.18784530386740331</v>
      </c>
    </row>
    <row r="195" spans="1:18" x14ac:dyDescent="0.25">
      <c r="A195" s="47" t="s">
        <v>635</v>
      </c>
      <c r="B195" s="48" t="s">
        <v>636</v>
      </c>
      <c r="C195" s="47" t="s">
        <v>639</v>
      </c>
      <c r="D195" s="48" t="s">
        <v>640</v>
      </c>
      <c r="E195" s="49">
        <v>0.17030000000000001</v>
      </c>
      <c r="F195" s="50"/>
      <c r="G195" s="51" t="str">
        <f>IF(E195&gt;=40%,"X","")</f>
        <v/>
      </c>
      <c r="H195" s="51" t="str">
        <f>IF(AND( E195&gt;=30%, E195 &lt;=39.99%),"X","")</f>
        <v/>
      </c>
      <c r="I195" s="52"/>
      <c r="J195" s="52"/>
      <c r="K195" s="52"/>
      <c r="L195" s="52"/>
      <c r="M195" s="52"/>
      <c r="N195" s="50">
        <v>31</v>
      </c>
      <c r="O195" s="50">
        <v>182</v>
      </c>
      <c r="P195" s="50"/>
      <c r="R195" s="53">
        <f>N195/O195</f>
        <v>0.17032967032967034</v>
      </c>
    </row>
    <row r="196" spans="1:18" s="78" customFormat="1" x14ac:dyDescent="0.25">
      <c r="A196" s="72" t="s">
        <v>635</v>
      </c>
      <c r="B196" s="73" t="s">
        <v>636</v>
      </c>
      <c r="C196" s="72"/>
      <c r="D196" s="73" t="s">
        <v>2556</v>
      </c>
      <c r="E196" s="74">
        <f>N196/O196</f>
        <v>0.1790633608815427</v>
      </c>
      <c r="F196" s="75"/>
      <c r="G196" s="76"/>
      <c r="H196" s="76"/>
      <c r="I196" s="77"/>
      <c r="J196" s="77"/>
      <c r="K196" s="77"/>
      <c r="L196" s="77"/>
      <c r="M196" s="77"/>
      <c r="N196" s="75">
        <f>SUM(N194:N195)</f>
        <v>65</v>
      </c>
      <c r="O196" s="75">
        <f>SUM(O194:O195)</f>
        <v>363</v>
      </c>
      <c r="P196" s="75"/>
      <c r="R196" s="79"/>
    </row>
    <row r="197" spans="1:18" x14ac:dyDescent="0.25">
      <c r="A197" s="47" t="s">
        <v>921</v>
      </c>
      <c r="B197" s="48" t="s">
        <v>922</v>
      </c>
      <c r="C197" s="47" t="s">
        <v>923</v>
      </c>
      <c r="D197" s="48" t="s">
        <v>924</v>
      </c>
      <c r="E197" s="49">
        <v>0.22889999999999999</v>
      </c>
      <c r="F197" s="50"/>
      <c r="G197" s="51" t="str">
        <f>IF(E197&gt;=40%,"X","")</f>
        <v/>
      </c>
      <c r="H197" s="51" t="str">
        <f>IF(AND( E197&gt;=30%, E197 &lt;=39.99%),"X","")</f>
        <v/>
      </c>
      <c r="I197" s="52"/>
      <c r="J197" s="52"/>
      <c r="K197" s="52"/>
      <c r="L197" s="52"/>
      <c r="M197" s="52"/>
      <c r="N197" s="50">
        <v>174</v>
      </c>
      <c r="O197" s="50">
        <v>760</v>
      </c>
      <c r="P197" s="50"/>
      <c r="R197" s="53">
        <f>N197/O197</f>
        <v>0.22894736842105262</v>
      </c>
    </row>
    <row r="198" spans="1:18" x14ac:dyDescent="0.25">
      <c r="A198" s="47" t="s">
        <v>921</v>
      </c>
      <c r="B198" s="48" t="s">
        <v>922</v>
      </c>
      <c r="C198" s="47" t="s">
        <v>925</v>
      </c>
      <c r="D198" s="48" t="s">
        <v>926</v>
      </c>
      <c r="E198" s="49">
        <v>0.16170000000000001</v>
      </c>
      <c r="F198" s="50"/>
      <c r="G198" s="51" t="str">
        <f>IF(E198&gt;=40%,"X","")</f>
        <v/>
      </c>
      <c r="H198" s="51" t="str">
        <f>IF(AND( E198&gt;=30%, E198 &lt;=39.99%),"X","")</f>
        <v/>
      </c>
      <c r="I198" s="52"/>
      <c r="J198" s="52"/>
      <c r="K198" s="52"/>
      <c r="L198" s="52"/>
      <c r="M198" s="52"/>
      <c r="N198" s="50">
        <v>76</v>
      </c>
      <c r="O198" s="50">
        <v>470</v>
      </c>
      <c r="P198" s="50"/>
      <c r="R198" s="53">
        <f>N198/O198</f>
        <v>0.16170212765957448</v>
      </c>
    </row>
    <row r="199" spans="1:18" x14ac:dyDescent="0.25">
      <c r="A199" s="47" t="s">
        <v>921</v>
      </c>
      <c r="B199" s="48" t="s">
        <v>922</v>
      </c>
      <c r="C199" s="47" t="s">
        <v>927</v>
      </c>
      <c r="D199" s="48" t="s">
        <v>928</v>
      </c>
      <c r="E199" s="49">
        <v>0.17460000000000001</v>
      </c>
      <c r="F199" s="50"/>
      <c r="G199" s="51" t="str">
        <f>IF(E199&gt;=40%,"X","")</f>
        <v/>
      </c>
      <c r="H199" s="51" t="str">
        <f>IF(AND( E199&gt;=30%, E199 &lt;=39.99%),"X","")</f>
        <v/>
      </c>
      <c r="I199" s="52"/>
      <c r="J199" s="52"/>
      <c r="K199" s="52"/>
      <c r="L199" s="52"/>
      <c r="M199" s="52"/>
      <c r="N199" s="50">
        <v>66</v>
      </c>
      <c r="O199" s="50">
        <v>378</v>
      </c>
      <c r="P199" s="50"/>
      <c r="R199" s="53">
        <f>N199/O199</f>
        <v>0.17460317460317459</v>
      </c>
    </row>
    <row r="200" spans="1:18" s="78" customFormat="1" x14ac:dyDescent="0.25">
      <c r="A200" s="72" t="s">
        <v>921</v>
      </c>
      <c r="B200" s="73" t="s">
        <v>922</v>
      </c>
      <c r="C200" s="72"/>
      <c r="D200" s="73" t="s">
        <v>2556</v>
      </c>
      <c r="E200" s="74">
        <f>N200/O200</f>
        <v>0.19651741293532338</v>
      </c>
      <c r="F200" s="75"/>
      <c r="G200" s="76"/>
      <c r="H200" s="76"/>
      <c r="I200" s="77"/>
      <c r="J200" s="77"/>
      <c r="K200" s="77"/>
      <c r="L200" s="77"/>
      <c r="M200" s="77"/>
      <c r="N200" s="75">
        <f>SUM(N197:N199)</f>
        <v>316</v>
      </c>
      <c r="O200" s="75">
        <f>SUM(O197:O199)</f>
        <v>1608</v>
      </c>
      <c r="P200" s="75"/>
      <c r="R200" s="79"/>
    </row>
    <row r="201" spans="1:18" x14ac:dyDescent="0.25">
      <c r="A201" s="47" t="s">
        <v>2543</v>
      </c>
      <c r="B201" s="48" t="s">
        <v>2544</v>
      </c>
      <c r="C201" s="47" t="s">
        <v>2545</v>
      </c>
      <c r="D201" s="48" t="s">
        <v>2546</v>
      </c>
      <c r="E201" s="49">
        <v>0.26989999999999997</v>
      </c>
      <c r="F201" s="50"/>
      <c r="G201" s="51" t="str">
        <f>IF(E201&gt;=40%,"X","")</f>
        <v/>
      </c>
      <c r="H201" s="51" t="str">
        <f>IF(AND( E201&gt;=30%, E201 &lt;=39.99%),"X","")</f>
        <v/>
      </c>
      <c r="I201" s="52"/>
      <c r="J201" s="52"/>
      <c r="K201" s="52"/>
      <c r="L201" s="52"/>
      <c r="M201" s="52"/>
      <c r="N201" s="50">
        <v>112</v>
      </c>
      <c r="O201" s="50">
        <v>415</v>
      </c>
      <c r="P201" s="50"/>
      <c r="R201" s="53">
        <f>N201/O201</f>
        <v>0.26987951807228916</v>
      </c>
    </row>
    <row r="202" spans="1:18" x14ac:dyDescent="0.25">
      <c r="A202" s="47" t="s">
        <v>2543</v>
      </c>
      <c r="B202" s="48" t="s">
        <v>2544</v>
      </c>
      <c r="C202" s="47" t="s">
        <v>2549</v>
      </c>
      <c r="D202" s="48" t="s">
        <v>2550</v>
      </c>
      <c r="E202" s="49">
        <v>0.17960000000000001</v>
      </c>
      <c r="F202" s="54"/>
      <c r="G202" s="51" t="str">
        <f>IF(E202&gt;=40%,"X","")</f>
        <v/>
      </c>
      <c r="H202" s="51" t="str">
        <f>IF(AND( E202&gt;=30%, E202 &lt;=39.99%),"X","")</f>
        <v/>
      </c>
      <c r="I202" s="52"/>
      <c r="J202" s="52"/>
      <c r="K202" s="52"/>
      <c r="L202" s="52"/>
      <c r="M202" s="52"/>
      <c r="N202" s="50">
        <v>44</v>
      </c>
      <c r="O202" s="50">
        <v>245</v>
      </c>
      <c r="P202" s="50"/>
      <c r="R202" s="53">
        <f>N202/O202</f>
        <v>0.17959183673469387</v>
      </c>
    </row>
    <row r="203" spans="1:18" x14ac:dyDescent="0.25">
      <c r="A203" s="47" t="s">
        <v>2543</v>
      </c>
      <c r="B203" s="48" t="s">
        <v>2544</v>
      </c>
      <c r="C203" s="47" t="s">
        <v>2547</v>
      </c>
      <c r="D203" s="48" t="s">
        <v>2548</v>
      </c>
      <c r="E203" s="49">
        <v>0.24540000000000001</v>
      </c>
      <c r="F203" s="54"/>
      <c r="G203" s="51" t="str">
        <f>IF(E203&gt;=40%,"X","")</f>
        <v/>
      </c>
      <c r="H203" s="51" t="str">
        <f>IF(AND( E203&gt;=30%, E203 &lt;=39.99%),"X","")</f>
        <v/>
      </c>
      <c r="I203" s="52"/>
      <c r="J203" s="52"/>
      <c r="K203" s="52"/>
      <c r="L203" s="52"/>
      <c r="M203" s="52"/>
      <c r="N203" s="50">
        <v>53</v>
      </c>
      <c r="O203" s="50">
        <v>216</v>
      </c>
      <c r="P203" s="50"/>
      <c r="R203" s="53">
        <f>N203/O203</f>
        <v>0.24537037037037038</v>
      </c>
    </row>
    <row r="204" spans="1:18" s="78" customFormat="1" x14ac:dyDescent="0.25">
      <c r="A204" s="72" t="s">
        <v>2543</v>
      </c>
      <c r="B204" s="73" t="s">
        <v>2544</v>
      </c>
      <c r="C204" s="72"/>
      <c r="D204" s="73" t="s">
        <v>2556</v>
      </c>
      <c r="E204" s="74">
        <f>N204/O204</f>
        <v>0.23858447488584475</v>
      </c>
      <c r="F204" s="75"/>
      <c r="G204" s="76"/>
      <c r="H204" s="76"/>
      <c r="I204" s="77"/>
      <c r="J204" s="77"/>
      <c r="K204" s="77"/>
      <c r="L204" s="77"/>
      <c r="M204" s="77"/>
      <c r="N204" s="75">
        <f>SUM(N201:N203)</f>
        <v>209</v>
      </c>
      <c r="O204" s="75">
        <f>SUM(O201:O203)</f>
        <v>876</v>
      </c>
      <c r="P204" s="75"/>
      <c r="R204" s="79"/>
    </row>
    <row r="205" spans="1:18" x14ac:dyDescent="0.25">
      <c r="A205" s="47" t="s">
        <v>951</v>
      </c>
      <c r="B205" s="48" t="s">
        <v>952</v>
      </c>
      <c r="C205" s="47" t="s">
        <v>953</v>
      </c>
      <c r="D205" s="48" t="s">
        <v>2607</v>
      </c>
      <c r="E205" s="49">
        <v>0.38569999999999999</v>
      </c>
      <c r="F205" s="50">
        <v>888</v>
      </c>
      <c r="G205" s="51" t="str">
        <f>IF(E205&gt;=40%,"X","")</f>
        <v/>
      </c>
      <c r="H205" s="51" t="str">
        <f>IF(AND( E205&gt;=30%, E205 &lt;=39.99%),"X","")</f>
        <v>X</v>
      </c>
      <c r="I205" s="52" t="s">
        <v>99</v>
      </c>
      <c r="J205" s="52"/>
      <c r="K205" s="52"/>
      <c r="L205" s="52" t="s">
        <v>100</v>
      </c>
      <c r="M205" s="52"/>
      <c r="N205" s="50">
        <v>113</v>
      </c>
      <c r="O205" s="50">
        <v>293</v>
      </c>
      <c r="P205" s="50"/>
      <c r="R205" s="53">
        <f>N205/O205</f>
        <v>0.38566552901023893</v>
      </c>
    </row>
    <row r="206" spans="1:18" x14ac:dyDescent="0.25">
      <c r="A206" s="47" t="s">
        <v>951</v>
      </c>
      <c r="B206" s="48" t="s">
        <v>952</v>
      </c>
      <c r="C206" s="47" t="s">
        <v>954</v>
      </c>
      <c r="D206" s="48" t="s">
        <v>955</v>
      </c>
      <c r="E206" s="49">
        <v>0.31430000000000002</v>
      </c>
      <c r="F206" s="50"/>
      <c r="G206" s="51" t="str">
        <f>IF(E206&gt;=40%,"X","")</f>
        <v/>
      </c>
      <c r="H206" s="51" t="str">
        <f>IF(AND( E206&gt;=30%, E206 &lt;=39.99%),"X","")</f>
        <v>X</v>
      </c>
      <c r="I206" s="52" t="s">
        <v>99</v>
      </c>
      <c r="J206" s="52"/>
      <c r="K206" s="52"/>
      <c r="L206" s="52" t="s">
        <v>100</v>
      </c>
      <c r="M206" s="52"/>
      <c r="N206" s="50">
        <v>66</v>
      </c>
      <c r="O206" s="50">
        <v>210</v>
      </c>
      <c r="P206" s="50"/>
      <c r="R206" s="53">
        <f>N206/O206</f>
        <v>0.31428571428571428</v>
      </c>
    </row>
    <row r="207" spans="1:18" s="78" customFormat="1" x14ac:dyDescent="0.25">
      <c r="A207" s="72" t="s">
        <v>2578</v>
      </c>
      <c r="B207" s="73" t="s">
        <v>952</v>
      </c>
      <c r="C207" s="72"/>
      <c r="D207" s="73" t="s">
        <v>2556</v>
      </c>
      <c r="E207" s="74">
        <f>N207/O207</f>
        <v>0.35586481113320079</v>
      </c>
      <c r="F207" s="75"/>
      <c r="G207" s="76"/>
      <c r="H207" s="76"/>
      <c r="I207" s="77"/>
      <c r="J207" s="77"/>
      <c r="K207" s="77"/>
      <c r="L207" s="77"/>
      <c r="M207" s="77"/>
      <c r="N207" s="75">
        <f>SUM(N205:N206)</f>
        <v>179</v>
      </c>
      <c r="O207" s="75">
        <f>SUM(O205:O206)</f>
        <v>503</v>
      </c>
      <c r="P207" s="75"/>
      <c r="R207" s="79"/>
    </row>
    <row r="208" spans="1:18" x14ac:dyDescent="0.25">
      <c r="A208" s="47" t="s">
        <v>508</v>
      </c>
      <c r="B208" s="48" t="s">
        <v>507</v>
      </c>
      <c r="C208" s="47" t="s">
        <v>509</v>
      </c>
      <c r="D208" s="48" t="s">
        <v>2625</v>
      </c>
      <c r="E208" s="49">
        <v>0.20749999999999999</v>
      </c>
      <c r="F208" s="50">
        <v>888</v>
      </c>
      <c r="G208" s="51" t="str">
        <f>IF(E208&gt;=40%,"X","")</f>
        <v/>
      </c>
      <c r="H208" s="51" t="str">
        <f>IF(AND( E208&gt;=30%, E208 &lt;=39.99%),"X","")</f>
        <v/>
      </c>
      <c r="I208" s="52"/>
      <c r="J208" s="52"/>
      <c r="K208" s="52"/>
      <c r="L208" s="52"/>
      <c r="M208" s="52"/>
      <c r="N208" s="50">
        <v>61</v>
      </c>
      <c r="O208" s="50">
        <v>294</v>
      </c>
      <c r="P208" s="50"/>
      <c r="R208" s="53">
        <f>N208/O208</f>
        <v>0.20748299319727892</v>
      </c>
    </row>
    <row r="209" spans="1:18" x14ac:dyDescent="0.25">
      <c r="A209" s="47" t="s">
        <v>508</v>
      </c>
      <c r="B209" s="48" t="s">
        <v>507</v>
      </c>
      <c r="C209" s="47" t="s">
        <v>506</v>
      </c>
      <c r="D209" s="48" t="s">
        <v>505</v>
      </c>
      <c r="E209" s="49">
        <v>0.2059</v>
      </c>
      <c r="F209" s="50"/>
      <c r="G209" s="51" t="str">
        <f>IF(E209&gt;=40%,"X","")</f>
        <v/>
      </c>
      <c r="H209" s="51" t="str">
        <f>IF(AND( E209&gt;=30%, E209 &lt;=39.99%),"X","")</f>
        <v/>
      </c>
      <c r="I209" s="52"/>
      <c r="J209" s="52"/>
      <c r="K209" s="52"/>
      <c r="L209" s="52"/>
      <c r="M209" s="52"/>
      <c r="N209" s="50">
        <v>56</v>
      </c>
      <c r="O209" s="50">
        <v>272</v>
      </c>
      <c r="P209" s="50"/>
      <c r="R209" s="53">
        <f>N209/O209</f>
        <v>0.20588235294117646</v>
      </c>
    </row>
    <row r="210" spans="1:18" s="78" customFormat="1" x14ac:dyDescent="0.25">
      <c r="A210" s="72" t="s">
        <v>508</v>
      </c>
      <c r="B210" s="73" t="s">
        <v>507</v>
      </c>
      <c r="C210" s="72"/>
      <c r="D210" s="73" t="s">
        <v>2556</v>
      </c>
      <c r="E210" s="74">
        <f>N210/O210</f>
        <v>0.20671378091872791</v>
      </c>
      <c r="F210" s="75"/>
      <c r="G210" s="76"/>
      <c r="H210" s="76"/>
      <c r="I210" s="77"/>
      <c r="J210" s="77"/>
      <c r="K210" s="77"/>
      <c r="L210" s="77"/>
      <c r="M210" s="77"/>
      <c r="N210" s="75">
        <f>SUM(N208:N209)</f>
        <v>117</v>
      </c>
      <c r="O210" s="75">
        <f>SUM(O208:O209)</f>
        <v>566</v>
      </c>
      <c r="P210" s="75"/>
      <c r="R210" s="79"/>
    </row>
    <row r="211" spans="1:18" x14ac:dyDescent="0.25">
      <c r="A211" s="47" t="s">
        <v>1268</v>
      </c>
      <c r="B211" s="48" t="s">
        <v>1269</v>
      </c>
      <c r="C211" s="47" t="s">
        <v>1268</v>
      </c>
      <c r="D211" s="48" t="s">
        <v>1270</v>
      </c>
      <c r="E211" s="49">
        <v>0.3306</v>
      </c>
      <c r="F211" s="50">
        <v>888</v>
      </c>
      <c r="G211" s="51" t="str">
        <f>IF(E211&gt;=40%,"X","")</f>
        <v/>
      </c>
      <c r="H211" s="51" t="str">
        <f>IF(AND( E211&gt;=30%, E211 &lt;=39.99%),"X","")</f>
        <v>X</v>
      </c>
      <c r="I211" s="52"/>
      <c r="J211" s="52"/>
      <c r="K211" s="52"/>
      <c r="L211" s="52"/>
      <c r="M211" s="52"/>
      <c r="N211" s="50">
        <v>122</v>
      </c>
      <c r="O211" s="50">
        <v>369</v>
      </c>
      <c r="P211" s="50"/>
      <c r="R211" s="53">
        <f>N211/O211</f>
        <v>0.33062330623306235</v>
      </c>
    </row>
    <row r="212" spans="1:18" x14ac:dyDescent="0.25">
      <c r="A212" s="47" t="s">
        <v>1271</v>
      </c>
      <c r="B212" s="48" t="s">
        <v>1269</v>
      </c>
      <c r="C212" s="47" t="s">
        <v>1271</v>
      </c>
      <c r="D212" s="48" t="s">
        <v>1272</v>
      </c>
      <c r="E212" s="49">
        <v>0.25800000000000001</v>
      </c>
      <c r="F212" s="50"/>
      <c r="G212" s="51"/>
      <c r="H212" s="51" t="str">
        <f>IF(AND( E212&gt;=30%, E212 &lt;=39.99%),"X","")</f>
        <v/>
      </c>
      <c r="I212" s="52"/>
      <c r="J212" s="52"/>
      <c r="K212" s="52"/>
      <c r="L212" s="52"/>
      <c r="M212" s="52"/>
      <c r="N212" s="50">
        <v>89</v>
      </c>
      <c r="O212" s="50">
        <v>345</v>
      </c>
      <c r="P212" s="50"/>
      <c r="R212" s="53">
        <f>N212/O212</f>
        <v>0.25797101449275361</v>
      </c>
    </row>
    <row r="213" spans="1:18" s="78" customFormat="1" x14ac:dyDescent="0.25">
      <c r="A213" s="72" t="s">
        <v>1271</v>
      </c>
      <c r="B213" s="73" t="s">
        <v>1269</v>
      </c>
      <c r="C213" s="72"/>
      <c r="D213" s="73" t="s">
        <v>2556</v>
      </c>
      <c r="E213" s="74">
        <f>N213/O213</f>
        <v>0.29551820728291317</v>
      </c>
      <c r="F213" s="75"/>
      <c r="G213" s="76"/>
      <c r="H213" s="76"/>
      <c r="I213" s="77"/>
      <c r="J213" s="77"/>
      <c r="K213" s="77"/>
      <c r="L213" s="77"/>
      <c r="M213" s="77"/>
      <c r="N213" s="75">
        <f>SUM(N211:N212)</f>
        <v>211</v>
      </c>
      <c r="O213" s="75">
        <f>SUM(O211:O212)</f>
        <v>714</v>
      </c>
      <c r="P213" s="75"/>
      <c r="R213" s="79"/>
    </row>
    <row r="214" spans="1:18" x14ac:dyDescent="0.25">
      <c r="A214" s="47" t="s">
        <v>820</v>
      </c>
      <c r="B214" s="48" t="s">
        <v>821</v>
      </c>
      <c r="C214" s="47" t="s">
        <v>822</v>
      </c>
      <c r="D214" s="48" t="s">
        <v>823</v>
      </c>
      <c r="E214" s="49">
        <v>0.38129999999999997</v>
      </c>
      <c r="F214" s="50">
        <v>888</v>
      </c>
      <c r="G214" s="51" t="str">
        <f>IF(E214&gt;=40%,"X","")</f>
        <v/>
      </c>
      <c r="H214" s="51" t="str">
        <f>IF(AND( E214&gt;=30%, E214 &lt;=39.99%),"X","")</f>
        <v>X</v>
      </c>
      <c r="I214" s="52"/>
      <c r="J214" s="52"/>
      <c r="K214" s="52"/>
      <c r="L214" s="52"/>
      <c r="M214" s="52"/>
      <c r="N214" s="50">
        <v>244</v>
      </c>
      <c r="O214" s="50">
        <v>640</v>
      </c>
      <c r="P214" s="50"/>
      <c r="R214" s="53">
        <f>N214/O214</f>
        <v>0.38124999999999998</v>
      </c>
    </row>
    <row r="215" spans="1:18" x14ac:dyDescent="0.25">
      <c r="A215" s="47" t="s">
        <v>820</v>
      </c>
      <c r="B215" s="48" t="s">
        <v>821</v>
      </c>
      <c r="C215" s="47" t="s">
        <v>824</v>
      </c>
      <c r="D215" s="48" t="s">
        <v>414</v>
      </c>
      <c r="E215" s="49">
        <v>0.39960000000000001</v>
      </c>
      <c r="F215" s="50"/>
      <c r="G215" s="51" t="str">
        <f>IF(E215&gt;=40%,"X","")</f>
        <v/>
      </c>
      <c r="H215" s="51" t="str">
        <f>IF(AND( E215&gt;=30%, E215 &lt;=39.99%),"X","")</f>
        <v>X</v>
      </c>
      <c r="I215" s="52" t="s">
        <v>350</v>
      </c>
      <c r="J215" s="52" t="s">
        <v>350</v>
      </c>
      <c r="K215" s="52"/>
      <c r="L215" s="52"/>
      <c r="M215" s="52"/>
      <c r="N215" s="50">
        <v>219</v>
      </c>
      <c r="O215" s="50">
        <v>548</v>
      </c>
      <c r="P215" s="50"/>
      <c r="R215" s="53">
        <f>N215/O215</f>
        <v>0.39963503649635035</v>
      </c>
    </row>
    <row r="216" spans="1:18" x14ac:dyDescent="0.25">
      <c r="A216" s="47" t="s">
        <v>820</v>
      </c>
      <c r="B216" s="48" t="s">
        <v>821</v>
      </c>
      <c r="C216" s="47" t="s">
        <v>825</v>
      </c>
      <c r="D216" s="48" t="s">
        <v>826</v>
      </c>
      <c r="E216" s="49">
        <v>0.36990000000000001</v>
      </c>
      <c r="F216" s="50"/>
      <c r="G216" s="51" t="str">
        <f>IF(E216&gt;=40%,"X","")</f>
        <v/>
      </c>
      <c r="H216" s="51" t="str">
        <f>IF(AND( E216&gt;=30%, E216 &lt;=39.99%),"X","")</f>
        <v>X</v>
      </c>
      <c r="I216" s="52"/>
      <c r="J216" s="52"/>
      <c r="K216" s="52"/>
      <c r="L216" s="52"/>
      <c r="M216" s="52"/>
      <c r="N216" s="50">
        <v>219</v>
      </c>
      <c r="O216" s="50">
        <v>592</v>
      </c>
      <c r="P216" s="50"/>
      <c r="R216" s="53">
        <f>N216/O216</f>
        <v>0.36993243243243246</v>
      </c>
    </row>
    <row r="217" spans="1:18" x14ac:dyDescent="0.25">
      <c r="A217" s="47" t="s">
        <v>820</v>
      </c>
      <c r="B217" s="48" t="s">
        <v>821</v>
      </c>
      <c r="C217" s="47" t="s">
        <v>827</v>
      </c>
      <c r="D217" s="48" t="s">
        <v>828</v>
      </c>
      <c r="E217" s="49">
        <v>0.32819999999999999</v>
      </c>
      <c r="F217" s="54"/>
      <c r="G217" s="51" t="str">
        <f>IF(E217&gt;=40%,"X","")</f>
        <v/>
      </c>
      <c r="H217" s="51" t="str">
        <f>IF(AND( E217&gt;=30%, E217 &lt;=39.99%),"X","")</f>
        <v>X</v>
      </c>
      <c r="I217" s="52"/>
      <c r="J217" s="52"/>
      <c r="K217" s="52"/>
      <c r="L217" s="52"/>
      <c r="M217" s="52"/>
      <c r="N217" s="50">
        <v>256</v>
      </c>
      <c r="O217" s="50">
        <v>780</v>
      </c>
      <c r="P217" s="50"/>
      <c r="R217" s="53">
        <f>N217/O217</f>
        <v>0.3282051282051282</v>
      </c>
    </row>
    <row r="218" spans="1:18" x14ac:dyDescent="0.25">
      <c r="A218" s="47" t="s">
        <v>820</v>
      </c>
      <c r="B218" s="48" t="s">
        <v>821</v>
      </c>
      <c r="C218" s="47" t="s">
        <v>829</v>
      </c>
      <c r="D218" s="48" t="s">
        <v>830</v>
      </c>
      <c r="E218" s="49">
        <v>0.44919999999999999</v>
      </c>
      <c r="F218" s="54"/>
      <c r="G218" s="51" t="str">
        <f>IF(E218&gt;=40%,"X","")</f>
        <v>X</v>
      </c>
      <c r="H218" s="51" t="str">
        <f>IF(AND( E218&gt;=30%, E218 &lt;=39.99%),"X","")</f>
        <v/>
      </c>
      <c r="I218" s="52"/>
      <c r="J218" s="52"/>
      <c r="K218" s="52"/>
      <c r="L218" s="52"/>
      <c r="M218" s="52"/>
      <c r="N218" s="50">
        <v>53</v>
      </c>
      <c r="O218" s="50">
        <v>118</v>
      </c>
      <c r="P218" s="50"/>
      <c r="R218" s="53">
        <f>N218/O218</f>
        <v>0.44915254237288138</v>
      </c>
    </row>
    <row r="219" spans="1:18" s="78" customFormat="1" x14ac:dyDescent="0.25">
      <c r="A219" s="72" t="s">
        <v>820</v>
      </c>
      <c r="B219" s="73" t="s">
        <v>821</v>
      </c>
      <c r="C219" s="72"/>
      <c r="D219" s="73" t="s">
        <v>2556</v>
      </c>
      <c r="E219" s="74">
        <f>N219/O219</f>
        <v>0.37005227781926808</v>
      </c>
      <c r="F219" s="75"/>
      <c r="G219" s="76"/>
      <c r="H219" s="76"/>
      <c r="I219" s="77"/>
      <c r="J219" s="77"/>
      <c r="K219" s="77"/>
      <c r="L219" s="77"/>
      <c r="M219" s="77"/>
      <c r="N219" s="75">
        <f>SUM(N214:N218)</f>
        <v>991</v>
      </c>
      <c r="O219" s="75">
        <f>SUM(O214:O218)</f>
        <v>2678</v>
      </c>
      <c r="P219" s="75"/>
      <c r="R219" s="79"/>
    </row>
    <row r="220" spans="1:18" x14ac:dyDescent="0.25">
      <c r="A220" s="47" t="s">
        <v>937</v>
      </c>
      <c r="B220" s="48" t="s">
        <v>938</v>
      </c>
      <c r="C220" s="47" t="s">
        <v>939</v>
      </c>
      <c r="D220" s="48" t="s">
        <v>940</v>
      </c>
      <c r="E220" s="49">
        <v>0.29380000000000001</v>
      </c>
      <c r="F220" s="50"/>
      <c r="G220" s="51" t="str">
        <f t="shared" ref="G220:G225" si="15">IF(E220&gt;=40%,"X","")</f>
        <v/>
      </c>
      <c r="H220" s="51" t="str">
        <f t="shared" ref="H220:H225" si="16">IF(AND( E220&gt;=30%, E220 &lt;=39.99%),"X","")</f>
        <v/>
      </c>
      <c r="I220" s="52"/>
      <c r="J220" s="52"/>
      <c r="K220" s="52"/>
      <c r="L220" s="52"/>
      <c r="M220" s="52"/>
      <c r="N220" s="50">
        <v>47</v>
      </c>
      <c r="O220" s="50">
        <v>160</v>
      </c>
      <c r="P220" s="50"/>
      <c r="R220" s="53">
        <f t="shared" ref="R220:R225" si="17">N220/O220</f>
        <v>0.29375000000000001</v>
      </c>
    </row>
    <row r="221" spans="1:18" x14ac:dyDescent="0.25">
      <c r="A221" s="47" t="s">
        <v>937</v>
      </c>
      <c r="B221" s="48" t="s">
        <v>938</v>
      </c>
      <c r="C221" s="47" t="s">
        <v>941</v>
      </c>
      <c r="D221" s="48" t="s">
        <v>942</v>
      </c>
      <c r="E221" s="49">
        <v>0.23680000000000001</v>
      </c>
      <c r="F221" s="50"/>
      <c r="G221" s="51" t="str">
        <f t="shared" si="15"/>
        <v/>
      </c>
      <c r="H221" s="51" t="str">
        <f t="shared" si="16"/>
        <v/>
      </c>
      <c r="I221" s="52"/>
      <c r="J221" s="52"/>
      <c r="K221" s="52"/>
      <c r="L221" s="52"/>
      <c r="M221" s="52"/>
      <c r="N221" s="50">
        <v>36</v>
      </c>
      <c r="O221" s="50">
        <v>152</v>
      </c>
      <c r="P221" s="50"/>
      <c r="R221" s="53">
        <f t="shared" si="17"/>
        <v>0.23684210526315788</v>
      </c>
    </row>
    <row r="222" spans="1:18" x14ac:dyDescent="0.25">
      <c r="A222" s="47" t="s">
        <v>937</v>
      </c>
      <c r="B222" s="48" t="s">
        <v>938</v>
      </c>
      <c r="C222" s="47" t="s">
        <v>943</v>
      </c>
      <c r="D222" s="48" t="s">
        <v>944</v>
      </c>
      <c r="E222" s="49">
        <v>0.1857</v>
      </c>
      <c r="F222" s="50"/>
      <c r="G222" s="51" t="str">
        <f t="shared" si="15"/>
        <v/>
      </c>
      <c r="H222" s="51" t="str">
        <f t="shared" si="16"/>
        <v/>
      </c>
      <c r="I222" s="52"/>
      <c r="J222" s="52"/>
      <c r="K222" s="52"/>
      <c r="L222" s="52"/>
      <c r="M222" s="52"/>
      <c r="N222" s="50">
        <v>26</v>
      </c>
      <c r="O222" s="50">
        <v>148</v>
      </c>
      <c r="P222" s="50"/>
      <c r="R222" s="53">
        <f t="shared" si="17"/>
        <v>0.17567567567567569</v>
      </c>
    </row>
    <row r="223" spans="1:18" x14ac:dyDescent="0.25">
      <c r="A223" s="47" t="s">
        <v>937</v>
      </c>
      <c r="B223" s="48" t="s">
        <v>938</v>
      </c>
      <c r="C223" s="47" t="s">
        <v>945</v>
      </c>
      <c r="D223" s="48" t="s">
        <v>946</v>
      </c>
      <c r="E223" s="49">
        <v>0.186</v>
      </c>
      <c r="F223" s="54"/>
      <c r="G223" s="51" t="str">
        <f t="shared" si="15"/>
        <v/>
      </c>
      <c r="H223" s="51" t="str">
        <f t="shared" si="16"/>
        <v/>
      </c>
      <c r="I223" s="52"/>
      <c r="J223" s="52"/>
      <c r="K223" s="52"/>
      <c r="L223" s="52"/>
      <c r="M223" s="52"/>
      <c r="N223" s="50">
        <v>24</v>
      </c>
      <c r="O223" s="50">
        <v>129</v>
      </c>
      <c r="P223" s="50"/>
      <c r="R223" s="53">
        <f t="shared" si="17"/>
        <v>0.18604651162790697</v>
      </c>
    </row>
    <row r="224" spans="1:18" x14ac:dyDescent="0.25">
      <c r="A224" s="47" t="s">
        <v>937</v>
      </c>
      <c r="B224" s="48" t="s">
        <v>938</v>
      </c>
      <c r="C224" s="47" t="s">
        <v>947</v>
      </c>
      <c r="D224" s="48" t="s">
        <v>948</v>
      </c>
      <c r="E224" s="49">
        <v>0.13789999999999999</v>
      </c>
      <c r="F224" s="54"/>
      <c r="G224" s="51" t="str">
        <f t="shared" si="15"/>
        <v/>
      </c>
      <c r="H224" s="51" t="str">
        <f t="shared" si="16"/>
        <v/>
      </c>
      <c r="I224" s="52"/>
      <c r="J224" s="52"/>
      <c r="K224" s="52"/>
      <c r="L224" s="52"/>
      <c r="M224" s="52"/>
      <c r="N224" s="50">
        <v>44</v>
      </c>
      <c r="O224" s="50">
        <v>319</v>
      </c>
      <c r="P224" s="50"/>
      <c r="R224" s="53">
        <f t="shared" si="17"/>
        <v>0.13793103448275862</v>
      </c>
    </row>
    <row r="225" spans="1:18" x14ac:dyDescent="0.25">
      <c r="A225" s="47" t="s">
        <v>937</v>
      </c>
      <c r="B225" s="48" t="s">
        <v>938</v>
      </c>
      <c r="C225" s="47" t="s">
        <v>949</v>
      </c>
      <c r="D225" s="48" t="s">
        <v>950</v>
      </c>
      <c r="E225" s="49">
        <v>0.1139</v>
      </c>
      <c r="F225" s="50"/>
      <c r="G225" s="51" t="str">
        <f t="shared" si="15"/>
        <v/>
      </c>
      <c r="H225" s="51" t="str">
        <f t="shared" si="16"/>
        <v/>
      </c>
      <c r="I225" s="52"/>
      <c r="J225" s="52"/>
      <c r="K225" s="52"/>
      <c r="L225" s="52"/>
      <c r="M225" s="52"/>
      <c r="N225" s="50">
        <v>27</v>
      </c>
      <c r="O225" s="50">
        <v>237</v>
      </c>
      <c r="P225" s="50"/>
      <c r="R225" s="53">
        <f t="shared" si="17"/>
        <v>0.11392405063291139</v>
      </c>
    </row>
    <row r="226" spans="1:18" s="78" customFormat="1" x14ac:dyDescent="0.25">
      <c r="A226" s="72" t="s">
        <v>937</v>
      </c>
      <c r="B226" s="73" t="s">
        <v>938</v>
      </c>
      <c r="C226" s="72"/>
      <c r="D226" s="73" t="s">
        <v>2556</v>
      </c>
      <c r="E226" s="74">
        <f>N226/O226</f>
        <v>0.17816593886462881</v>
      </c>
      <c r="F226" s="75"/>
      <c r="G226" s="76"/>
      <c r="H226" s="76"/>
      <c r="I226" s="77"/>
      <c r="J226" s="77"/>
      <c r="K226" s="77"/>
      <c r="L226" s="77"/>
      <c r="M226" s="77"/>
      <c r="N226" s="75">
        <f>SUM(N220:N225)</f>
        <v>204</v>
      </c>
      <c r="O226" s="75">
        <f>SUM(O220:O225)</f>
        <v>1145</v>
      </c>
      <c r="P226" s="75"/>
      <c r="R226" s="79"/>
    </row>
    <row r="227" spans="1:18" x14ac:dyDescent="0.25">
      <c r="A227" s="47" t="s">
        <v>1133</v>
      </c>
      <c r="B227" s="48" t="s">
        <v>1013</v>
      </c>
      <c r="C227" s="47" t="s">
        <v>1014</v>
      </c>
      <c r="D227" s="48" t="s">
        <v>1015</v>
      </c>
      <c r="E227" s="49">
        <v>0.19389999999999999</v>
      </c>
      <c r="F227" s="50">
        <v>888</v>
      </c>
      <c r="G227" s="51" t="s">
        <v>350</v>
      </c>
      <c r="H227" s="51" t="str">
        <f>IF(AND( E227&gt;=30%, E227 &lt;=39.99%),"X","")</f>
        <v/>
      </c>
      <c r="I227" s="52"/>
      <c r="J227" s="52"/>
      <c r="K227" s="52"/>
      <c r="L227" s="52"/>
      <c r="M227" s="52"/>
      <c r="N227" s="50">
        <v>57</v>
      </c>
      <c r="O227" s="50">
        <v>294</v>
      </c>
      <c r="P227" s="60"/>
      <c r="R227" s="53">
        <f>N227/O227</f>
        <v>0.19387755102040816</v>
      </c>
    </row>
    <row r="228" spans="1:18" x14ac:dyDescent="0.25">
      <c r="A228" s="47" t="s">
        <v>1133</v>
      </c>
      <c r="B228" s="48" t="s">
        <v>1013</v>
      </c>
      <c r="C228" s="47" t="s">
        <v>1016</v>
      </c>
      <c r="D228" s="48" t="s">
        <v>1017</v>
      </c>
      <c r="E228" s="49">
        <v>0.23760000000000001</v>
      </c>
      <c r="F228" s="50"/>
      <c r="G228" s="51" t="str">
        <f>IF(E228&gt;=40%,"X","")</f>
        <v/>
      </c>
      <c r="H228" s="51" t="str">
        <f>IF(AND( E228&gt;=30%, E228 &lt;=39.99%),"X","")</f>
        <v/>
      </c>
      <c r="I228" s="52"/>
      <c r="J228" s="52"/>
      <c r="K228" s="52"/>
      <c r="L228" s="52"/>
      <c r="M228" s="52"/>
      <c r="N228" s="50">
        <v>24</v>
      </c>
      <c r="O228" s="50">
        <v>101</v>
      </c>
      <c r="P228" s="60"/>
      <c r="R228" s="53">
        <f>N228/O228</f>
        <v>0.23762376237623761</v>
      </c>
    </row>
    <row r="229" spans="1:18" x14ac:dyDescent="0.25">
      <c r="A229" s="47" t="s">
        <v>1133</v>
      </c>
      <c r="B229" s="48" t="s">
        <v>1013</v>
      </c>
      <c r="C229" s="47" t="s">
        <v>1018</v>
      </c>
      <c r="D229" s="48" t="s">
        <v>1019</v>
      </c>
      <c r="E229" s="49">
        <v>0.15040000000000001</v>
      </c>
      <c r="F229" s="50"/>
      <c r="G229" s="51" t="str">
        <f>IF(E229&gt;=40%,"X","")</f>
        <v/>
      </c>
      <c r="H229" s="51" t="str">
        <f>IF(AND( E229&gt;=30%, E229 &lt;=39.99%),"X","")</f>
        <v/>
      </c>
      <c r="I229" s="52"/>
      <c r="J229" s="52"/>
      <c r="K229" s="52"/>
      <c r="L229" s="52"/>
      <c r="M229" s="52"/>
      <c r="N229" s="50">
        <v>20</v>
      </c>
      <c r="O229" s="50">
        <v>133</v>
      </c>
      <c r="P229" s="60" t="s">
        <v>350</v>
      </c>
      <c r="R229" s="53">
        <f>N229/O229</f>
        <v>0.15037593984962405</v>
      </c>
    </row>
    <row r="230" spans="1:18" s="78" customFormat="1" x14ac:dyDescent="0.25">
      <c r="A230" s="72" t="s">
        <v>1133</v>
      </c>
      <c r="B230" s="73" t="s">
        <v>1013</v>
      </c>
      <c r="C230" s="72"/>
      <c r="D230" s="73" t="s">
        <v>2556</v>
      </c>
      <c r="E230" s="74">
        <f>N230/O230</f>
        <v>0.19128787878787878</v>
      </c>
      <c r="F230" s="75"/>
      <c r="G230" s="76"/>
      <c r="H230" s="76"/>
      <c r="I230" s="77"/>
      <c r="J230" s="77"/>
      <c r="K230" s="77"/>
      <c r="L230" s="77"/>
      <c r="M230" s="77"/>
      <c r="N230" s="75">
        <f>SUM(N227:N229)</f>
        <v>101</v>
      </c>
      <c r="O230" s="75">
        <f>SUM(O227:O229)</f>
        <v>528</v>
      </c>
      <c r="P230" s="75"/>
      <c r="R230" s="79"/>
    </row>
    <row r="231" spans="1:18" x14ac:dyDescent="0.25">
      <c r="A231" s="47" t="s">
        <v>163</v>
      </c>
      <c r="B231" s="48" t="s">
        <v>69</v>
      </c>
      <c r="C231" s="47" t="s">
        <v>70</v>
      </c>
      <c r="D231" s="48" t="s">
        <v>71</v>
      </c>
      <c r="E231" s="49">
        <v>0.32719999999999999</v>
      </c>
      <c r="F231" s="50">
        <v>888</v>
      </c>
      <c r="G231" s="51"/>
      <c r="H231" s="51"/>
      <c r="I231" s="52"/>
      <c r="J231" s="52"/>
      <c r="K231" s="52"/>
      <c r="L231" s="52"/>
      <c r="M231" s="52"/>
      <c r="N231" s="50">
        <v>71</v>
      </c>
      <c r="O231" s="50">
        <v>217</v>
      </c>
      <c r="P231" s="50"/>
      <c r="R231" s="53">
        <f>N231/O231</f>
        <v>0.32718894009216593</v>
      </c>
    </row>
    <row r="232" spans="1:18" x14ac:dyDescent="0.25">
      <c r="A232" s="47" t="s">
        <v>163</v>
      </c>
      <c r="B232" s="48" t="s">
        <v>69</v>
      </c>
      <c r="C232" s="47" t="s">
        <v>72</v>
      </c>
      <c r="D232" s="48" t="s">
        <v>73</v>
      </c>
      <c r="E232" s="49">
        <v>0.18529999999999999</v>
      </c>
      <c r="F232" s="50"/>
      <c r="G232" s="51"/>
      <c r="H232" s="51"/>
      <c r="I232" s="52"/>
      <c r="J232" s="52"/>
      <c r="K232" s="52"/>
      <c r="L232" s="52"/>
      <c r="M232" s="52"/>
      <c r="N232" s="50">
        <v>48</v>
      </c>
      <c r="O232" s="50">
        <v>259</v>
      </c>
      <c r="P232" s="50"/>
      <c r="R232" s="53">
        <f>N232/O232</f>
        <v>0.18532818532818532</v>
      </c>
    </row>
    <row r="233" spans="1:18" s="78" customFormat="1" x14ac:dyDescent="0.25">
      <c r="A233" s="72" t="s">
        <v>163</v>
      </c>
      <c r="B233" s="73" t="s">
        <v>69</v>
      </c>
      <c r="C233" s="72"/>
      <c r="D233" s="73" t="s">
        <v>2556</v>
      </c>
      <c r="E233" s="74">
        <f>N233/O233</f>
        <v>0.25</v>
      </c>
      <c r="F233" s="75"/>
      <c r="G233" s="76"/>
      <c r="H233" s="76"/>
      <c r="I233" s="77"/>
      <c r="J233" s="77"/>
      <c r="K233" s="77"/>
      <c r="L233" s="77"/>
      <c r="M233" s="77"/>
      <c r="N233" s="75">
        <f>SUM(N231:N232)</f>
        <v>119</v>
      </c>
      <c r="O233" s="75">
        <f>SUM(O231:O232)</f>
        <v>476</v>
      </c>
      <c r="P233" s="75"/>
      <c r="R233" s="79"/>
    </row>
    <row r="234" spans="1:18" x14ac:dyDescent="0.25">
      <c r="A234" s="47" t="s">
        <v>722</v>
      </c>
      <c r="B234" s="48" t="s">
        <v>723</v>
      </c>
      <c r="C234" s="47" t="s">
        <v>724</v>
      </c>
      <c r="D234" s="48" t="s">
        <v>725</v>
      </c>
      <c r="E234" s="49">
        <v>0.3518</v>
      </c>
      <c r="F234" s="50">
        <v>888</v>
      </c>
      <c r="G234" s="51" t="str">
        <f>IF(E234&gt;=40%,"X","")</f>
        <v/>
      </c>
      <c r="H234" s="51" t="str">
        <f>IF(AND( E234&gt;=30%, E234 &lt;=39.99%),"X","")</f>
        <v>X</v>
      </c>
      <c r="I234" s="51" t="s">
        <v>99</v>
      </c>
      <c r="J234" s="52"/>
      <c r="K234" s="52"/>
      <c r="L234" s="52" t="s">
        <v>100</v>
      </c>
      <c r="M234" s="52"/>
      <c r="N234" s="50">
        <v>127</v>
      </c>
      <c r="O234" s="50">
        <v>361</v>
      </c>
      <c r="P234" s="50"/>
      <c r="R234" s="53">
        <f>N234/O234</f>
        <v>0.35180055401662053</v>
      </c>
    </row>
    <row r="235" spans="1:18" x14ac:dyDescent="0.25">
      <c r="A235" s="47" t="s">
        <v>722</v>
      </c>
      <c r="B235" s="48" t="s">
        <v>723</v>
      </c>
      <c r="C235" s="47" t="s">
        <v>726</v>
      </c>
      <c r="D235" s="48" t="s">
        <v>727</v>
      </c>
      <c r="E235" s="49">
        <v>0.30509999999999998</v>
      </c>
      <c r="F235" s="50"/>
      <c r="G235" s="51" t="str">
        <f>IF(E235&gt;=40%,"X","")</f>
        <v/>
      </c>
      <c r="H235" s="51" t="str">
        <f>IF(AND( E235&gt;=30%, E235 &lt;=39.99%),"X","")</f>
        <v>X</v>
      </c>
      <c r="I235" s="51" t="s">
        <v>99</v>
      </c>
      <c r="J235" s="52"/>
      <c r="K235" s="52"/>
      <c r="L235" s="52" t="s">
        <v>100</v>
      </c>
      <c r="M235" s="52"/>
      <c r="N235" s="50">
        <v>166</v>
      </c>
      <c r="O235" s="50">
        <v>544</v>
      </c>
      <c r="P235" s="50"/>
      <c r="R235" s="53">
        <f>N235/O235</f>
        <v>0.30514705882352944</v>
      </c>
    </row>
    <row r="236" spans="1:18" x14ac:dyDescent="0.25">
      <c r="A236" s="47" t="s">
        <v>722</v>
      </c>
      <c r="B236" s="48" t="s">
        <v>723</v>
      </c>
      <c r="C236" s="47" t="s">
        <v>728</v>
      </c>
      <c r="D236" s="48" t="s">
        <v>729</v>
      </c>
      <c r="E236" s="49">
        <v>0.30819999999999997</v>
      </c>
      <c r="F236" s="50"/>
      <c r="G236" s="51" t="str">
        <f>IF(E236&gt;=40%,"X","")</f>
        <v/>
      </c>
      <c r="H236" s="51" t="str">
        <f>IF(AND( E236&gt;=30%, E236 &lt;=39.99%),"X","")</f>
        <v>X</v>
      </c>
      <c r="I236" s="51" t="s">
        <v>99</v>
      </c>
      <c r="J236" s="52"/>
      <c r="K236" s="52"/>
      <c r="L236" s="52" t="s">
        <v>100</v>
      </c>
      <c r="M236" s="52"/>
      <c r="N236" s="50">
        <v>147</v>
      </c>
      <c r="O236" s="50">
        <v>477</v>
      </c>
      <c r="P236" s="50"/>
      <c r="R236" s="53">
        <f>N236/O236</f>
        <v>0.3081761006289308</v>
      </c>
    </row>
    <row r="237" spans="1:18" x14ac:dyDescent="0.25">
      <c r="A237" s="47" t="s">
        <v>722</v>
      </c>
      <c r="B237" s="48" t="s">
        <v>723</v>
      </c>
      <c r="C237" s="47" t="s">
        <v>730</v>
      </c>
      <c r="D237" s="48" t="s">
        <v>731</v>
      </c>
      <c r="E237" s="49">
        <v>0.30890000000000001</v>
      </c>
      <c r="F237" s="54"/>
      <c r="G237" s="51" t="str">
        <f>IF(E237&gt;=40%,"X","")</f>
        <v/>
      </c>
      <c r="H237" s="51" t="str">
        <f>IF(AND( E237&gt;=30%, E237 &lt;=39.99%),"X","")</f>
        <v>X</v>
      </c>
      <c r="I237" s="51" t="s">
        <v>99</v>
      </c>
      <c r="J237" s="52"/>
      <c r="K237" s="52"/>
      <c r="L237" s="52" t="s">
        <v>100</v>
      </c>
      <c r="M237" s="52"/>
      <c r="N237" s="50">
        <v>114</v>
      </c>
      <c r="O237" s="50">
        <v>369</v>
      </c>
      <c r="P237" s="50"/>
      <c r="R237" s="53">
        <f>N237/O237</f>
        <v>0.30894308943089432</v>
      </c>
    </row>
    <row r="238" spans="1:18" x14ac:dyDescent="0.25">
      <c r="A238" s="47" t="s">
        <v>722</v>
      </c>
      <c r="B238" s="48" t="s">
        <v>723</v>
      </c>
      <c r="C238" s="47" t="s">
        <v>732</v>
      </c>
      <c r="D238" s="48" t="s">
        <v>733</v>
      </c>
      <c r="E238" s="49">
        <v>0.22220000000000001</v>
      </c>
      <c r="F238" s="54"/>
      <c r="G238" s="51" t="str">
        <f>IF(E238&gt;=40%,"X","")</f>
        <v/>
      </c>
      <c r="H238" s="51" t="str">
        <f>IF(AND( E238&gt;=30%, E238 &lt;=39.99%),"X","")</f>
        <v/>
      </c>
      <c r="I238" s="51" t="s">
        <v>99</v>
      </c>
      <c r="J238" s="52"/>
      <c r="K238" s="52"/>
      <c r="L238" s="52" t="s">
        <v>100</v>
      </c>
      <c r="M238" s="52"/>
      <c r="N238" s="50">
        <v>160</v>
      </c>
      <c r="O238" s="50">
        <v>720</v>
      </c>
      <c r="P238" s="50"/>
      <c r="R238" s="53">
        <f>N238/O238</f>
        <v>0.22222222222222221</v>
      </c>
    </row>
    <row r="239" spans="1:18" s="78" customFormat="1" x14ac:dyDescent="0.25">
      <c r="A239" s="72" t="s">
        <v>722</v>
      </c>
      <c r="B239" s="73" t="s">
        <v>723</v>
      </c>
      <c r="C239" s="72"/>
      <c r="D239" s="73" t="s">
        <v>2556</v>
      </c>
      <c r="E239" s="74">
        <f>N239/O239</f>
        <v>0.28895184135977336</v>
      </c>
      <c r="F239" s="75"/>
      <c r="G239" s="76"/>
      <c r="H239" s="76"/>
      <c r="I239" s="77"/>
      <c r="J239" s="77"/>
      <c r="K239" s="77"/>
      <c r="L239" s="77"/>
      <c r="M239" s="77"/>
      <c r="N239" s="75">
        <f>SUM(N234:N238)</f>
        <v>714</v>
      </c>
      <c r="O239" s="75">
        <f>SUM(O234:O238)</f>
        <v>2471</v>
      </c>
      <c r="P239" s="75"/>
      <c r="R239" s="79"/>
    </row>
    <row r="240" spans="1:18" x14ac:dyDescent="0.25">
      <c r="A240" s="47" t="s">
        <v>982</v>
      </c>
      <c r="B240" s="48" t="s">
        <v>983</v>
      </c>
      <c r="C240" s="47" t="s">
        <v>984</v>
      </c>
      <c r="D240" s="48" t="s">
        <v>985</v>
      </c>
      <c r="E240" s="49">
        <v>0.24690000000000001</v>
      </c>
      <c r="F240" s="50">
        <v>888</v>
      </c>
      <c r="G240" s="51" t="str">
        <f>IF(E240&gt;=40%,"X","")</f>
        <v/>
      </c>
      <c r="H240" s="51" t="str">
        <f>IF(AND( E240&gt;=30%, E240 &lt;=39.99%),"X","")</f>
        <v/>
      </c>
      <c r="I240" s="52"/>
      <c r="J240" s="52"/>
      <c r="K240" s="52"/>
      <c r="L240" s="52"/>
      <c r="M240" s="52"/>
      <c r="N240" s="50">
        <v>80</v>
      </c>
      <c r="O240" s="50">
        <v>324</v>
      </c>
      <c r="P240" s="50"/>
      <c r="R240" s="53">
        <f>N240/O240</f>
        <v>0.24691358024691357</v>
      </c>
    </row>
    <row r="241" spans="1:18" x14ac:dyDescent="0.25">
      <c r="A241" s="47" t="s">
        <v>982</v>
      </c>
      <c r="B241" s="48" t="s">
        <v>983</v>
      </c>
      <c r="C241" s="47" t="s">
        <v>986</v>
      </c>
      <c r="D241" s="48" t="s">
        <v>987</v>
      </c>
      <c r="E241" s="49">
        <v>0.17449999999999999</v>
      </c>
      <c r="F241" s="50"/>
      <c r="G241" s="51" t="str">
        <f>IF(E241&gt;=40%,"X","")</f>
        <v/>
      </c>
      <c r="H241" s="51" t="str">
        <f>IF(AND( E241&gt;=30%, E241 &lt;=39.99%),"X","")</f>
        <v/>
      </c>
      <c r="I241" s="52" t="s">
        <v>350</v>
      </c>
      <c r="J241" s="52" t="s">
        <v>350</v>
      </c>
      <c r="K241" s="52"/>
      <c r="L241" s="52"/>
      <c r="M241" s="52"/>
      <c r="N241" s="50">
        <v>41</v>
      </c>
      <c r="O241" s="50">
        <v>235</v>
      </c>
      <c r="P241" s="50"/>
      <c r="R241" s="53">
        <f>N241/O241</f>
        <v>0.17446808510638298</v>
      </c>
    </row>
    <row r="242" spans="1:18" s="78" customFormat="1" x14ac:dyDescent="0.25">
      <c r="A242" s="72" t="s">
        <v>982</v>
      </c>
      <c r="B242" s="73" t="s">
        <v>983</v>
      </c>
      <c r="C242" s="72"/>
      <c r="D242" s="73" t="s">
        <v>2556</v>
      </c>
      <c r="E242" s="74">
        <f>N242/O242</f>
        <v>0.21645796064400716</v>
      </c>
      <c r="F242" s="75"/>
      <c r="G242" s="76"/>
      <c r="H242" s="76"/>
      <c r="I242" s="77"/>
      <c r="J242" s="77"/>
      <c r="K242" s="77"/>
      <c r="L242" s="77"/>
      <c r="M242" s="77"/>
      <c r="N242" s="75">
        <f>SUM(N240:N241)</f>
        <v>121</v>
      </c>
      <c r="O242" s="75">
        <f>SUM(O240:O241)</f>
        <v>559</v>
      </c>
      <c r="P242" s="75"/>
      <c r="R242" s="79"/>
    </row>
    <row r="243" spans="1:18" x14ac:dyDescent="0.25">
      <c r="A243" s="47" t="s">
        <v>765</v>
      </c>
      <c r="B243" s="48" t="s">
        <v>872</v>
      </c>
      <c r="C243" s="47" t="s">
        <v>766</v>
      </c>
      <c r="D243" s="48" t="s">
        <v>704</v>
      </c>
      <c r="E243" s="49">
        <v>0.17860000000000001</v>
      </c>
      <c r="F243" s="50">
        <v>888</v>
      </c>
      <c r="G243" s="51" t="str">
        <f>IF(E243&gt;=40%,"X","")</f>
        <v/>
      </c>
      <c r="H243" s="51" t="str">
        <f>IF(AND( E243&gt;=30%, E243 &lt;=39.99%),"X","")</f>
        <v/>
      </c>
      <c r="I243" s="52"/>
      <c r="J243" s="52"/>
      <c r="K243" s="52"/>
      <c r="L243" s="52"/>
      <c r="M243" s="52"/>
      <c r="N243" s="50">
        <v>122</v>
      </c>
      <c r="O243" s="50">
        <v>683</v>
      </c>
      <c r="P243" s="50"/>
      <c r="R243" s="53">
        <f>N243/O243</f>
        <v>0.17862371888726208</v>
      </c>
    </row>
    <row r="244" spans="1:18" x14ac:dyDescent="0.25">
      <c r="A244" s="47" t="s">
        <v>765</v>
      </c>
      <c r="B244" s="48" t="s">
        <v>872</v>
      </c>
      <c r="C244" s="47" t="s">
        <v>769</v>
      </c>
      <c r="D244" s="48" t="s">
        <v>470</v>
      </c>
      <c r="E244" s="49">
        <v>0.21249999999999999</v>
      </c>
      <c r="F244" s="50"/>
      <c r="G244" s="51" t="str">
        <f>IF(E244&gt;=40%,"X","")</f>
        <v/>
      </c>
      <c r="H244" s="51" t="str">
        <f>IF(AND( E244&gt;=30%, E244 &lt;=39.99%),"X","")</f>
        <v/>
      </c>
      <c r="I244" s="52"/>
      <c r="J244" s="52"/>
      <c r="K244" s="52"/>
      <c r="L244" s="52"/>
      <c r="M244" s="52"/>
      <c r="N244" s="50">
        <v>163</v>
      </c>
      <c r="O244" s="50">
        <v>767</v>
      </c>
      <c r="P244" s="50"/>
      <c r="R244" s="53">
        <f>N244/O244</f>
        <v>0.21251629726205998</v>
      </c>
    </row>
    <row r="245" spans="1:18" x14ac:dyDescent="0.25">
      <c r="A245" s="47" t="s">
        <v>765</v>
      </c>
      <c r="B245" s="48" t="s">
        <v>872</v>
      </c>
      <c r="C245" s="47" t="s">
        <v>767</v>
      </c>
      <c r="D245" s="48" t="s">
        <v>768</v>
      </c>
      <c r="E245" s="49">
        <v>0.19700000000000001</v>
      </c>
      <c r="F245" s="50"/>
      <c r="G245" s="51" t="str">
        <f>IF(E245&gt;=40%,"X","")</f>
        <v/>
      </c>
      <c r="H245" s="51" t="str">
        <f>IF(AND( E245&gt;=30%, E245 &lt;=39.99%),"X","")</f>
        <v/>
      </c>
      <c r="I245" s="52"/>
      <c r="J245" s="52"/>
      <c r="K245" s="52"/>
      <c r="L245" s="52"/>
      <c r="M245" s="52"/>
      <c r="N245" s="50">
        <v>79</v>
      </c>
      <c r="O245" s="50">
        <v>401</v>
      </c>
      <c r="P245" s="50"/>
      <c r="R245" s="53">
        <f>N245/O245</f>
        <v>0.1970074812967581</v>
      </c>
    </row>
    <row r="246" spans="1:18" s="78" customFormat="1" x14ac:dyDescent="0.25">
      <c r="A246" s="72" t="s">
        <v>765</v>
      </c>
      <c r="B246" s="73" t="s">
        <v>872</v>
      </c>
      <c r="C246" s="72"/>
      <c r="D246" s="73" t="s">
        <v>2556</v>
      </c>
      <c r="E246" s="74">
        <f>N246/O246</f>
        <v>0.19665045921123717</v>
      </c>
      <c r="F246" s="75"/>
      <c r="G246" s="76"/>
      <c r="H246" s="76"/>
      <c r="I246" s="77"/>
      <c r="J246" s="77"/>
      <c r="K246" s="77"/>
      <c r="L246" s="77"/>
      <c r="M246" s="77"/>
      <c r="N246" s="75">
        <f>SUM(N243:N245)</f>
        <v>364</v>
      </c>
      <c r="O246" s="75">
        <f>SUM(O243:O245)</f>
        <v>1851</v>
      </c>
      <c r="P246" s="75"/>
      <c r="R246" s="79"/>
    </row>
    <row r="247" spans="1:18" x14ac:dyDescent="0.25">
      <c r="A247" s="47" t="s">
        <v>1385</v>
      </c>
      <c r="B247" s="48" t="s">
        <v>1386</v>
      </c>
      <c r="C247" s="47" t="s">
        <v>1387</v>
      </c>
      <c r="D247" s="48" t="s">
        <v>1388</v>
      </c>
      <c r="E247" s="49">
        <v>0.13850000000000001</v>
      </c>
      <c r="F247" s="50">
        <v>888</v>
      </c>
      <c r="G247" s="51" t="str">
        <f>IF(E247&gt;=40%,"X","")</f>
        <v/>
      </c>
      <c r="H247" s="51" t="str">
        <f>IF(AND( E247&gt;=30%, E247 &lt;=39.99%),"X","")</f>
        <v/>
      </c>
      <c r="I247" s="52"/>
      <c r="J247" s="52"/>
      <c r="K247" s="52"/>
      <c r="L247" s="52"/>
      <c r="M247" s="52"/>
      <c r="N247" s="50">
        <v>124</v>
      </c>
      <c r="O247" s="50">
        <v>895</v>
      </c>
      <c r="P247" s="50"/>
      <c r="R247" s="53">
        <f>N247/O247</f>
        <v>0.13854748603351955</v>
      </c>
    </row>
    <row r="248" spans="1:18" x14ac:dyDescent="0.25">
      <c r="A248" s="47" t="s">
        <v>1385</v>
      </c>
      <c r="B248" s="48" t="s">
        <v>1386</v>
      </c>
      <c r="C248" s="47" t="s">
        <v>1393</v>
      </c>
      <c r="D248" s="48" t="s">
        <v>1394</v>
      </c>
      <c r="E248" s="49">
        <v>9.6100000000000005E-2</v>
      </c>
      <c r="F248" s="54"/>
      <c r="G248" s="51" t="str">
        <f>IF(E248&gt;=40%,"X","")</f>
        <v/>
      </c>
      <c r="H248" s="51" t="str">
        <f>IF(AND( E248&gt;=30%, E248 &lt;=39.99%),"X","")</f>
        <v/>
      </c>
      <c r="I248" s="52"/>
      <c r="J248" s="52"/>
      <c r="K248" s="52"/>
      <c r="L248" s="52"/>
      <c r="M248" s="52"/>
      <c r="N248" s="50">
        <v>56</v>
      </c>
      <c r="O248" s="50">
        <v>583</v>
      </c>
      <c r="P248" s="50"/>
      <c r="R248" s="53">
        <f>N248/O248</f>
        <v>9.6054888507718691E-2</v>
      </c>
    </row>
    <row r="249" spans="1:18" x14ac:dyDescent="0.25">
      <c r="A249" s="47" t="s">
        <v>1385</v>
      </c>
      <c r="B249" s="48" t="s">
        <v>1386</v>
      </c>
      <c r="C249" s="47" t="s">
        <v>1389</v>
      </c>
      <c r="D249" s="48" t="s">
        <v>1390</v>
      </c>
      <c r="E249" s="49">
        <v>0.1318</v>
      </c>
      <c r="F249" s="50"/>
      <c r="G249" s="51" t="str">
        <f>IF(E249&gt;=40%,"X","")</f>
        <v/>
      </c>
      <c r="H249" s="51" t="str">
        <f>IF(AND( E249&gt;=30%, E249 &lt;=39.99%),"X","")</f>
        <v/>
      </c>
      <c r="I249" s="52"/>
      <c r="J249" s="52"/>
      <c r="K249" s="52"/>
      <c r="L249" s="52"/>
      <c r="M249" s="52"/>
      <c r="N249" s="50">
        <v>117</v>
      </c>
      <c r="O249" s="50">
        <v>888</v>
      </c>
      <c r="P249" s="50"/>
      <c r="R249" s="53">
        <f>N249/O249</f>
        <v>0.13175675675675674</v>
      </c>
    </row>
    <row r="250" spans="1:18" x14ac:dyDescent="0.25">
      <c r="A250" s="47" t="s">
        <v>1385</v>
      </c>
      <c r="B250" s="48" t="s">
        <v>1386</v>
      </c>
      <c r="C250" s="47" t="s">
        <v>1391</v>
      </c>
      <c r="D250" s="48" t="s">
        <v>1392</v>
      </c>
      <c r="E250" s="49">
        <v>0.13020000000000001</v>
      </c>
      <c r="F250" s="50"/>
      <c r="G250" s="51" t="str">
        <f>IF(E250&gt;=40%,"X","")</f>
        <v/>
      </c>
      <c r="H250" s="51" t="str">
        <f>IF(AND( E250&gt;=30%, E250 &lt;=39.99%),"X","")</f>
        <v/>
      </c>
      <c r="I250" s="52"/>
      <c r="J250" s="52"/>
      <c r="K250" s="52"/>
      <c r="L250" s="52"/>
      <c r="M250" s="52"/>
      <c r="N250" s="50">
        <v>94</v>
      </c>
      <c r="O250" s="50">
        <v>722</v>
      </c>
      <c r="P250" s="50"/>
      <c r="R250" s="53">
        <f>N250/O250</f>
        <v>0.13019390581717452</v>
      </c>
    </row>
    <row r="251" spans="1:18" s="78" customFormat="1" x14ac:dyDescent="0.25">
      <c r="A251" s="72" t="s">
        <v>1385</v>
      </c>
      <c r="B251" s="73" t="s">
        <v>1386</v>
      </c>
      <c r="C251" s="72"/>
      <c r="D251" s="73" t="s">
        <v>2556</v>
      </c>
      <c r="E251" s="74">
        <f>N251/O251</f>
        <v>0.12661917098445596</v>
      </c>
      <c r="F251" s="75"/>
      <c r="G251" s="76"/>
      <c r="H251" s="76"/>
      <c r="I251" s="77"/>
      <c r="J251" s="77"/>
      <c r="K251" s="77"/>
      <c r="L251" s="77"/>
      <c r="M251" s="77"/>
      <c r="N251" s="75">
        <f>SUM(N247:N250)</f>
        <v>391</v>
      </c>
      <c r="O251" s="75">
        <f>SUM(O247:O250)</f>
        <v>3088</v>
      </c>
      <c r="P251" s="75"/>
      <c r="R251" s="79"/>
    </row>
    <row r="252" spans="1:18" x14ac:dyDescent="0.25">
      <c r="A252" s="47" t="s">
        <v>2238</v>
      </c>
      <c r="B252" s="48" t="s">
        <v>2239</v>
      </c>
      <c r="C252" s="47" t="s">
        <v>2240</v>
      </c>
      <c r="D252" s="48" t="s">
        <v>2241</v>
      </c>
      <c r="E252" s="49">
        <f>SUM(N252/O252)</f>
        <v>0.37795275590551181</v>
      </c>
      <c r="F252" s="54"/>
      <c r="G252" s="51" t="str">
        <f>IF(E252&gt;=40%,"X","")</f>
        <v/>
      </c>
      <c r="H252" s="51" t="str">
        <f>IF(AND( E252&gt;=30%, E252 &lt;=39.99%),"X","")</f>
        <v>X</v>
      </c>
      <c r="I252" s="52"/>
      <c r="J252" s="52"/>
      <c r="K252" s="52"/>
      <c r="L252" s="52"/>
      <c r="M252" s="52"/>
      <c r="N252" s="50">
        <v>144</v>
      </c>
      <c r="O252" s="50">
        <v>381</v>
      </c>
      <c r="P252" s="50"/>
      <c r="R252" s="53">
        <f>N252/O252</f>
        <v>0.37795275590551181</v>
      </c>
    </row>
    <row r="253" spans="1:18" x14ac:dyDescent="0.25">
      <c r="A253" s="47" t="s">
        <v>2238</v>
      </c>
      <c r="B253" s="48" t="s">
        <v>2239</v>
      </c>
      <c r="C253" s="47" t="s">
        <v>2242</v>
      </c>
      <c r="D253" s="48" t="s">
        <v>2243</v>
      </c>
      <c r="E253" s="49">
        <f>SUM(N253/O253)</f>
        <v>0.30937500000000001</v>
      </c>
      <c r="F253" s="54"/>
      <c r="G253" s="51" t="str">
        <f>IF(E253&gt;=40%,"X","")</f>
        <v/>
      </c>
      <c r="H253" s="51" t="str">
        <f>IF(AND( E253&gt;=30%, E253 &lt;=39.99%),"X","")</f>
        <v>X</v>
      </c>
      <c r="I253" s="52"/>
      <c r="J253" s="52"/>
      <c r="K253" s="52"/>
      <c r="L253" s="52"/>
      <c r="M253" s="52"/>
      <c r="N253" s="50">
        <v>99</v>
      </c>
      <c r="O253" s="50">
        <v>320</v>
      </c>
      <c r="P253" s="50"/>
      <c r="R253" s="53">
        <f>N253/O253</f>
        <v>0.30937500000000001</v>
      </c>
    </row>
    <row r="254" spans="1:18" s="78" customFormat="1" x14ac:dyDescent="0.25">
      <c r="A254" s="72" t="s">
        <v>2238</v>
      </c>
      <c r="B254" s="73" t="s">
        <v>2239</v>
      </c>
      <c r="C254" s="72"/>
      <c r="D254" s="73" t="s">
        <v>2556</v>
      </c>
      <c r="E254" s="74">
        <f>N254/O254</f>
        <v>0.34664764621968619</v>
      </c>
      <c r="F254" s="75"/>
      <c r="G254" s="76"/>
      <c r="H254" s="76"/>
      <c r="I254" s="77"/>
      <c r="J254" s="77"/>
      <c r="K254" s="77"/>
      <c r="L254" s="77"/>
      <c r="M254" s="77"/>
      <c r="N254" s="75">
        <f>SUM(N252:N253)</f>
        <v>243</v>
      </c>
      <c r="O254" s="75">
        <f>SUM(O252:O253)</f>
        <v>701</v>
      </c>
      <c r="P254" s="75"/>
      <c r="R254" s="79"/>
    </row>
    <row r="255" spans="1:18" x14ac:dyDescent="0.25">
      <c r="A255" s="47" t="s">
        <v>1891</v>
      </c>
      <c r="B255" s="48" t="s">
        <v>1892</v>
      </c>
      <c r="C255" s="47" t="s">
        <v>1893</v>
      </c>
      <c r="D255" s="48" t="s">
        <v>1894</v>
      </c>
      <c r="E255" s="49">
        <f t="shared" ref="E255:E264" si="18">SUM(N255/O255)</f>
        <v>0.43630573248407645</v>
      </c>
      <c r="F255" s="50"/>
      <c r="G255" s="51" t="str">
        <f t="shared" ref="G255:G264" si="19">IF(E255&gt;40%,"X","")</f>
        <v>X</v>
      </c>
      <c r="H255" s="51" t="str">
        <f t="shared" ref="H255:H264" si="20">IF(AND(E255&gt;30%,E255&lt;=39.99%),"X","")</f>
        <v/>
      </c>
      <c r="I255" s="52" t="s">
        <v>99</v>
      </c>
      <c r="J255" s="52"/>
      <c r="K255" s="52"/>
      <c r="L255" s="52" t="s">
        <v>100</v>
      </c>
      <c r="M255" s="52"/>
      <c r="N255" s="50">
        <v>137</v>
      </c>
      <c r="O255" s="50">
        <v>314</v>
      </c>
      <c r="P255" s="50"/>
      <c r="R255" s="53">
        <f t="shared" ref="R255:R264" si="21">N255/O255</f>
        <v>0.43630573248407645</v>
      </c>
    </row>
    <row r="256" spans="1:18" x14ac:dyDescent="0.25">
      <c r="A256" s="47" t="s">
        <v>1891</v>
      </c>
      <c r="B256" s="48" t="s">
        <v>1892</v>
      </c>
      <c r="C256" s="47" t="s">
        <v>1895</v>
      </c>
      <c r="D256" s="48" t="s">
        <v>1896</v>
      </c>
      <c r="E256" s="49">
        <f t="shared" si="18"/>
        <v>0.65406427221172025</v>
      </c>
      <c r="F256" s="50"/>
      <c r="G256" s="51" t="str">
        <f t="shared" si="19"/>
        <v>X</v>
      </c>
      <c r="H256" s="51" t="str">
        <f t="shared" si="20"/>
        <v/>
      </c>
      <c r="I256" s="52" t="s">
        <v>99</v>
      </c>
      <c r="J256" s="52"/>
      <c r="K256" s="52"/>
      <c r="L256" s="52" t="s">
        <v>100</v>
      </c>
      <c r="M256" s="52"/>
      <c r="N256" s="50">
        <v>346</v>
      </c>
      <c r="O256" s="50">
        <v>529</v>
      </c>
      <c r="P256" s="50"/>
      <c r="R256" s="53">
        <f t="shared" si="21"/>
        <v>0.65406427221172025</v>
      </c>
    </row>
    <row r="257" spans="1:18" x14ac:dyDescent="0.25">
      <c r="A257" s="47" t="s">
        <v>1891</v>
      </c>
      <c r="B257" s="48" t="s">
        <v>1892</v>
      </c>
      <c r="C257" s="47" t="s">
        <v>1897</v>
      </c>
      <c r="D257" s="48" t="s">
        <v>1898</v>
      </c>
      <c r="E257" s="49">
        <f t="shared" si="18"/>
        <v>0.27647867950481431</v>
      </c>
      <c r="F257" s="50"/>
      <c r="G257" s="51" t="str">
        <f t="shared" si="19"/>
        <v/>
      </c>
      <c r="H257" s="51" t="str">
        <f t="shared" si="20"/>
        <v/>
      </c>
      <c r="I257" s="52" t="s">
        <v>99</v>
      </c>
      <c r="J257" s="52"/>
      <c r="K257" s="52"/>
      <c r="L257" s="52" t="s">
        <v>100</v>
      </c>
      <c r="M257" s="52"/>
      <c r="N257" s="50">
        <v>201</v>
      </c>
      <c r="O257" s="50">
        <v>727</v>
      </c>
      <c r="P257" s="50"/>
      <c r="R257" s="53">
        <f t="shared" si="21"/>
        <v>0.27647867950481431</v>
      </c>
    </row>
    <row r="258" spans="1:18" x14ac:dyDescent="0.25">
      <c r="A258" s="47" t="s">
        <v>1891</v>
      </c>
      <c r="B258" s="48" t="s">
        <v>1892</v>
      </c>
      <c r="C258" s="47" t="s">
        <v>1899</v>
      </c>
      <c r="D258" s="48" t="s">
        <v>1900</v>
      </c>
      <c r="E258" s="49">
        <f t="shared" si="18"/>
        <v>0.55038759689922478</v>
      </c>
      <c r="F258" s="54"/>
      <c r="G258" s="51" t="str">
        <f t="shared" si="19"/>
        <v>X</v>
      </c>
      <c r="H258" s="51" t="str">
        <f t="shared" si="20"/>
        <v/>
      </c>
      <c r="I258" s="52" t="s">
        <v>99</v>
      </c>
      <c r="J258" s="52"/>
      <c r="K258" s="52"/>
      <c r="L258" s="52" t="s">
        <v>100</v>
      </c>
      <c r="M258" s="52"/>
      <c r="N258" s="50">
        <v>355</v>
      </c>
      <c r="O258" s="50">
        <v>645</v>
      </c>
      <c r="P258" s="50"/>
      <c r="R258" s="53">
        <f t="shared" si="21"/>
        <v>0.55038759689922478</v>
      </c>
    </row>
    <row r="259" spans="1:18" x14ac:dyDescent="0.25">
      <c r="A259" s="47" t="s">
        <v>1891</v>
      </c>
      <c r="B259" s="48" t="s">
        <v>1892</v>
      </c>
      <c r="C259" s="47" t="s">
        <v>1901</v>
      </c>
      <c r="D259" s="48" t="s">
        <v>1902</v>
      </c>
      <c r="E259" s="49">
        <f t="shared" si="18"/>
        <v>0.27856025039123633</v>
      </c>
      <c r="F259" s="54"/>
      <c r="G259" s="51" t="str">
        <f t="shared" si="19"/>
        <v/>
      </c>
      <c r="H259" s="51" t="str">
        <f t="shared" si="20"/>
        <v/>
      </c>
      <c r="I259" s="52" t="s">
        <v>99</v>
      </c>
      <c r="J259" s="52"/>
      <c r="K259" s="52"/>
      <c r="L259" s="52" t="s">
        <v>100</v>
      </c>
      <c r="M259" s="52"/>
      <c r="N259" s="50">
        <v>178</v>
      </c>
      <c r="O259" s="50">
        <v>639</v>
      </c>
      <c r="P259" s="50"/>
      <c r="R259" s="53">
        <f t="shared" si="21"/>
        <v>0.27856025039123633</v>
      </c>
    </row>
    <row r="260" spans="1:18" x14ac:dyDescent="0.25">
      <c r="A260" s="47" t="s">
        <v>1891</v>
      </c>
      <c r="B260" s="48" t="s">
        <v>1892</v>
      </c>
      <c r="C260" s="47" t="s">
        <v>1903</v>
      </c>
      <c r="D260" s="48" t="s">
        <v>1904</v>
      </c>
      <c r="E260" s="49">
        <f t="shared" si="18"/>
        <v>0.65548098434004476</v>
      </c>
      <c r="F260" s="50"/>
      <c r="G260" s="51" t="str">
        <f t="shared" si="19"/>
        <v>X</v>
      </c>
      <c r="H260" s="51" t="str">
        <f t="shared" si="20"/>
        <v/>
      </c>
      <c r="I260" s="52" t="s">
        <v>99</v>
      </c>
      <c r="J260" s="52"/>
      <c r="K260" s="52"/>
      <c r="L260" s="52" t="s">
        <v>100</v>
      </c>
      <c r="M260" s="52"/>
      <c r="N260" s="50">
        <v>293</v>
      </c>
      <c r="O260" s="50">
        <v>447</v>
      </c>
      <c r="P260" s="50"/>
      <c r="R260" s="53">
        <f t="shared" si="21"/>
        <v>0.65548098434004476</v>
      </c>
    </row>
    <row r="261" spans="1:18" x14ac:dyDescent="0.25">
      <c r="A261" s="47" t="s">
        <v>1891</v>
      </c>
      <c r="B261" s="48" t="s">
        <v>1892</v>
      </c>
      <c r="C261" s="47" t="s">
        <v>1905</v>
      </c>
      <c r="D261" s="48" t="s">
        <v>1906</v>
      </c>
      <c r="E261" s="49">
        <f t="shared" si="18"/>
        <v>0.37611181702668361</v>
      </c>
      <c r="F261" s="50"/>
      <c r="G261" s="51" t="str">
        <f t="shared" si="19"/>
        <v/>
      </c>
      <c r="H261" s="51" t="str">
        <f t="shared" si="20"/>
        <v>X</v>
      </c>
      <c r="I261" s="52" t="s">
        <v>99</v>
      </c>
      <c r="J261" s="52"/>
      <c r="K261" s="52"/>
      <c r="L261" s="52" t="s">
        <v>100</v>
      </c>
      <c r="M261" s="52"/>
      <c r="N261" s="50">
        <v>296</v>
      </c>
      <c r="O261" s="50">
        <v>787</v>
      </c>
      <c r="P261" s="50"/>
      <c r="R261" s="53">
        <f t="shared" si="21"/>
        <v>0.37611181702668361</v>
      </c>
    </row>
    <row r="262" spans="1:18" x14ac:dyDescent="0.25">
      <c r="A262" s="47" t="s">
        <v>1891</v>
      </c>
      <c r="B262" s="48" t="s">
        <v>1892</v>
      </c>
      <c r="C262" s="47" t="s">
        <v>1907</v>
      </c>
      <c r="D262" s="48" t="s">
        <v>1908</v>
      </c>
      <c r="E262" s="49">
        <f t="shared" si="18"/>
        <v>0.44444444444444442</v>
      </c>
      <c r="F262" s="50"/>
      <c r="G262" s="51" t="str">
        <f t="shared" si="19"/>
        <v>X</v>
      </c>
      <c r="H262" s="51" t="str">
        <f t="shared" si="20"/>
        <v/>
      </c>
      <c r="I262" s="52" t="s">
        <v>99</v>
      </c>
      <c r="J262" s="52"/>
      <c r="K262" s="52"/>
      <c r="L262" s="52" t="s">
        <v>100</v>
      </c>
      <c r="M262" s="52"/>
      <c r="N262" s="50">
        <v>320</v>
      </c>
      <c r="O262" s="50">
        <v>720</v>
      </c>
      <c r="P262" s="50"/>
      <c r="R262" s="53">
        <f t="shared" si="21"/>
        <v>0.44444444444444442</v>
      </c>
    </row>
    <row r="263" spans="1:18" x14ac:dyDescent="0.25">
      <c r="A263" s="47" t="s">
        <v>1891</v>
      </c>
      <c r="B263" s="48" t="s">
        <v>1892</v>
      </c>
      <c r="C263" s="47" t="s">
        <v>1909</v>
      </c>
      <c r="D263" s="48" t="s">
        <v>1910</v>
      </c>
      <c r="E263" s="49">
        <f t="shared" si="18"/>
        <v>0.53757225433526012</v>
      </c>
      <c r="F263" s="50"/>
      <c r="G263" s="51" t="str">
        <f t="shared" si="19"/>
        <v>X</v>
      </c>
      <c r="H263" s="51" t="str">
        <f t="shared" si="20"/>
        <v/>
      </c>
      <c r="I263" s="52" t="s">
        <v>99</v>
      </c>
      <c r="J263" s="52"/>
      <c r="K263" s="52"/>
      <c r="L263" s="52" t="s">
        <v>100</v>
      </c>
      <c r="M263" s="52"/>
      <c r="N263" s="50">
        <v>279</v>
      </c>
      <c r="O263" s="50">
        <v>519</v>
      </c>
      <c r="P263" s="50"/>
      <c r="R263" s="53">
        <f t="shared" si="21"/>
        <v>0.53757225433526012</v>
      </c>
    </row>
    <row r="264" spans="1:18" x14ac:dyDescent="0.25">
      <c r="A264" s="47" t="s">
        <v>1891</v>
      </c>
      <c r="B264" s="48" t="s">
        <v>1892</v>
      </c>
      <c r="C264" s="47" t="s">
        <v>1911</v>
      </c>
      <c r="D264" s="48" t="s">
        <v>1912</v>
      </c>
      <c r="E264" s="49">
        <f t="shared" si="18"/>
        <v>0.29817905918057663</v>
      </c>
      <c r="F264" s="50"/>
      <c r="G264" s="51" t="str">
        <f t="shared" si="19"/>
        <v/>
      </c>
      <c r="H264" s="51" t="str">
        <f t="shared" si="20"/>
        <v/>
      </c>
      <c r="I264" s="52" t="s">
        <v>99</v>
      </c>
      <c r="J264" s="52"/>
      <c r="K264" s="52"/>
      <c r="L264" s="52" t="s">
        <v>100</v>
      </c>
      <c r="M264" s="52"/>
      <c r="N264" s="50">
        <v>393</v>
      </c>
      <c r="O264" s="50">
        <v>1318</v>
      </c>
      <c r="P264" s="50"/>
      <c r="R264" s="53">
        <f t="shared" si="21"/>
        <v>0.29817905918057663</v>
      </c>
    </row>
    <row r="265" spans="1:18" s="78" customFormat="1" x14ac:dyDescent="0.25">
      <c r="A265" s="72" t="s">
        <v>1891</v>
      </c>
      <c r="B265" s="73" t="s">
        <v>1892</v>
      </c>
      <c r="C265" s="72"/>
      <c r="D265" s="73" t="s">
        <v>2556</v>
      </c>
      <c r="E265" s="74">
        <f>N265/O265</f>
        <v>0.42106847253574115</v>
      </c>
      <c r="F265" s="75"/>
      <c r="G265" s="76"/>
      <c r="H265" s="76"/>
      <c r="I265" s="77"/>
      <c r="J265" s="77"/>
      <c r="K265" s="77"/>
      <c r="L265" s="77"/>
      <c r="M265" s="77"/>
      <c r="N265" s="75">
        <f>SUM(N255:N264)</f>
        <v>2798</v>
      </c>
      <c r="O265" s="75">
        <f>SUM(O255:O264)</f>
        <v>6645</v>
      </c>
      <c r="P265" s="75"/>
      <c r="R265" s="79"/>
    </row>
    <row r="266" spans="1:18" x14ac:dyDescent="0.25">
      <c r="A266" s="47" t="s">
        <v>1843</v>
      </c>
      <c r="B266" s="48" t="s">
        <v>1649</v>
      </c>
      <c r="C266" s="47" t="s">
        <v>1650</v>
      </c>
      <c r="D266" s="48" t="s">
        <v>1651</v>
      </c>
      <c r="E266" s="49">
        <v>0.40629999999999999</v>
      </c>
      <c r="F266" s="50"/>
      <c r="G266" s="51" t="str">
        <f t="shared" ref="G266:G272" si="22">IF(E266&gt;=40%,"X","")</f>
        <v>X</v>
      </c>
      <c r="H266" s="51" t="str">
        <f t="shared" ref="H266:H272" si="23">IF(AND( E266&gt;=30%, E266 &lt;=39.99%),"X","")</f>
        <v/>
      </c>
      <c r="I266" s="52" t="s">
        <v>99</v>
      </c>
      <c r="J266" s="52"/>
      <c r="K266" s="52" t="s">
        <v>1652</v>
      </c>
      <c r="L266" s="52"/>
      <c r="M266" s="52"/>
      <c r="N266" s="50">
        <v>193</v>
      </c>
      <c r="O266" s="50">
        <v>475</v>
      </c>
      <c r="P266" s="50"/>
      <c r="R266" s="53">
        <f t="shared" ref="R266:R272" si="24">N266/O266</f>
        <v>0.40631578947368419</v>
      </c>
    </row>
    <row r="267" spans="1:18" x14ac:dyDescent="0.25">
      <c r="A267" s="47" t="s">
        <v>1843</v>
      </c>
      <c r="B267" s="48" t="s">
        <v>1649</v>
      </c>
      <c r="C267" s="47" t="s">
        <v>1655</v>
      </c>
      <c r="D267" s="48" t="s">
        <v>1656</v>
      </c>
      <c r="E267" s="49">
        <v>0.44400000000000001</v>
      </c>
      <c r="F267" s="50"/>
      <c r="G267" s="51" t="str">
        <f t="shared" si="22"/>
        <v>X</v>
      </c>
      <c r="H267" s="51" t="str">
        <f t="shared" si="23"/>
        <v/>
      </c>
      <c r="I267" s="52" t="s">
        <v>99</v>
      </c>
      <c r="J267" s="52"/>
      <c r="K267" s="52" t="s">
        <v>1652</v>
      </c>
      <c r="L267" s="52"/>
      <c r="M267" s="52"/>
      <c r="N267" s="50">
        <v>218</v>
      </c>
      <c r="O267" s="50">
        <v>491</v>
      </c>
      <c r="P267" s="50"/>
      <c r="R267" s="53">
        <f t="shared" si="24"/>
        <v>0.4439918533604888</v>
      </c>
    </row>
    <row r="268" spans="1:18" x14ac:dyDescent="0.25">
      <c r="A268" s="47" t="s">
        <v>1843</v>
      </c>
      <c r="B268" s="48" t="s">
        <v>1649</v>
      </c>
      <c r="C268" s="47" t="s">
        <v>1661</v>
      </c>
      <c r="D268" s="48" t="s">
        <v>1662</v>
      </c>
      <c r="E268" s="49">
        <v>0.34910000000000002</v>
      </c>
      <c r="F268" s="50"/>
      <c r="G268" s="51" t="str">
        <f t="shared" si="22"/>
        <v/>
      </c>
      <c r="H268" s="51" t="str">
        <f t="shared" si="23"/>
        <v>X</v>
      </c>
      <c r="I268" s="52" t="s">
        <v>99</v>
      </c>
      <c r="J268" s="52"/>
      <c r="K268" s="52" t="s">
        <v>1652</v>
      </c>
      <c r="L268" s="52"/>
      <c r="M268" s="52" t="s">
        <v>99</v>
      </c>
      <c r="N268" s="50">
        <v>192</v>
      </c>
      <c r="O268" s="50">
        <v>550</v>
      </c>
      <c r="P268" s="50"/>
      <c r="R268" s="53">
        <f t="shared" si="24"/>
        <v>0.34909090909090912</v>
      </c>
    </row>
    <row r="269" spans="1:18" x14ac:dyDescent="0.25">
      <c r="A269" s="47" t="s">
        <v>1843</v>
      </c>
      <c r="B269" s="48" t="s">
        <v>1649</v>
      </c>
      <c r="C269" s="47" t="s">
        <v>1663</v>
      </c>
      <c r="D269" s="48" t="s">
        <v>1664</v>
      </c>
      <c r="E269" s="49">
        <v>0.39589999999999997</v>
      </c>
      <c r="F269" s="50"/>
      <c r="G269" s="51" t="str">
        <f t="shared" si="22"/>
        <v/>
      </c>
      <c r="H269" s="51" t="str">
        <f t="shared" si="23"/>
        <v>X</v>
      </c>
      <c r="I269" s="52"/>
      <c r="J269" s="52"/>
      <c r="K269" s="52"/>
      <c r="L269" s="52"/>
      <c r="M269" s="52" t="s">
        <v>99</v>
      </c>
      <c r="N269" s="50">
        <v>327</v>
      </c>
      <c r="O269" s="50">
        <v>970</v>
      </c>
      <c r="P269" s="50"/>
      <c r="R269" s="53">
        <f t="shared" si="24"/>
        <v>0.33711340206185569</v>
      </c>
    </row>
    <row r="270" spans="1:18" x14ac:dyDescent="0.25">
      <c r="A270" s="47" t="s">
        <v>1843</v>
      </c>
      <c r="B270" s="48" t="s">
        <v>1649</v>
      </c>
      <c r="C270" s="47" t="s">
        <v>1657</v>
      </c>
      <c r="D270" s="48" t="s">
        <v>1658</v>
      </c>
      <c r="E270" s="49">
        <v>0.43380000000000002</v>
      </c>
      <c r="F270" s="50"/>
      <c r="G270" s="51" t="str">
        <f t="shared" si="22"/>
        <v>X</v>
      </c>
      <c r="H270" s="51" t="str">
        <f t="shared" si="23"/>
        <v/>
      </c>
      <c r="I270" s="52" t="s">
        <v>99</v>
      </c>
      <c r="J270" s="52"/>
      <c r="K270" s="52" t="s">
        <v>1652</v>
      </c>
      <c r="L270" s="52"/>
      <c r="M270" s="52"/>
      <c r="N270" s="50">
        <v>167</v>
      </c>
      <c r="O270" s="50">
        <v>385</v>
      </c>
      <c r="P270" s="50"/>
      <c r="R270" s="53">
        <f t="shared" si="24"/>
        <v>0.43376623376623374</v>
      </c>
    </row>
    <row r="271" spans="1:18" x14ac:dyDescent="0.25">
      <c r="A271" s="47" t="s">
        <v>1843</v>
      </c>
      <c r="B271" s="48" t="s">
        <v>1649</v>
      </c>
      <c r="C271" s="47" t="s">
        <v>1653</v>
      </c>
      <c r="D271" s="48" t="s">
        <v>1654</v>
      </c>
      <c r="E271" s="49">
        <v>0.4279</v>
      </c>
      <c r="F271" s="50"/>
      <c r="G271" s="51" t="str">
        <f t="shared" si="22"/>
        <v>X</v>
      </c>
      <c r="H271" s="51" t="str">
        <f t="shared" si="23"/>
        <v/>
      </c>
      <c r="I271" s="52" t="s">
        <v>99</v>
      </c>
      <c r="J271" s="52"/>
      <c r="K271" s="52" t="s">
        <v>1652</v>
      </c>
      <c r="L271" s="52"/>
      <c r="M271" s="52"/>
      <c r="N271" s="50">
        <v>184</v>
      </c>
      <c r="O271" s="50">
        <v>430</v>
      </c>
      <c r="P271" s="50"/>
      <c r="R271" s="53">
        <f t="shared" si="24"/>
        <v>0.42790697674418604</v>
      </c>
    </row>
    <row r="272" spans="1:18" x14ac:dyDescent="0.25">
      <c r="A272" s="47" t="s">
        <v>1843</v>
      </c>
      <c r="B272" s="48" t="s">
        <v>1649</v>
      </c>
      <c r="C272" s="47" t="s">
        <v>1659</v>
      </c>
      <c r="D272" s="48" t="s">
        <v>1660</v>
      </c>
      <c r="E272" s="49">
        <v>0.3024</v>
      </c>
      <c r="F272" s="50"/>
      <c r="G272" s="51" t="str">
        <f t="shared" si="22"/>
        <v/>
      </c>
      <c r="H272" s="51" t="str">
        <f t="shared" si="23"/>
        <v>X</v>
      </c>
      <c r="I272" s="52" t="s">
        <v>99</v>
      </c>
      <c r="J272" s="52"/>
      <c r="K272" s="52" t="s">
        <v>1652</v>
      </c>
      <c r="L272" s="52"/>
      <c r="M272" s="52" t="s">
        <v>99</v>
      </c>
      <c r="N272" s="50">
        <v>101</v>
      </c>
      <c r="O272" s="50">
        <v>334</v>
      </c>
      <c r="P272" s="50"/>
      <c r="R272" s="53">
        <f t="shared" si="24"/>
        <v>0.30239520958083832</v>
      </c>
    </row>
    <row r="273" spans="1:18" s="78" customFormat="1" x14ac:dyDescent="0.25">
      <c r="A273" s="72" t="s">
        <v>1843</v>
      </c>
      <c r="B273" s="73" t="s">
        <v>1649</v>
      </c>
      <c r="C273" s="72"/>
      <c r="D273" s="73" t="s">
        <v>2556</v>
      </c>
      <c r="E273" s="74">
        <f>N273/O273</f>
        <v>0.38019257221458047</v>
      </c>
      <c r="F273" s="75"/>
      <c r="G273" s="76"/>
      <c r="H273" s="76"/>
      <c r="I273" s="77"/>
      <c r="J273" s="77"/>
      <c r="K273" s="77"/>
      <c r="L273" s="77"/>
      <c r="M273" s="77"/>
      <c r="N273" s="75">
        <f>SUM(N266:N272)</f>
        <v>1382</v>
      </c>
      <c r="O273" s="75">
        <f>SUM(O266:O272)</f>
        <v>3635</v>
      </c>
      <c r="P273" s="75"/>
      <c r="R273" s="79"/>
    </row>
    <row r="274" spans="1:18" x14ac:dyDescent="0.25">
      <c r="A274" s="47" t="s">
        <v>810</v>
      </c>
      <c r="B274" s="48" t="s">
        <v>811</v>
      </c>
      <c r="C274" s="47" t="s">
        <v>812</v>
      </c>
      <c r="D274" s="48" t="s">
        <v>813</v>
      </c>
      <c r="E274" s="49">
        <v>0.10416666666666667</v>
      </c>
      <c r="F274" s="50">
        <v>888</v>
      </c>
      <c r="G274" s="51" t="str">
        <f>IF(E274&gt;=40%,"X","")</f>
        <v/>
      </c>
      <c r="H274" s="51" t="str">
        <f>IF(AND( E274&gt;=30%, E274 &lt;=39.99%),"X","")</f>
        <v/>
      </c>
      <c r="I274" s="52"/>
      <c r="J274" s="52"/>
      <c r="K274" s="52"/>
      <c r="L274" s="52"/>
      <c r="M274" s="52"/>
      <c r="N274" s="50">
        <v>80</v>
      </c>
      <c r="O274" s="50">
        <v>768</v>
      </c>
      <c r="P274" s="50"/>
      <c r="R274" s="53">
        <f>N274/O274</f>
        <v>0.10416666666666667</v>
      </c>
    </row>
    <row r="275" spans="1:18" x14ac:dyDescent="0.25">
      <c r="A275" s="47" t="s">
        <v>810</v>
      </c>
      <c r="B275" s="48" t="s">
        <v>811</v>
      </c>
      <c r="C275" s="47" t="s">
        <v>814</v>
      </c>
      <c r="D275" s="48" t="s">
        <v>815</v>
      </c>
      <c r="E275" s="49">
        <v>6.2903225806451607E-2</v>
      </c>
      <c r="F275" s="50"/>
      <c r="G275" s="51" t="str">
        <f>IF(E275&gt;=40%,"X","")</f>
        <v/>
      </c>
      <c r="H275" s="51" t="str">
        <f>IF(AND( E275&gt;=30%, E275 &lt;=39.99%),"X","")</f>
        <v/>
      </c>
      <c r="I275" s="52"/>
      <c r="J275" s="52"/>
      <c r="K275" s="52"/>
      <c r="L275" s="52"/>
      <c r="M275" s="52"/>
      <c r="N275" s="50">
        <v>39</v>
      </c>
      <c r="O275" s="50">
        <v>620</v>
      </c>
      <c r="P275" s="50"/>
      <c r="R275" s="53">
        <f>N275/O275</f>
        <v>6.2903225806451607E-2</v>
      </c>
    </row>
    <row r="276" spans="1:18" x14ac:dyDescent="0.25">
      <c r="A276" s="47" t="s">
        <v>810</v>
      </c>
      <c r="B276" s="48" t="s">
        <v>811</v>
      </c>
      <c r="C276" s="47" t="s">
        <v>816</v>
      </c>
      <c r="D276" s="48" t="s">
        <v>817</v>
      </c>
      <c r="E276" s="49">
        <v>0.10949720670391061</v>
      </c>
      <c r="F276" s="50"/>
      <c r="G276" s="51" t="str">
        <f>IF(E276&gt;=40%,"X","")</f>
        <v/>
      </c>
      <c r="H276" s="51" t="str">
        <f>IF(AND( E276&gt;=30%, E276 &lt;=39.99%),"X","")</f>
        <v/>
      </c>
      <c r="I276" s="52"/>
      <c r="J276" s="52"/>
      <c r="K276" s="52"/>
      <c r="L276" s="52"/>
      <c r="M276" s="52"/>
      <c r="N276" s="50">
        <v>98</v>
      </c>
      <c r="O276" s="50">
        <v>895</v>
      </c>
      <c r="P276" s="50"/>
      <c r="R276" s="53">
        <f>N276/O276</f>
        <v>0.10949720670391061</v>
      </c>
    </row>
    <row r="277" spans="1:18" x14ac:dyDescent="0.25">
      <c r="A277" s="47" t="s">
        <v>810</v>
      </c>
      <c r="B277" s="48" t="s">
        <v>811</v>
      </c>
      <c r="C277" s="47" t="s">
        <v>818</v>
      </c>
      <c r="D277" s="48" t="s">
        <v>819</v>
      </c>
      <c r="E277" s="49">
        <v>8.8607594936708861E-2</v>
      </c>
      <c r="F277" s="54"/>
      <c r="G277" s="51" t="str">
        <f>IF(E277&gt;=40%,"X","")</f>
        <v/>
      </c>
      <c r="H277" s="51" t="str">
        <f>IF(AND( E277&gt;=30%, E277 &lt;=39.99%),"X","")</f>
        <v/>
      </c>
      <c r="I277" s="52"/>
      <c r="J277" s="52"/>
      <c r="K277" s="52"/>
      <c r="L277" s="52"/>
      <c r="M277" s="52"/>
      <c r="N277" s="50">
        <v>63</v>
      </c>
      <c r="O277" s="50">
        <v>711</v>
      </c>
      <c r="P277" s="50"/>
      <c r="R277" s="53">
        <f>N277/O277</f>
        <v>8.8607594936708861E-2</v>
      </c>
    </row>
    <row r="278" spans="1:18" s="78" customFormat="1" x14ac:dyDescent="0.25">
      <c r="A278" s="72" t="s">
        <v>810</v>
      </c>
      <c r="B278" s="73" t="s">
        <v>811</v>
      </c>
      <c r="C278" s="72"/>
      <c r="D278" s="73" t="s">
        <v>2556</v>
      </c>
      <c r="E278" s="74">
        <f>N278/O278</f>
        <v>9.3520374081496327E-2</v>
      </c>
      <c r="F278" s="75"/>
      <c r="G278" s="76"/>
      <c r="H278" s="76"/>
      <c r="I278" s="77"/>
      <c r="J278" s="77"/>
      <c r="K278" s="77"/>
      <c r="L278" s="77"/>
      <c r="M278" s="77"/>
      <c r="N278" s="75">
        <f>SUM(N274:N277)</f>
        <v>280</v>
      </c>
      <c r="O278" s="75">
        <f>SUM(O274:O277)</f>
        <v>2994</v>
      </c>
      <c r="P278" s="75"/>
      <c r="R278" s="79"/>
    </row>
    <row r="279" spans="1:18" x14ac:dyDescent="0.25">
      <c r="A279" s="47" t="s">
        <v>349</v>
      </c>
      <c r="B279" s="47" t="s">
        <v>348</v>
      </c>
      <c r="C279" s="47" t="s">
        <v>353</v>
      </c>
      <c r="D279" s="47" t="s">
        <v>457</v>
      </c>
      <c r="E279" s="49">
        <v>0.31080000000000002</v>
      </c>
      <c r="F279" s="50">
        <v>888</v>
      </c>
      <c r="G279" s="51" t="str">
        <f>IF(E279&gt;=40%,"X","")</f>
        <v/>
      </c>
      <c r="H279" s="51" t="s">
        <v>350</v>
      </c>
      <c r="I279" s="52"/>
      <c r="J279" s="52"/>
      <c r="K279" s="52"/>
      <c r="L279" s="52"/>
      <c r="M279" s="52"/>
      <c r="N279" s="50">
        <v>46</v>
      </c>
      <c r="O279" s="50">
        <v>148</v>
      </c>
      <c r="P279" s="50"/>
      <c r="R279" s="53">
        <f>N279/O279</f>
        <v>0.3108108108108108</v>
      </c>
    </row>
    <row r="280" spans="1:18" x14ac:dyDescent="0.25">
      <c r="A280" s="47" t="s">
        <v>349</v>
      </c>
      <c r="B280" s="47" t="s">
        <v>348</v>
      </c>
      <c r="C280" s="47" t="s">
        <v>352</v>
      </c>
      <c r="D280" s="47" t="s">
        <v>351</v>
      </c>
      <c r="E280" s="49">
        <v>0.20300000000000001</v>
      </c>
      <c r="F280" s="50"/>
      <c r="G280" s="51" t="str">
        <f>IF(E280&gt;=40%,"X","")</f>
        <v/>
      </c>
      <c r="H280" s="51" t="str">
        <f>IF(AND( E280&gt;=30%, E280 &lt;=39.99%),"X","")</f>
        <v/>
      </c>
      <c r="I280" s="52" t="s">
        <v>350</v>
      </c>
      <c r="J280" s="52" t="s">
        <v>350</v>
      </c>
      <c r="K280" s="52"/>
      <c r="L280" s="52"/>
      <c r="M280" s="52"/>
      <c r="N280" s="50">
        <v>67</v>
      </c>
      <c r="O280" s="50">
        <v>330</v>
      </c>
      <c r="P280" s="50"/>
      <c r="R280" s="53">
        <f>N280/O280</f>
        <v>0.20303030303030303</v>
      </c>
    </row>
    <row r="281" spans="1:18" x14ac:dyDescent="0.25">
      <c r="A281" s="47" t="s">
        <v>349</v>
      </c>
      <c r="B281" s="47" t="s">
        <v>348</v>
      </c>
      <c r="C281" s="47" t="s">
        <v>347</v>
      </c>
      <c r="D281" s="47" t="s">
        <v>458</v>
      </c>
      <c r="E281" s="49">
        <v>0.15490000000000001</v>
      </c>
      <c r="F281" s="50"/>
      <c r="G281" s="51" t="str">
        <f>IF(E281&gt;=40%,"X","")</f>
        <v/>
      </c>
      <c r="H281" s="51" t="str">
        <f>IF(AND( E281&gt;=30%, E281 &lt;=39.99%),"X","")</f>
        <v/>
      </c>
      <c r="I281" s="52"/>
      <c r="J281" s="52"/>
      <c r="K281" s="52"/>
      <c r="L281" s="52"/>
      <c r="M281" s="52"/>
      <c r="N281" s="50">
        <v>46</v>
      </c>
      <c r="O281" s="50">
        <v>297</v>
      </c>
      <c r="P281" s="50"/>
      <c r="R281" s="53">
        <f>N281/O281</f>
        <v>0.15488215488215487</v>
      </c>
    </row>
    <row r="282" spans="1:18" s="78" customFormat="1" x14ac:dyDescent="0.25">
      <c r="A282" s="72" t="s">
        <v>349</v>
      </c>
      <c r="B282" s="73" t="s">
        <v>348</v>
      </c>
      <c r="C282" s="72"/>
      <c r="D282" s="73" t="s">
        <v>2556</v>
      </c>
      <c r="E282" s="74">
        <f>N282/O282</f>
        <v>0.20516129032258065</v>
      </c>
      <c r="F282" s="75"/>
      <c r="G282" s="76"/>
      <c r="H282" s="76"/>
      <c r="I282" s="77"/>
      <c r="J282" s="77"/>
      <c r="K282" s="77"/>
      <c r="L282" s="77"/>
      <c r="M282" s="77"/>
      <c r="N282" s="75">
        <f>SUM(N279:N281)</f>
        <v>159</v>
      </c>
      <c r="O282" s="75">
        <f>SUM(O279:O281)</f>
        <v>775</v>
      </c>
      <c r="P282" s="75"/>
      <c r="R282" s="79"/>
    </row>
    <row r="283" spans="1:18" x14ac:dyDescent="0.25">
      <c r="A283" s="47" t="s">
        <v>1244</v>
      </c>
      <c r="B283" s="48" t="s">
        <v>1245</v>
      </c>
      <c r="C283" s="47" t="s">
        <v>1246</v>
      </c>
      <c r="D283" s="48" t="s">
        <v>1247</v>
      </c>
      <c r="E283" s="49">
        <v>0.22889999999999999</v>
      </c>
      <c r="F283" s="54"/>
      <c r="G283" s="51" t="str">
        <f>IF(E283&gt;=40%,"X","")</f>
        <v/>
      </c>
      <c r="H283" s="51" t="str">
        <f>IF(AND( E283&gt;=30%, E283 &lt;=39.99%),"X","")</f>
        <v/>
      </c>
      <c r="I283" s="52"/>
      <c r="J283" s="52"/>
      <c r="K283" s="52"/>
      <c r="L283" s="52"/>
      <c r="M283" s="52"/>
      <c r="N283" s="50">
        <v>168</v>
      </c>
      <c r="O283" s="50">
        <v>734</v>
      </c>
      <c r="P283" s="50"/>
      <c r="R283" s="53">
        <f>N283/O283</f>
        <v>0.22888283378746593</v>
      </c>
    </row>
    <row r="284" spans="1:18" x14ac:dyDescent="0.25">
      <c r="A284" s="47" t="s">
        <v>1244</v>
      </c>
      <c r="B284" s="48" t="s">
        <v>1245</v>
      </c>
      <c r="C284" s="47" t="s">
        <v>1248</v>
      </c>
      <c r="D284" s="48" t="s">
        <v>1249</v>
      </c>
      <c r="E284" s="49">
        <v>0.18729999999999999</v>
      </c>
      <c r="F284" s="54"/>
      <c r="G284" s="51" t="str">
        <f>IF(E284&gt;=40%,"X","")</f>
        <v/>
      </c>
      <c r="H284" s="51" t="str">
        <f>IF(AND( E284&gt;=30%, E284 &lt;=39.99%),"X","")</f>
        <v/>
      </c>
      <c r="I284" s="52"/>
      <c r="J284" s="52"/>
      <c r="K284" s="52"/>
      <c r="L284" s="52"/>
      <c r="M284" s="52"/>
      <c r="N284" s="50">
        <v>183</v>
      </c>
      <c r="O284" s="50">
        <v>977</v>
      </c>
      <c r="P284" s="50"/>
      <c r="R284" s="53">
        <f>N284/O284</f>
        <v>0.18730808597748208</v>
      </c>
    </row>
    <row r="285" spans="1:18" x14ac:dyDescent="0.25">
      <c r="A285" s="47" t="s">
        <v>1244</v>
      </c>
      <c r="B285" s="48" t="s">
        <v>1245</v>
      </c>
      <c r="C285" s="47" t="s">
        <v>1250</v>
      </c>
      <c r="D285" s="48" t="s">
        <v>1251</v>
      </c>
      <c r="E285" s="49">
        <v>0.20230000000000001</v>
      </c>
      <c r="F285" s="50"/>
      <c r="G285" s="51" t="str">
        <f>IF(E285&gt;=40%,"X","")</f>
        <v/>
      </c>
      <c r="H285" s="51" t="str">
        <f>IF(AND( E285&gt;=30%, E285 &lt;=39.99%),"X","")</f>
        <v/>
      </c>
      <c r="I285" s="52"/>
      <c r="J285" s="52"/>
      <c r="K285" s="52"/>
      <c r="L285" s="52"/>
      <c r="M285" s="52"/>
      <c r="N285" s="50">
        <v>142</v>
      </c>
      <c r="O285" s="50">
        <v>702</v>
      </c>
      <c r="P285" s="50"/>
      <c r="R285" s="53">
        <f>N285/O285</f>
        <v>0.20227920227920229</v>
      </c>
    </row>
    <row r="286" spans="1:18" x14ac:dyDescent="0.25">
      <c r="A286" s="47" t="s">
        <v>1244</v>
      </c>
      <c r="B286" s="48" t="s">
        <v>1245</v>
      </c>
      <c r="C286" s="47" t="s">
        <v>1252</v>
      </c>
      <c r="D286" s="48" t="s">
        <v>1253</v>
      </c>
      <c r="E286" s="49">
        <v>0.25869999999999999</v>
      </c>
      <c r="F286" s="50"/>
      <c r="G286" s="51" t="str">
        <f>IF(E286&gt;=40%,"X","")</f>
        <v/>
      </c>
      <c r="H286" s="51" t="str">
        <f>IF(AND( E286&gt;=30%, E286 &lt;=39.99%),"X","")</f>
        <v/>
      </c>
      <c r="I286" s="52"/>
      <c r="J286" s="52"/>
      <c r="K286" s="52"/>
      <c r="L286" s="52"/>
      <c r="M286" s="52"/>
      <c r="N286" s="50">
        <v>179</v>
      </c>
      <c r="O286" s="50">
        <v>692</v>
      </c>
      <c r="P286" s="50"/>
      <c r="R286" s="53">
        <f>N286/O286</f>
        <v>0.2586705202312139</v>
      </c>
    </row>
    <row r="287" spans="1:18" s="78" customFormat="1" x14ac:dyDescent="0.25">
      <c r="A287" s="72" t="s">
        <v>1244</v>
      </c>
      <c r="B287" s="73" t="s">
        <v>1245</v>
      </c>
      <c r="C287" s="72"/>
      <c r="D287" s="73" t="s">
        <v>2556</v>
      </c>
      <c r="E287" s="74">
        <f>N287/O287</f>
        <v>0.21642512077294687</v>
      </c>
      <c r="F287" s="75"/>
      <c r="G287" s="76"/>
      <c r="H287" s="76"/>
      <c r="I287" s="77"/>
      <c r="J287" s="77"/>
      <c r="K287" s="77"/>
      <c r="L287" s="77"/>
      <c r="M287" s="77"/>
      <c r="N287" s="75">
        <f>SUM(N283:N286)</f>
        <v>672</v>
      </c>
      <c r="O287" s="75">
        <f>SUM(O283:O286)</f>
        <v>3105</v>
      </c>
      <c r="P287" s="75"/>
      <c r="R287" s="79"/>
    </row>
    <row r="288" spans="1:18" x14ac:dyDescent="0.25">
      <c r="A288" s="47" t="s">
        <v>327</v>
      </c>
      <c r="B288" s="47" t="s">
        <v>326</v>
      </c>
      <c r="C288" s="47" t="s">
        <v>330</v>
      </c>
      <c r="D288" s="47" t="s">
        <v>459</v>
      </c>
      <c r="E288" s="49">
        <v>0.24629999999999999</v>
      </c>
      <c r="F288" s="54"/>
      <c r="G288" s="51" t="str">
        <f>IF(E288&gt;=40%,"X","")</f>
        <v/>
      </c>
      <c r="H288" s="51" t="str">
        <f>IF(AND( E288&gt;=30%, E288 &lt;=39.99%),"X","")</f>
        <v/>
      </c>
      <c r="I288" s="52"/>
      <c r="J288" s="52"/>
      <c r="K288" s="52"/>
      <c r="L288" s="52"/>
      <c r="M288" s="52"/>
      <c r="N288" s="50">
        <v>66</v>
      </c>
      <c r="O288" s="50">
        <v>268</v>
      </c>
      <c r="P288" s="50"/>
      <c r="R288" s="53">
        <f>N288/O288</f>
        <v>0.2462686567164179</v>
      </c>
    </row>
    <row r="289" spans="1:18" x14ac:dyDescent="0.25">
      <c r="A289" s="47" t="s">
        <v>327</v>
      </c>
      <c r="B289" s="47" t="s">
        <v>326</v>
      </c>
      <c r="C289" s="47" t="s">
        <v>325</v>
      </c>
      <c r="D289" s="47" t="s">
        <v>324</v>
      </c>
      <c r="E289" s="49">
        <v>0.2321</v>
      </c>
      <c r="F289" s="50"/>
      <c r="G289" s="51" t="str">
        <f>IF(E289&gt;=40%,"X","")</f>
        <v/>
      </c>
      <c r="H289" s="51" t="str">
        <f>IF(AND( E289&gt;=30%, E289 &lt;=39.99%),"X","")</f>
        <v/>
      </c>
      <c r="I289" s="52"/>
      <c r="J289" s="52"/>
      <c r="K289" s="52"/>
      <c r="L289" s="52"/>
      <c r="M289" s="52"/>
      <c r="N289" s="50">
        <v>55</v>
      </c>
      <c r="O289" s="50">
        <v>237</v>
      </c>
      <c r="P289" s="50"/>
      <c r="R289" s="53">
        <f>N289/O289</f>
        <v>0.2320675105485232</v>
      </c>
    </row>
    <row r="290" spans="1:18" x14ac:dyDescent="0.25">
      <c r="A290" s="47" t="s">
        <v>327</v>
      </c>
      <c r="B290" s="47" t="s">
        <v>326</v>
      </c>
      <c r="C290" s="47" t="s">
        <v>329</v>
      </c>
      <c r="D290" s="47" t="s">
        <v>328</v>
      </c>
      <c r="E290" s="49">
        <v>0.25850000000000001</v>
      </c>
      <c r="F290" s="54"/>
      <c r="G290" s="51" t="str">
        <f>IF(E290&gt;=40%,"X","")</f>
        <v/>
      </c>
      <c r="H290" s="51" t="str">
        <f>IF(AND( E290&gt;=30%, E290 &lt;=39.99%),"X","")</f>
        <v/>
      </c>
      <c r="I290" s="52"/>
      <c r="J290" s="52"/>
      <c r="K290" s="52"/>
      <c r="L290" s="52"/>
      <c r="M290" s="52"/>
      <c r="N290" s="50">
        <v>53</v>
      </c>
      <c r="O290" s="50">
        <v>205</v>
      </c>
      <c r="P290" s="50"/>
      <c r="R290" s="53">
        <f>N290/O290</f>
        <v>0.25853658536585367</v>
      </c>
    </row>
    <row r="291" spans="1:18" s="78" customFormat="1" x14ac:dyDescent="0.25">
      <c r="A291" s="72" t="s">
        <v>327</v>
      </c>
      <c r="B291" s="73" t="s">
        <v>326</v>
      </c>
      <c r="C291" s="72"/>
      <c r="D291" s="73" t="s">
        <v>2556</v>
      </c>
      <c r="E291" s="74">
        <f>N291/O291</f>
        <v>0.24507042253521127</v>
      </c>
      <c r="F291" s="75"/>
      <c r="G291" s="76"/>
      <c r="H291" s="76"/>
      <c r="I291" s="77"/>
      <c r="J291" s="77"/>
      <c r="K291" s="77"/>
      <c r="L291" s="77"/>
      <c r="M291" s="77"/>
      <c r="N291" s="75">
        <f>SUM(N288:N290)</f>
        <v>174</v>
      </c>
      <c r="O291" s="75">
        <f>SUM(O288:O290)</f>
        <v>710</v>
      </c>
      <c r="P291" s="75"/>
      <c r="R291" s="79"/>
    </row>
    <row r="292" spans="1:18" x14ac:dyDescent="0.25">
      <c r="A292" s="47" t="s">
        <v>2024</v>
      </c>
      <c r="B292" s="48" t="s">
        <v>2025</v>
      </c>
      <c r="C292" s="47" t="s">
        <v>2026</v>
      </c>
      <c r="D292" s="48" t="s">
        <v>2027</v>
      </c>
      <c r="E292" s="49">
        <v>0.28739999999999999</v>
      </c>
      <c r="F292" s="50">
        <v>888</v>
      </c>
      <c r="G292" s="51" t="str">
        <f>IF(E292&gt;=40%,"X","")</f>
        <v/>
      </c>
      <c r="H292" s="51" t="str">
        <f>IF(AND( E292&gt;=30%, E292 &lt;=39.99%),"X","")</f>
        <v/>
      </c>
      <c r="I292" s="52" t="s">
        <v>99</v>
      </c>
      <c r="J292" s="52"/>
      <c r="K292" s="52"/>
      <c r="L292" s="52" t="s">
        <v>100</v>
      </c>
      <c r="M292" s="52"/>
      <c r="N292" s="50">
        <v>75</v>
      </c>
      <c r="O292" s="50">
        <v>261</v>
      </c>
      <c r="P292" s="50"/>
      <c r="R292" s="53">
        <f>N292/O292</f>
        <v>0.28735632183908044</v>
      </c>
    </row>
    <row r="293" spans="1:18" x14ac:dyDescent="0.25">
      <c r="A293" s="47" t="s">
        <v>2024</v>
      </c>
      <c r="B293" s="48" t="s">
        <v>2025</v>
      </c>
      <c r="C293" s="47" t="s">
        <v>2028</v>
      </c>
      <c r="D293" s="48" t="s">
        <v>2029</v>
      </c>
      <c r="E293" s="49">
        <v>0.1615</v>
      </c>
      <c r="F293" s="50"/>
      <c r="G293" s="51" t="str">
        <f>IF(E293&gt;=40%,"X","")</f>
        <v/>
      </c>
      <c r="H293" s="51" t="str">
        <f>IF(AND( E293&gt;=30%, E293 &lt;=39.99%),"X","")</f>
        <v/>
      </c>
      <c r="I293" s="52" t="s">
        <v>99</v>
      </c>
      <c r="J293" s="52"/>
      <c r="K293" s="52"/>
      <c r="L293" s="52" t="s">
        <v>100</v>
      </c>
      <c r="M293" s="52"/>
      <c r="N293" s="50">
        <v>31</v>
      </c>
      <c r="O293" s="50">
        <v>192</v>
      </c>
      <c r="P293" s="50"/>
      <c r="R293" s="53">
        <f>N293/O293</f>
        <v>0.16145833333333334</v>
      </c>
    </row>
    <row r="294" spans="1:18" x14ac:dyDescent="0.25">
      <c r="A294" s="47" t="s">
        <v>2024</v>
      </c>
      <c r="B294" s="48" t="s">
        <v>2025</v>
      </c>
      <c r="C294" s="47" t="s">
        <v>2030</v>
      </c>
      <c r="D294" s="48" t="s">
        <v>2031</v>
      </c>
      <c r="E294" s="49">
        <v>0.26550000000000001</v>
      </c>
      <c r="F294" s="50"/>
      <c r="G294" s="51" t="str">
        <f>IF(E294&gt;=40%,"X","")</f>
        <v/>
      </c>
      <c r="H294" s="51" t="str">
        <f>IF(AND( E294&gt;=30%, E294 &lt;=39.99%),"X","")</f>
        <v/>
      </c>
      <c r="I294" s="52" t="s">
        <v>99</v>
      </c>
      <c r="J294" s="52"/>
      <c r="K294" s="52"/>
      <c r="L294" s="52" t="s">
        <v>100</v>
      </c>
      <c r="M294" s="52"/>
      <c r="N294" s="50">
        <v>47</v>
      </c>
      <c r="O294" s="50">
        <v>177</v>
      </c>
      <c r="P294" s="50"/>
      <c r="R294" s="53">
        <f>N294/O294</f>
        <v>0.2655367231638418</v>
      </c>
    </row>
    <row r="295" spans="1:18" s="78" customFormat="1" x14ac:dyDescent="0.25">
      <c r="A295" s="72" t="s">
        <v>2024</v>
      </c>
      <c r="B295" s="73" t="s">
        <v>2025</v>
      </c>
      <c r="C295" s="72"/>
      <c r="D295" s="73" t="s">
        <v>2556</v>
      </c>
      <c r="E295" s="74">
        <f>N295/O295</f>
        <v>0.24285714285714285</v>
      </c>
      <c r="F295" s="75"/>
      <c r="G295" s="76"/>
      <c r="H295" s="76"/>
      <c r="I295" s="77"/>
      <c r="J295" s="77"/>
      <c r="K295" s="77"/>
      <c r="L295" s="77"/>
      <c r="M295" s="77"/>
      <c r="N295" s="75">
        <f>SUM(N292:N294)</f>
        <v>153</v>
      </c>
      <c r="O295" s="75">
        <f>SUM(O292:O294)</f>
        <v>630</v>
      </c>
      <c r="P295" s="75"/>
      <c r="R295" s="79"/>
    </row>
    <row r="296" spans="1:18" x14ac:dyDescent="0.25">
      <c r="A296" s="47" t="s">
        <v>288</v>
      </c>
      <c r="B296" s="47" t="s">
        <v>287</v>
      </c>
      <c r="C296" s="47" t="s">
        <v>291</v>
      </c>
      <c r="D296" s="47" t="s">
        <v>406</v>
      </c>
      <c r="E296" s="49">
        <v>0.50270000000000004</v>
      </c>
      <c r="F296" s="50">
        <v>888</v>
      </c>
      <c r="G296" s="51" t="str">
        <f>IF(E296&gt;=40%,"X","")</f>
        <v>X</v>
      </c>
      <c r="H296" s="51" t="str">
        <f>IF(AND( E296&gt;=30%, E296 &lt;=39.99%),"X","")</f>
        <v/>
      </c>
      <c r="I296" s="52" t="s">
        <v>99</v>
      </c>
      <c r="J296" s="52"/>
      <c r="K296" s="52"/>
      <c r="L296" s="52" t="s">
        <v>100</v>
      </c>
      <c r="M296" s="52"/>
      <c r="N296" s="50">
        <v>95</v>
      </c>
      <c r="O296" s="50">
        <v>189</v>
      </c>
      <c r="P296" s="50"/>
      <c r="R296" s="53">
        <f>N296/O296</f>
        <v>0.50264550264550267</v>
      </c>
    </row>
    <row r="297" spans="1:18" x14ac:dyDescent="0.25">
      <c r="A297" s="47" t="s">
        <v>288</v>
      </c>
      <c r="B297" s="47" t="s">
        <v>287</v>
      </c>
      <c r="C297" s="47" t="s">
        <v>290</v>
      </c>
      <c r="D297" s="47" t="s">
        <v>289</v>
      </c>
      <c r="E297" s="49">
        <v>0.35160000000000002</v>
      </c>
      <c r="F297" s="50"/>
      <c r="G297" s="51" t="str">
        <f>IF(E297&gt;=40%,"X","")</f>
        <v/>
      </c>
      <c r="H297" s="51" t="str">
        <f>IF(AND( E297&gt;=30%, E297 &lt;=39.99%),"X","")</f>
        <v>X</v>
      </c>
      <c r="I297" s="52" t="s">
        <v>99</v>
      </c>
      <c r="J297" s="52"/>
      <c r="K297" s="52"/>
      <c r="L297" s="52" t="s">
        <v>100</v>
      </c>
      <c r="M297" s="52"/>
      <c r="N297" s="50">
        <v>45</v>
      </c>
      <c r="O297" s="50">
        <v>128</v>
      </c>
      <c r="P297" s="50"/>
      <c r="R297" s="53">
        <f>N297/O297</f>
        <v>0.3515625</v>
      </c>
    </row>
    <row r="298" spans="1:18" x14ac:dyDescent="0.25">
      <c r="A298" s="47" t="s">
        <v>288</v>
      </c>
      <c r="B298" s="47" t="s">
        <v>287</v>
      </c>
      <c r="C298" s="47" t="s">
        <v>286</v>
      </c>
      <c r="D298" s="47" t="s">
        <v>285</v>
      </c>
      <c r="E298" s="49">
        <v>0.36509999999999998</v>
      </c>
      <c r="F298" s="50"/>
      <c r="G298" s="51" t="str">
        <f>IF(E298&gt;=40%,"X","")</f>
        <v/>
      </c>
      <c r="H298" s="51" t="str">
        <f>IF(AND( E298&gt;=30%, E298 &lt;=39.99%),"X","")</f>
        <v>X</v>
      </c>
      <c r="I298" s="52" t="s">
        <v>99</v>
      </c>
      <c r="J298" s="52"/>
      <c r="K298" s="52"/>
      <c r="L298" s="52" t="s">
        <v>100</v>
      </c>
      <c r="M298" s="52"/>
      <c r="N298" s="50">
        <v>46</v>
      </c>
      <c r="O298" s="50">
        <v>126</v>
      </c>
      <c r="P298" s="50"/>
      <c r="R298" s="53">
        <f>N298/O298</f>
        <v>0.36507936507936506</v>
      </c>
    </row>
    <row r="299" spans="1:18" s="78" customFormat="1" x14ac:dyDescent="0.25">
      <c r="A299" s="72" t="s">
        <v>288</v>
      </c>
      <c r="B299" s="73" t="s">
        <v>287</v>
      </c>
      <c r="C299" s="72"/>
      <c r="D299" s="73" t="s">
        <v>2556</v>
      </c>
      <c r="E299" s="74">
        <f>N299/O299</f>
        <v>0.41986455981941312</v>
      </c>
      <c r="F299" s="75"/>
      <c r="G299" s="76"/>
      <c r="H299" s="76"/>
      <c r="I299" s="77"/>
      <c r="J299" s="77"/>
      <c r="K299" s="77"/>
      <c r="L299" s="77"/>
      <c r="M299" s="77"/>
      <c r="N299" s="75">
        <f>SUM(N296:N298)</f>
        <v>186</v>
      </c>
      <c r="O299" s="75">
        <f>SUM(O296:O298)</f>
        <v>443</v>
      </c>
      <c r="P299" s="75"/>
      <c r="R299" s="79"/>
    </row>
    <row r="300" spans="1:18" x14ac:dyDescent="0.25">
      <c r="A300" s="47" t="s">
        <v>1945</v>
      </c>
      <c r="B300" s="48" t="s">
        <v>1946</v>
      </c>
      <c r="C300" s="47" t="s">
        <v>1950</v>
      </c>
      <c r="D300" s="48" t="s">
        <v>1951</v>
      </c>
      <c r="E300" s="49">
        <v>0.35020000000000001</v>
      </c>
      <c r="F300" s="50"/>
      <c r="G300" s="51" t="str">
        <f t="shared" ref="G300:G310" si="25">IF(E300&gt;=40%,"X","")</f>
        <v/>
      </c>
      <c r="H300" s="51" t="str">
        <f t="shared" ref="H300:H310" si="26">IF(AND( E300&gt;=30%, E300 &lt;=39.99%),"X","")</f>
        <v>X</v>
      </c>
      <c r="I300" s="52"/>
      <c r="J300" s="52"/>
      <c r="K300" s="52"/>
      <c r="L300" s="52"/>
      <c r="M300" s="52"/>
      <c r="N300" s="50">
        <v>159</v>
      </c>
      <c r="O300" s="50">
        <v>454</v>
      </c>
      <c r="P300" s="50"/>
      <c r="R300" s="53">
        <f t="shared" ref="R300:R310" si="27">N300/O300</f>
        <v>0.35022026431718062</v>
      </c>
    </row>
    <row r="301" spans="1:18" x14ac:dyDescent="0.25">
      <c r="A301" s="47" t="s">
        <v>1945</v>
      </c>
      <c r="B301" s="48" t="s">
        <v>1946</v>
      </c>
      <c r="C301" s="47" t="s">
        <v>1949</v>
      </c>
      <c r="D301" s="48" t="s">
        <v>414</v>
      </c>
      <c r="E301" s="49">
        <v>0.3261</v>
      </c>
      <c r="F301" s="50"/>
      <c r="G301" s="51" t="str">
        <f t="shared" si="25"/>
        <v/>
      </c>
      <c r="H301" s="51" t="str">
        <f t="shared" si="26"/>
        <v>X</v>
      </c>
      <c r="I301" s="52"/>
      <c r="J301" s="52"/>
      <c r="K301" s="52"/>
      <c r="L301" s="52"/>
      <c r="M301" s="52"/>
      <c r="N301" s="50">
        <v>151</v>
      </c>
      <c r="O301" s="50">
        <v>463</v>
      </c>
      <c r="P301" s="50"/>
      <c r="R301" s="53">
        <f t="shared" si="27"/>
        <v>0.326133909287257</v>
      </c>
    </row>
    <row r="302" spans="1:18" x14ac:dyDescent="0.25">
      <c r="A302" s="47" t="s">
        <v>1945</v>
      </c>
      <c r="B302" s="48" t="s">
        <v>1946</v>
      </c>
      <c r="C302" s="47" t="s">
        <v>1947</v>
      </c>
      <c r="D302" s="48" t="s">
        <v>1948</v>
      </c>
      <c r="E302" s="49">
        <v>0.2697</v>
      </c>
      <c r="F302" s="50">
        <v>888</v>
      </c>
      <c r="G302" s="51" t="str">
        <f t="shared" si="25"/>
        <v/>
      </c>
      <c r="H302" s="51" t="str">
        <f t="shared" si="26"/>
        <v/>
      </c>
      <c r="I302" s="52"/>
      <c r="J302" s="52"/>
      <c r="K302" s="52"/>
      <c r="L302" s="52"/>
      <c r="M302" s="52"/>
      <c r="N302" s="50">
        <v>161</v>
      </c>
      <c r="O302" s="50">
        <v>597</v>
      </c>
      <c r="P302" s="50"/>
      <c r="R302" s="53">
        <f t="shared" si="27"/>
        <v>0.26968174204355111</v>
      </c>
    </row>
    <row r="303" spans="1:18" x14ac:dyDescent="0.25">
      <c r="A303" s="47" t="s">
        <v>1945</v>
      </c>
      <c r="B303" s="48" t="s">
        <v>1946</v>
      </c>
      <c r="C303" s="47" t="s">
        <v>1966</v>
      </c>
      <c r="D303" s="48" t="s">
        <v>1967</v>
      </c>
      <c r="E303" s="49">
        <v>0.12330000000000001</v>
      </c>
      <c r="F303" s="50"/>
      <c r="G303" s="51" t="str">
        <f t="shared" si="25"/>
        <v/>
      </c>
      <c r="H303" s="51" t="str">
        <f t="shared" si="26"/>
        <v/>
      </c>
      <c r="I303" s="52"/>
      <c r="J303" s="52"/>
      <c r="K303" s="52"/>
      <c r="L303" s="52"/>
      <c r="M303" s="52"/>
      <c r="N303" s="50">
        <v>138</v>
      </c>
      <c r="O303" s="50">
        <v>1119</v>
      </c>
      <c r="P303" s="50"/>
      <c r="R303" s="53">
        <f t="shared" si="27"/>
        <v>0.12332439678284182</v>
      </c>
    </row>
    <row r="304" spans="1:18" x14ac:dyDescent="0.25">
      <c r="A304" s="47" t="s">
        <v>1945</v>
      </c>
      <c r="B304" s="48" t="s">
        <v>1946</v>
      </c>
      <c r="C304" s="47" t="s">
        <v>1962</v>
      </c>
      <c r="D304" s="48" t="s">
        <v>1963</v>
      </c>
      <c r="E304" s="49">
        <v>0.314</v>
      </c>
      <c r="F304" s="50"/>
      <c r="G304" s="51" t="str">
        <f t="shared" si="25"/>
        <v/>
      </c>
      <c r="H304" s="51" t="str">
        <f t="shared" si="26"/>
        <v>X</v>
      </c>
      <c r="I304" s="52"/>
      <c r="J304" s="52"/>
      <c r="K304" s="52"/>
      <c r="L304" s="52"/>
      <c r="M304" s="52"/>
      <c r="N304" s="50">
        <v>38</v>
      </c>
      <c r="O304" s="50">
        <v>121</v>
      </c>
      <c r="P304" s="50"/>
      <c r="R304" s="53">
        <f t="shared" si="27"/>
        <v>0.31404958677685951</v>
      </c>
    </row>
    <row r="305" spans="1:18" x14ac:dyDescent="0.25">
      <c r="A305" s="47" t="s">
        <v>1945</v>
      </c>
      <c r="B305" s="48" t="s">
        <v>1946</v>
      </c>
      <c r="C305" s="47" t="s">
        <v>1960</v>
      </c>
      <c r="D305" s="48" t="s">
        <v>1961</v>
      </c>
      <c r="E305" s="49">
        <v>0.24340000000000001</v>
      </c>
      <c r="F305" s="50"/>
      <c r="G305" s="51" t="str">
        <f t="shared" si="25"/>
        <v/>
      </c>
      <c r="H305" s="51" t="str">
        <f t="shared" si="26"/>
        <v/>
      </c>
      <c r="I305" s="52"/>
      <c r="J305" s="52"/>
      <c r="K305" s="52"/>
      <c r="L305" s="52"/>
      <c r="M305" s="52"/>
      <c r="N305" s="50">
        <v>110</v>
      </c>
      <c r="O305" s="50">
        <v>452</v>
      </c>
      <c r="P305" s="50"/>
      <c r="R305" s="53">
        <f t="shared" si="27"/>
        <v>0.24336283185840707</v>
      </c>
    </row>
    <row r="306" spans="1:18" x14ac:dyDescent="0.25">
      <c r="A306" s="47" t="s">
        <v>1945</v>
      </c>
      <c r="B306" s="48" t="s">
        <v>1946</v>
      </c>
      <c r="C306" s="47" t="s">
        <v>1956</v>
      </c>
      <c r="D306" s="48" t="s">
        <v>1957</v>
      </c>
      <c r="E306" s="49">
        <v>0.20949999999999999</v>
      </c>
      <c r="F306" s="50"/>
      <c r="G306" s="51" t="str">
        <f t="shared" si="25"/>
        <v/>
      </c>
      <c r="H306" s="51" t="str">
        <f t="shared" si="26"/>
        <v/>
      </c>
      <c r="I306" s="52"/>
      <c r="J306" s="52"/>
      <c r="K306" s="52"/>
      <c r="L306" s="52"/>
      <c r="M306" s="52"/>
      <c r="N306" s="50">
        <v>88</v>
      </c>
      <c r="O306" s="50">
        <v>420</v>
      </c>
      <c r="P306" s="50"/>
      <c r="R306" s="53">
        <f t="shared" si="27"/>
        <v>0.20952380952380953</v>
      </c>
    </row>
    <row r="307" spans="1:18" x14ac:dyDescent="0.25">
      <c r="A307" s="47" t="s">
        <v>1945</v>
      </c>
      <c r="B307" s="48" t="s">
        <v>1946</v>
      </c>
      <c r="C307" s="47" t="s">
        <v>1958</v>
      </c>
      <c r="D307" s="48" t="s">
        <v>1959</v>
      </c>
      <c r="E307" s="49">
        <v>0.13070000000000001</v>
      </c>
      <c r="F307" s="50"/>
      <c r="G307" s="51" t="str">
        <f t="shared" si="25"/>
        <v/>
      </c>
      <c r="H307" s="51" t="str">
        <f t="shared" si="26"/>
        <v/>
      </c>
      <c r="I307" s="52"/>
      <c r="J307" s="52"/>
      <c r="K307" s="52"/>
      <c r="L307" s="52"/>
      <c r="M307" s="52"/>
      <c r="N307" s="50">
        <v>57</v>
      </c>
      <c r="O307" s="50">
        <v>436</v>
      </c>
      <c r="P307" s="50"/>
      <c r="R307" s="53">
        <f t="shared" si="27"/>
        <v>0.13073394495412843</v>
      </c>
    </row>
    <row r="308" spans="1:18" x14ac:dyDescent="0.25">
      <c r="A308" s="47" t="s">
        <v>1945</v>
      </c>
      <c r="B308" s="48" t="s">
        <v>1946</v>
      </c>
      <c r="C308" s="47" t="s">
        <v>1952</v>
      </c>
      <c r="D308" s="48" t="s">
        <v>1953</v>
      </c>
      <c r="E308" s="49">
        <v>0.1409</v>
      </c>
      <c r="F308" s="54"/>
      <c r="G308" s="51" t="str">
        <f t="shared" si="25"/>
        <v/>
      </c>
      <c r="H308" s="51" t="str">
        <f t="shared" si="26"/>
        <v/>
      </c>
      <c r="I308" s="52"/>
      <c r="J308" s="52"/>
      <c r="K308" s="52"/>
      <c r="L308" s="52"/>
      <c r="M308" s="52"/>
      <c r="N308" s="50">
        <v>103</v>
      </c>
      <c r="O308" s="50">
        <v>731</v>
      </c>
      <c r="P308" s="50"/>
      <c r="R308" s="53">
        <f t="shared" si="27"/>
        <v>0.1409028727770178</v>
      </c>
    </row>
    <row r="309" spans="1:18" x14ac:dyDescent="0.25">
      <c r="A309" s="47" t="s">
        <v>1945</v>
      </c>
      <c r="B309" s="48" t="s">
        <v>1946</v>
      </c>
      <c r="C309" s="47" t="s">
        <v>1964</v>
      </c>
      <c r="D309" s="48" t="s">
        <v>1965</v>
      </c>
      <c r="E309" s="49">
        <v>0.1741</v>
      </c>
      <c r="F309" s="50"/>
      <c r="G309" s="51" t="str">
        <f t="shared" si="25"/>
        <v/>
      </c>
      <c r="H309" s="51" t="str">
        <f t="shared" si="26"/>
        <v/>
      </c>
      <c r="I309" s="52"/>
      <c r="J309" s="52"/>
      <c r="K309" s="52"/>
      <c r="L309" s="52"/>
      <c r="M309" s="52"/>
      <c r="N309" s="50">
        <v>105</v>
      </c>
      <c r="O309" s="50">
        <v>603</v>
      </c>
      <c r="P309" s="50"/>
      <c r="R309" s="53">
        <f t="shared" si="27"/>
        <v>0.17412935323383086</v>
      </c>
    </row>
    <row r="310" spans="1:18" x14ac:dyDescent="0.25">
      <c r="A310" s="47" t="s">
        <v>1945</v>
      </c>
      <c r="B310" s="48" t="s">
        <v>1946</v>
      </c>
      <c r="C310" s="47" t="s">
        <v>1954</v>
      </c>
      <c r="D310" s="48" t="s">
        <v>1955</v>
      </c>
      <c r="E310" s="49">
        <v>0.1628</v>
      </c>
      <c r="F310" s="54"/>
      <c r="G310" s="51" t="str">
        <f t="shared" si="25"/>
        <v/>
      </c>
      <c r="H310" s="51" t="str">
        <f t="shared" si="26"/>
        <v/>
      </c>
      <c r="I310" s="52"/>
      <c r="J310" s="52"/>
      <c r="K310" s="52"/>
      <c r="L310" s="52"/>
      <c r="M310" s="52"/>
      <c r="N310" s="50">
        <v>77</v>
      </c>
      <c r="O310" s="50">
        <v>473</v>
      </c>
      <c r="P310" s="50"/>
      <c r="R310" s="53">
        <f t="shared" si="27"/>
        <v>0.16279069767441862</v>
      </c>
    </row>
    <row r="311" spans="1:18" s="78" customFormat="1" x14ac:dyDescent="0.25">
      <c r="A311" s="72" t="s">
        <v>1945</v>
      </c>
      <c r="B311" s="73" t="s">
        <v>1946</v>
      </c>
      <c r="C311" s="72"/>
      <c r="D311" s="73" t="s">
        <v>2556</v>
      </c>
      <c r="E311" s="74">
        <f>N311/O311</f>
        <v>0.20224910546941557</v>
      </c>
      <c r="F311" s="75"/>
      <c r="G311" s="76"/>
      <c r="H311" s="76"/>
      <c r="I311" s="77"/>
      <c r="J311" s="77"/>
      <c r="K311" s="77"/>
      <c r="L311" s="77"/>
      <c r="M311" s="77"/>
      <c r="N311" s="75">
        <f>SUM(N300:N310)</f>
        <v>1187</v>
      </c>
      <c r="O311" s="75">
        <f>SUM(O300:O310)</f>
        <v>5869</v>
      </c>
      <c r="P311" s="75"/>
      <c r="R311" s="79"/>
    </row>
    <row r="312" spans="1:18" x14ac:dyDescent="0.25">
      <c r="A312" s="47" t="s">
        <v>365</v>
      </c>
      <c r="B312" s="47" t="s">
        <v>364</v>
      </c>
      <c r="C312" s="47" t="s">
        <v>366</v>
      </c>
      <c r="D312" s="47" t="s">
        <v>407</v>
      </c>
      <c r="E312" s="49">
        <v>0.6018</v>
      </c>
      <c r="F312" s="50">
        <v>888</v>
      </c>
      <c r="G312" s="51" t="str">
        <f>IF(E312&gt;=40%,"X","")</f>
        <v>X</v>
      </c>
      <c r="H312" s="51" t="str">
        <f>IF(AND( E312&gt;=30%, E312 &lt;=39.99%),"X","")</f>
        <v/>
      </c>
      <c r="I312" s="52" t="s">
        <v>99</v>
      </c>
      <c r="J312" s="52"/>
      <c r="K312" s="52"/>
      <c r="L312" s="52" t="s">
        <v>100</v>
      </c>
      <c r="M312" s="52"/>
      <c r="N312" s="50">
        <v>136</v>
      </c>
      <c r="O312" s="50">
        <v>226</v>
      </c>
      <c r="P312" s="50"/>
      <c r="R312" s="53">
        <f>N312/O312</f>
        <v>0.60176991150442483</v>
      </c>
    </row>
    <row r="313" spans="1:18" x14ac:dyDescent="0.25">
      <c r="A313" s="47" t="s">
        <v>365</v>
      </c>
      <c r="B313" s="47" t="s">
        <v>364</v>
      </c>
      <c r="C313" s="47" t="s">
        <v>363</v>
      </c>
      <c r="D313" s="47" t="s">
        <v>362</v>
      </c>
      <c r="E313" s="49">
        <v>0.51339999999999997</v>
      </c>
      <c r="F313" s="50"/>
      <c r="G313" s="51" t="str">
        <f>IF(E313&gt;=40%,"X","")</f>
        <v>X</v>
      </c>
      <c r="H313" s="51" t="str">
        <f>IF(AND( E313&gt;=30%, E313 &lt;=39.99%),"X","")</f>
        <v/>
      </c>
      <c r="I313" s="52" t="s">
        <v>99</v>
      </c>
      <c r="J313" s="52"/>
      <c r="K313" s="52"/>
      <c r="L313" s="52" t="s">
        <v>100</v>
      </c>
      <c r="M313" s="52"/>
      <c r="N313" s="50">
        <v>96</v>
      </c>
      <c r="O313" s="50">
        <v>187</v>
      </c>
      <c r="P313" s="50"/>
      <c r="R313" s="53">
        <f>N313/O313</f>
        <v>0.5133689839572193</v>
      </c>
    </row>
    <row r="314" spans="1:18" s="78" customFormat="1" x14ac:dyDescent="0.25">
      <c r="A314" s="72" t="s">
        <v>365</v>
      </c>
      <c r="B314" s="73" t="s">
        <v>364</v>
      </c>
      <c r="C314" s="72"/>
      <c r="D314" s="73" t="s">
        <v>2556</v>
      </c>
      <c r="E314" s="74">
        <f>N314/O314</f>
        <v>0.56174334140435833</v>
      </c>
      <c r="F314" s="75"/>
      <c r="G314" s="76"/>
      <c r="H314" s="76"/>
      <c r="I314" s="77"/>
      <c r="J314" s="77"/>
      <c r="K314" s="77"/>
      <c r="L314" s="77"/>
      <c r="M314" s="77"/>
      <c r="N314" s="75">
        <f>SUM(N312:N313)</f>
        <v>232</v>
      </c>
      <c r="O314" s="75">
        <f>SUM(O312:O313)</f>
        <v>413</v>
      </c>
      <c r="P314" s="75"/>
      <c r="R314" s="79"/>
    </row>
    <row r="315" spans="1:18" x14ac:dyDescent="0.25">
      <c r="A315" s="47" t="s">
        <v>2032</v>
      </c>
      <c r="B315" s="48" t="s">
        <v>2033</v>
      </c>
      <c r="C315" s="47" t="s">
        <v>2034</v>
      </c>
      <c r="D315" s="48" t="s">
        <v>2035</v>
      </c>
      <c r="E315" s="49">
        <v>0.3044</v>
      </c>
      <c r="F315" s="50"/>
      <c r="G315" s="51" t="str">
        <f t="shared" ref="G315:G324" si="28">IF(E315&gt;=40%,"X","")</f>
        <v/>
      </c>
      <c r="H315" s="51" t="str">
        <f t="shared" ref="H315:H324" si="29">IF(AND( E315&gt;=30%, E315 &lt;=39.99%),"X","")</f>
        <v>X</v>
      </c>
      <c r="I315" s="52" t="s">
        <v>99</v>
      </c>
      <c r="J315" s="52"/>
      <c r="K315" s="52"/>
      <c r="L315" s="52" t="s">
        <v>100</v>
      </c>
      <c r="M315" s="52"/>
      <c r="N315" s="50">
        <v>165</v>
      </c>
      <c r="O315" s="50">
        <v>542</v>
      </c>
      <c r="P315" s="50"/>
      <c r="R315" s="53">
        <f t="shared" ref="R315:R324" si="30">N315/O315</f>
        <v>0.30442804428044279</v>
      </c>
    </row>
    <row r="316" spans="1:18" x14ac:dyDescent="0.25">
      <c r="A316" s="47" t="s">
        <v>2032</v>
      </c>
      <c r="B316" s="48" t="s">
        <v>2033</v>
      </c>
      <c r="C316" s="47" t="s">
        <v>2036</v>
      </c>
      <c r="D316" s="48" t="s">
        <v>2037</v>
      </c>
      <c r="E316" s="49">
        <v>0.55249999999999999</v>
      </c>
      <c r="F316" s="50"/>
      <c r="G316" s="51" t="str">
        <f t="shared" si="28"/>
        <v>X</v>
      </c>
      <c r="H316" s="51" t="str">
        <f t="shared" si="29"/>
        <v/>
      </c>
      <c r="I316" s="52" t="s">
        <v>99</v>
      </c>
      <c r="J316" s="52"/>
      <c r="K316" s="52"/>
      <c r="L316" s="52" t="s">
        <v>100</v>
      </c>
      <c r="M316" s="52"/>
      <c r="N316" s="50">
        <v>321</v>
      </c>
      <c r="O316" s="50">
        <v>581</v>
      </c>
      <c r="P316" s="50"/>
      <c r="R316" s="53">
        <f t="shared" si="30"/>
        <v>0.55249569707401036</v>
      </c>
    </row>
    <row r="317" spans="1:18" x14ac:dyDescent="0.25">
      <c r="A317" s="47" t="s">
        <v>2032</v>
      </c>
      <c r="B317" s="48" t="s">
        <v>2033</v>
      </c>
      <c r="C317" s="47" t="s">
        <v>2040</v>
      </c>
      <c r="D317" s="48" t="s">
        <v>2041</v>
      </c>
      <c r="E317" s="49">
        <v>0.59950000000000003</v>
      </c>
      <c r="F317" s="54"/>
      <c r="G317" s="51" t="str">
        <f t="shared" si="28"/>
        <v>X</v>
      </c>
      <c r="H317" s="51" t="str">
        <f t="shared" si="29"/>
        <v/>
      </c>
      <c r="I317" s="52" t="s">
        <v>99</v>
      </c>
      <c r="J317" s="52"/>
      <c r="K317" s="52"/>
      <c r="L317" s="52" t="s">
        <v>100</v>
      </c>
      <c r="M317" s="52"/>
      <c r="N317" s="50">
        <v>265</v>
      </c>
      <c r="O317" s="50">
        <v>442</v>
      </c>
      <c r="P317" s="50"/>
      <c r="R317" s="53">
        <f t="shared" si="30"/>
        <v>0.59954751131221717</v>
      </c>
    </row>
    <row r="318" spans="1:18" x14ac:dyDescent="0.25">
      <c r="A318" s="47" t="s">
        <v>2032</v>
      </c>
      <c r="B318" s="48" t="s">
        <v>2033</v>
      </c>
      <c r="C318" s="47" t="s">
        <v>2042</v>
      </c>
      <c r="D318" s="48" t="s">
        <v>2043</v>
      </c>
      <c r="E318" s="49">
        <v>0.12379999999999999</v>
      </c>
      <c r="F318" s="54"/>
      <c r="G318" s="51" t="str">
        <f t="shared" si="28"/>
        <v/>
      </c>
      <c r="H318" s="51" t="str">
        <f t="shared" si="29"/>
        <v/>
      </c>
      <c r="I318" s="52" t="s">
        <v>99</v>
      </c>
      <c r="J318" s="52"/>
      <c r="K318" s="52"/>
      <c r="L318" s="52" t="s">
        <v>100</v>
      </c>
      <c r="M318" s="52"/>
      <c r="N318" s="50">
        <v>65</v>
      </c>
      <c r="O318" s="50">
        <v>525</v>
      </c>
      <c r="P318" s="50"/>
      <c r="R318" s="53">
        <f t="shared" si="30"/>
        <v>0.12380952380952381</v>
      </c>
    </row>
    <row r="319" spans="1:18" x14ac:dyDescent="0.25">
      <c r="A319" s="47" t="s">
        <v>2032</v>
      </c>
      <c r="B319" s="48" t="s">
        <v>2033</v>
      </c>
      <c r="C319" s="47" t="s">
        <v>2044</v>
      </c>
      <c r="D319" s="48" t="s">
        <v>2045</v>
      </c>
      <c r="E319" s="49">
        <v>0.51959999999999995</v>
      </c>
      <c r="F319" s="50"/>
      <c r="G319" s="51" t="str">
        <f t="shared" si="28"/>
        <v>X</v>
      </c>
      <c r="H319" s="51" t="str">
        <f t="shared" si="29"/>
        <v/>
      </c>
      <c r="I319" s="52" t="s">
        <v>99</v>
      </c>
      <c r="J319" s="52"/>
      <c r="K319" s="52"/>
      <c r="L319" s="52" t="s">
        <v>100</v>
      </c>
      <c r="M319" s="52"/>
      <c r="N319" s="50">
        <v>146</v>
      </c>
      <c r="O319" s="50">
        <v>281</v>
      </c>
      <c r="P319" s="50"/>
      <c r="R319" s="53">
        <f t="shared" si="30"/>
        <v>0.5195729537366548</v>
      </c>
    </row>
    <row r="320" spans="1:18" x14ac:dyDescent="0.25">
      <c r="A320" s="47" t="s">
        <v>2032</v>
      </c>
      <c r="B320" s="48" t="s">
        <v>2033</v>
      </c>
      <c r="C320" s="47" t="s">
        <v>2046</v>
      </c>
      <c r="D320" s="48" t="s">
        <v>2047</v>
      </c>
      <c r="E320" s="49">
        <v>0.54090000000000005</v>
      </c>
      <c r="F320" s="50"/>
      <c r="G320" s="51" t="str">
        <f t="shared" si="28"/>
        <v>X</v>
      </c>
      <c r="H320" s="51" t="str">
        <f t="shared" si="29"/>
        <v/>
      </c>
      <c r="I320" s="52" t="s">
        <v>99</v>
      </c>
      <c r="J320" s="52"/>
      <c r="K320" s="52"/>
      <c r="L320" s="52" t="s">
        <v>100</v>
      </c>
      <c r="M320" s="52"/>
      <c r="N320" s="50">
        <v>139</v>
      </c>
      <c r="O320" s="50">
        <v>257</v>
      </c>
      <c r="P320" s="50"/>
      <c r="R320" s="53">
        <f t="shared" si="30"/>
        <v>0.54085603112840464</v>
      </c>
    </row>
    <row r="321" spans="1:18" x14ac:dyDescent="0.25">
      <c r="A321" s="47" t="s">
        <v>2032</v>
      </c>
      <c r="B321" s="48" t="s">
        <v>2033</v>
      </c>
      <c r="C321" s="47" t="s">
        <v>2048</v>
      </c>
      <c r="D321" s="48" t="s">
        <v>2049</v>
      </c>
      <c r="E321" s="49">
        <v>0.26790000000000003</v>
      </c>
      <c r="F321" s="50"/>
      <c r="G321" s="51" t="str">
        <f t="shared" si="28"/>
        <v/>
      </c>
      <c r="H321" s="51" t="str">
        <f t="shared" si="29"/>
        <v/>
      </c>
      <c r="I321" s="52" t="s">
        <v>99</v>
      </c>
      <c r="J321" s="52"/>
      <c r="K321" s="52"/>
      <c r="L321" s="52" t="s">
        <v>100</v>
      </c>
      <c r="M321" s="52"/>
      <c r="N321" s="50">
        <v>135</v>
      </c>
      <c r="O321" s="50">
        <v>504</v>
      </c>
      <c r="P321" s="50"/>
      <c r="R321" s="53">
        <f t="shared" si="30"/>
        <v>0.26785714285714285</v>
      </c>
    </row>
    <row r="322" spans="1:18" x14ac:dyDescent="0.25">
      <c r="A322" s="47" t="s">
        <v>2032</v>
      </c>
      <c r="B322" s="48" t="s">
        <v>2033</v>
      </c>
      <c r="C322" s="47" t="s">
        <v>2050</v>
      </c>
      <c r="D322" s="48" t="s">
        <v>2051</v>
      </c>
      <c r="E322" s="49">
        <v>0.52729999999999999</v>
      </c>
      <c r="F322" s="50"/>
      <c r="G322" s="51" t="str">
        <f t="shared" si="28"/>
        <v>X</v>
      </c>
      <c r="H322" s="51" t="str">
        <f t="shared" si="29"/>
        <v/>
      </c>
      <c r="I322" s="52" t="s">
        <v>99</v>
      </c>
      <c r="J322" s="52"/>
      <c r="K322" s="52"/>
      <c r="L322" s="52" t="s">
        <v>100</v>
      </c>
      <c r="M322" s="52"/>
      <c r="N322" s="50">
        <v>164</v>
      </c>
      <c r="O322" s="50">
        <v>311</v>
      </c>
      <c r="P322" s="50"/>
      <c r="R322" s="53">
        <f t="shared" si="30"/>
        <v>0.52733118971061088</v>
      </c>
    </row>
    <row r="323" spans="1:18" x14ac:dyDescent="0.25">
      <c r="A323" s="47" t="s">
        <v>2032</v>
      </c>
      <c r="B323" s="48" t="s">
        <v>2033</v>
      </c>
      <c r="C323" s="47" t="s">
        <v>2038</v>
      </c>
      <c r="D323" s="48" t="s">
        <v>2039</v>
      </c>
      <c r="E323" s="49">
        <v>0.61439999999999995</v>
      </c>
      <c r="F323" s="50"/>
      <c r="G323" s="51" t="str">
        <f t="shared" si="28"/>
        <v>X</v>
      </c>
      <c r="H323" s="51" t="str">
        <f t="shared" si="29"/>
        <v/>
      </c>
      <c r="I323" s="52" t="s">
        <v>99</v>
      </c>
      <c r="J323" s="52"/>
      <c r="K323" s="52"/>
      <c r="L323" s="52" t="s">
        <v>100</v>
      </c>
      <c r="M323" s="52"/>
      <c r="N323" s="50">
        <v>341</v>
      </c>
      <c r="O323" s="50">
        <v>555</v>
      </c>
      <c r="P323" s="50"/>
      <c r="R323" s="53">
        <f t="shared" si="30"/>
        <v>0.61441441441441447</v>
      </c>
    </row>
    <row r="324" spans="1:18" x14ac:dyDescent="0.25">
      <c r="A324" s="47" t="s">
        <v>2032</v>
      </c>
      <c r="B324" s="48" t="s">
        <v>2033</v>
      </c>
      <c r="C324" s="47" t="s">
        <v>2052</v>
      </c>
      <c r="D324" s="48" t="s">
        <v>2053</v>
      </c>
      <c r="E324" s="49">
        <v>0.32279999999999998</v>
      </c>
      <c r="F324" s="50"/>
      <c r="G324" s="51" t="str">
        <f t="shared" si="28"/>
        <v/>
      </c>
      <c r="H324" s="51" t="str">
        <f t="shared" si="29"/>
        <v>X</v>
      </c>
      <c r="I324" s="52" t="s">
        <v>99</v>
      </c>
      <c r="J324" s="52"/>
      <c r="K324" s="52"/>
      <c r="L324" s="52" t="s">
        <v>100</v>
      </c>
      <c r="M324" s="52"/>
      <c r="N324" s="50">
        <v>295</v>
      </c>
      <c r="O324" s="50">
        <v>914</v>
      </c>
      <c r="P324" s="50"/>
      <c r="R324" s="53">
        <f t="shared" si="30"/>
        <v>0.32275711159737419</v>
      </c>
    </row>
    <row r="325" spans="1:18" s="78" customFormat="1" x14ac:dyDescent="0.25">
      <c r="A325" s="72" t="s">
        <v>2032</v>
      </c>
      <c r="B325" s="73" t="s">
        <v>2033</v>
      </c>
      <c r="C325" s="72"/>
      <c r="D325" s="73" t="s">
        <v>2556</v>
      </c>
      <c r="E325" s="74">
        <f>N325/O325</f>
        <v>0.41449511400651468</v>
      </c>
      <c r="F325" s="75"/>
      <c r="G325" s="76"/>
      <c r="H325" s="76"/>
      <c r="I325" s="77"/>
      <c r="J325" s="77"/>
      <c r="K325" s="77"/>
      <c r="L325" s="77"/>
      <c r="M325" s="77"/>
      <c r="N325" s="75">
        <f>SUM(N315:N324)</f>
        <v>2036</v>
      </c>
      <c r="O325" s="75">
        <f>SUM(O315:O324)</f>
        <v>4912</v>
      </c>
      <c r="P325" s="75"/>
      <c r="R325" s="79"/>
    </row>
    <row r="326" spans="1:18" x14ac:dyDescent="0.25">
      <c r="A326" s="47" t="s">
        <v>1434</v>
      </c>
      <c r="B326" s="48" t="s">
        <v>1435</v>
      </c>
      <c r="C326" s="47" t="s">
        <v>1440</v>
      </c>
      <c r="D326" s="48" t="s">
        <v>1441</v>
      </c>
      <c r="E326" s="49">
        <v>0.23580000000000001</v>
      </c>
      <c r="F326" s="50"/>
      <c r="G326" s="51" t="str">
        <f>IF(E326&gt;=40%,"X","")</f>
        <v/>
      </c>
      <c r="H326" s="51" t="str">
        <f>IF(AND( E326&gt;=30%, E326 &lt;=39.99%),"X","")</f>
        <v/>
      </c>
      <c r="I326" s="52"/>
      <c r="J326" s="52"/>
      <c r="K326" s="52"/>
      <c r="L326" s="52"/>
      <c r="M326" s="52"/>
      <c r="N326" s="50">
        <v>229</v>
      </c>
      <c r="O326" s="50">
        <v>971</v>
      </c>
      <c r="P326" s="50"/>
      <c r="R326" s="53">
        <f>N326/O326</f>
        <v>0.23583934088568487</v>
      </c>
    </row>
    <row r="327" spans="1:18" x14ac:dyDescent="0.25">
      <c r="A327" s="47" t="s">
        <v>1434</v>
      </c>
      <c r="B327" s="48" t="s">
        <v>1435</v>
      </c>
      <c r="C327" s="47" t="s">
        <v>1438</v>
      </c>
      <c r="D327" s="48" t="s">
        <v>1439</v>
      </c>
      <c r="E327" s="49">
        <v>0.17660000000000001</v>
      </c>
      <c r="F327" s="50"/>
      <c r="G327" s="51" t="str">
        <f>IF(E327&gt;=40%,"X","")</f>
        <v/>
      </c>
      <c r="H327" s="51" t="str">
        <f>IF(AND( E327&gt;=30%, E327 &lt;=39.99%),"X","")</f>
        <v/>
      </c>
      <c r="I327" s="52"/>
      <c r="J327" s="52"/>
      <c r="K327" s="52"/>
      <c r="L327" s="52"/>
      <c r="M327" s="52"/>
      <c r="N327" s="50">
        <v>148</v>
      </c>
      <c r="O327" s="50">
        <v>838</v>
      </c>
      <c r="P327" s="50"/>
      <c r="R327" s="53">
        <f>N327/O327</f>
        <v>0.1766109785202864</v>
      </c>
    </row>
    <row r="328" spans="1:18" x14ac:dyDescent="0.25">
      <c r="A328" s="47" t="s">
        <v>1434</v>
      </c>
      <c r="B328" s="48" t="s">
        <v>1435</v>
      </c>
      <c r="C328" s="47" t="s">
        <v>1436</v>
      </c>
      <c r="D328" s="48" t="s">
        <v>1437</v>
      </c>
      <c r="E328" s="49">
        <v>0.17380000000000001</v>
      </c>
      <c r="F328" s="50">
        <v>888</v>
      </c>
      <c r="G328" s="51" t="str">
        <f>IF(E328&gt;=40%,"X","")</f>
        <v/>
      </c>
      <c r="H328" s="51" t="str">
        <f>IF(AND( E328&gt;=30%, E328 &lt;=39.99%),"X","")</f>
        <v/>
      </c>
      <c r="I328" s="52"/>
      <c r="J328" s="52"/>
      <c r="K328" s="52"/>
      <c r="L328" s="52"/>
      <c r="M328" s="52"/>
      <c r="N328" s="50">
        <v>110</v>
      </c>
      <c r="O328" s="50">
        <v>633</v>
      </c>
      <c r="P328" s="50"/>
      <c r="R328" s="53">
        <f>N328/O328</f>
        <v>0.17377567140600317</v>
      </c>
    </row>
    <row r="329" spans="1:18" x14ac:dyDescent="0.25">
      <c r="A329" s="47" t="s">
        <v>1434</v>
      </c>
      <c r="B329" s="48" t="s">
        <v>1435</v>
      </c>
      <c r="C329" s="47" t="s">
        <v>1444</v>
      </c>
      <c r="D329" s="48" t="s">
        <v>1445</v>
      </c>
      <c r="E329" s="49">
        <v>0.45929999999999999</v>
      </c>
      <c r="F329" s="54"/>
      <c r="G329" s="51" t="str">
        <f>IF(E329&gt;=40%,"X","")</f>
        <v>X</v>
      </c>
      <c r="H329" s="51" t="str">
        <f>IF(AND( E329&gt;=30%, E329 &lt;=39.99%),"X","")</f>
        <v/>
      </c>
      <c r="I329" s="52"/>
      <c r="J329" s="52"/>
      <c r="K329" s="52"/>
      <c r="L329" s="52"/>
      <c r="M329" s="52"/>
      <c r="N329" s="50">
        <v>339</v>
      </c>
      <c r="O329" s="50">
        <v>738</v>
      </c>
      <c r="P329" s="50"/>
      <c r="R329" s="53">
        <f>N329/O329</f>
        <v>0.45934959349593496</v>
      </c>
    </row>
    <row r="330" spans="1:18" x14ac:dyDescent="0.25">
      <c r="A330" s="47" t="s">
        <v>1434</v>
      </c>
      <c r="B330" s="48" t="s">
        <v>1435</v>
      </c>
      <c r="C330" s="47" t="s">
        <v>1442</v>
      </c>
      <c r="D330" s="48" t="s">
        <v>1443</v>
      </c>
      <c r="E330" s="49">
        <v>0.28070000000000001</v>
      </c>
      <c r="F330" s="54"/>
      <c r="G330" s="51" t="str">
        <f>IF(E330&gt;=40%,"X","")</f>
        <v/>
      </c>
      <c r="H330" s="51" t="str">
        <f>IF(AND( E330&gt;=30%, E330 &lt;=39.99%),"X","")</f>
        <v/>
      </c>
      <c r="I330" s="52"/>
      <c r="J330" s="52"/>
      <c r="K330" s="52"/>
      <c r="L330" s="52"/>
      <c r="M330" s="52"/>
      <c r="N330" s="50">
        <v>192</v>
      </c>
      <c r="O330" s="50">
        <v>684</v>
      </c>
      <c r="P330" s="50"/>
      <c r="R330" s="53">
        <f>N330/O330</f>
        <v>0.2807017543859649</v>
      </c>
    </row>
    <row r="331" spans="1:18" s="78" customFormat="1" x14ac:dyDescent="0.25">
      <c r="A331" s="72" t="s">
        <v>1434</v>
      </c>
      <c r="B331" s="73" t="s">
        <v>1435</v>
      </c>
      <c r="C331" s="72"/>
      <c r="D331" s="73" t="s">
        <v>2556</v>
      </c>
      <c r="E331" s="74">
        <f>N331/O331</f>
        <v>0.26345755693581779</v>
      </c>
      <c r="F331" s="75"/>
      <c r="G331" s="76"/>
      <c r="H331" s="76"/>
      <c r="I331" s="77"/>
      <c r="J331" s="77"/>
      <c r="K331" s="77"/>
      <c r="L331" s="77"/>
      <c r="M331" s="77"/>
      <c r="N331" s="75">
        <f>SUM(N326:N330)</f>
        <v>1018</v>
      </c>
      <c r="O331" s="75">
        <f>SUM(O326:O330)</f>
        <v>3864</v>
      </c>
      <c r="P331" s="75"/>
      <c r="R331" s="79"/>
    </row>
    <row r="332" spans="1:18" x14ac:dyDescent="0.25">
      <c r="A332" s="47" t="s">
        <v>1927</v>
      </c>
      <c r="B332" s="48" t="s">
        <v>1928</v>
      </c>
      <c r="C332" s="47" t="s">
        <v>1929</v>
      </c>
      <c r="D332" s="48" t="s">
        <v>1930</v>
      </c>
      <c r="E332" s="49">
        <v>0.43140000000000001</v>
      </c>
      <c r="F332" s="50">
        <v>888</v>
      </c>
      <c r="G332" s="51" t="str">
        <f>IF(E332&gt;=40%,"X","")</f>
        <v>X</v>
      </c>
      <c r="H332" s="51" t="str">
        <f>IF(AND( E332&gt;=30%, E332 &lt;=39.99%),"X","")</f>
        <v/>
      </c>
      <c r="I332" s="52" t="s">
        <v>99</v>
      </c>
      <c r="J332" s="52"/>
      <c r="K332" s="52"/>
      <c r="L332" s="52" t="s">
        <v>100</v>
      </c>
      <c r="M332" s="52"/>
      <c r="N332" s="50">
        <v>176</v>
      </c>
      <c r="O332" s="50">
        <v>408</v>
      </c>
      <c r="P332" s="50"/>
      <c r="R332" s="53">
        <f>N332/O332</f>
        <v>0.43137254901960786</v>
      </c>
    </row>
    <row r="333" spans="1:18" x14ac:dyDescent="0.25">
      <c r="A333" s="47" t="s">
        <v>1927</v>
      </c>
      <c r="B333" s="48" t="s">
        <v>1928</v>
      </c>
      <c r="C333" s="47" t="s">
        <v>1931</v>
      </c>
      <c r="D333" s="48" t="s">
        <v>1932</v>
      </c>
      <c r="E333" s="49">
        <v>0.34599999999999997</v>
      </c>
      <c r="F333" s="50"/>
      <c r="G333" s="51" t="str">
        <f>IF(E333&gt;=40%,"X","")</f>
        <v/>
      </c>
      <c r="H333" s="51" t="str">
        <f>IF(AND( E333&gt;=30%, E333 &lt;=39.99%),"X","")</f>
        <v>X</v>
      </c>
      <c r="I333" s="52" t="s">
        <v>99</v>
      </c>
      <c r="J333" s="52" t="s">
        <v>350</v>
      </c>
      <c r="K333" s="52"/>
      <c r="L333" s="52" t="s">
        <v>100</v>
      </c>
      <c r="M333" s="52"/>
      <c r="N333" s="50">
        <v>100</v>
      </c>
      <c r="O333" s="50">
        <v>289</v>
      </c>
      <c r="P333" s="50"/>
      <c r="R333" s="53">
        <f>N333/O333</f>
        <v>0.34602076124567471</v>
      </c>
    </row>
    <row r="334" spans="1:18" s="78" customFormat="1" x14ac:dyDescent="0.25">
      <c r="A334" s="72" t="s">
        <v>1927</v>
      </c>
      <c r="B334" s="73" t="s">
        <v>1928</v>
      </c>
      <c r="C334" s="72"/>
      <c r="D334" s="73" t="s">
        <v>2556</v>
      </c>
      <c r="E334" s="74">
        <f>N334/O334</f>
        <v>0.39598278335724535</v>
      </c>
      <c r="F334" s="75"/>
      <c r="G334" s="76"/>
      <c r="H334" s="76"/>
      <c r="I334" s="77"/>
      <c r="J334" s="77"/>
      <c r="K334" s="77"/>
      <c r="L334" s="77"/>
      <c r="M334" s="77"/>
      <c r="N334" s="75">
        <f>SUM(N332:N333)</f>
        <v>276</v>
      </c>
      <c r="O334" s="75">
        <f>SUM(O332:O333)</f>
        <v>697</v>
      </c>
      <c r="P334" s="75"/>
      <c r="R334" s="79"/>
    </row>
    <row r="335" spans="1:18" x14ac:dyDescent="0.25">
      <c r="A335" s="47" t="s">
        <v>2382</v>
      </c>
      <c r="B335" s="48" t="s">
        <v>2383</v>
      </c>
      <c r="C335" s="47" t="s">
        <v>2384</v>
      </c>
      <c r="D335" s="48" t="s">
        <v>2385</v>
      </c>
      <c r="E335" s="49">
        <v>0.3609</v>
      </c>
      <c r="F335" s="50">
        <v>888</v>
      </c>
      <c r="G335" s="51" t="str">
        <f>IF(E335&gt;=40%,"X","")</f>
        <v/>
      </c>
      <c r="H335" s="51" t="str">
        <f>IF(AND( E335&gt;=30%, E335 &lt;=39.99%),"X","")</f>
        <v>X</v>
      </c>
      <c r="I335" s="52"/>
      <c r="J335" s="52"/>
      <c r="K335" s="52"/>
      <c r="L335" s="52"/>
      <c r="M335" s="52"/>
      <c r="N335" s="50">
        <v>201</v>
      </c>
      <c r="O335" s="50">
        <v>557</v>
      </c>
      <c r="P335" s="50"/>
      <c r="R335" s="53">
        <f>N335/O335</f>
        <v>0.3608617594254937</v>
      </c>
    </row>
    <row r="336" spans="1:18" x14ac:dyDescent="0.25">
      <c r="A336" s="47" t="s">
        <v>2382</v>
      </c>
      <c r="B336" s="48" t="s">
        <v>2383</v>
      </c>
      <c r="C336" s="47" t="s">
        <v>2386</v>
      </c>
      <c r="D336" s="48" t="s">
        <v>2387</v>
      </c>
      <c r="E336" s="49">
        <v>0.30299999999999999</v>
      </c>
      <c r="F336" s="50"/>
      <c r="G336" s="51" t="str">
        <f>IF(E336&gt;=40%,"X","")</f>
        <v/>
      </c>
      <c r="H336" s="51" t="str">
        <f>IF(AND( E336&gt;=30%, E336 &lt;=39.99%),"X","")</f>
        <v>X</v>
      </c>
      <c r="I336" s="52" t="s">
        <v>350</v>
      </c>
      <c r="J336" s="52" t="s">
        <v>350</v>
      </c>
      <c r="K336" s="52"/>
      <c r="L336" s="52"/>
      <c r="M336" s="52"/>
      <c r="N336" s="50">
        <v>173</v>
      </c>
      <c r="O336" s="50">
        <v>571</v>
      </c>
      <c r="P336" s="50"/>
      <c r="R336" s="53">
        <f>N336/O336</f>
        <v>0.30297723292469353</v>
      </c>
    </row>
    <row r="337" spans="1:18" x14ac:dyDescent="0.25">
      <c r="A337" s="47" t="s">
        <v>2382</v>
      </c>
      <c r="B337" s="48" t="s">
        <v>2383</v>
      </c>
      <c r="C337" s="47" t="s">
        <v>2388</v>
      </c>
      <c r="D337" s="48" t="s">
        <v>2389</v>
      </c>
      <c r="E337" s="49">
        <v>0.2742</v>
      </c>
      <c r="F337" s="50"/>
      <c r="G337" s="51" t="str">
        <f>IF(E337&gt;=40%,"X","")</f>
        <v/>
      </c>
      <c r="H337" s="51" t="str">
        <f>IF(AND( E337&gt;=30%, E337 &lt;=39.99%),"X","")</f>
        <v/>
      </c>
      <c r="I337" s="52"/>
      <c r="J337" s="52"/>
      <c r="K337" s="52"/>
      <c r="L337" s="52"/>
      <c r="M337" s="52"/>
      <c r="N337" s="50">
        <v>156</v>
      </c>
      <c r="O337" s="50">
        <v>569</v>
      </c>
      <c r="P337" s="50"/>
      <c r="R337" s="53">
        <f>N337/O337</f>
        <v>0.27416520210896311</v>
      </c>
    </row>
    <row r="338" spans="1:18" x14ac:dyDescent="0.25">
      <c r="A338" s="47" t="s">
        <v>2382</v>
      </c>
      <c r="B338" s="48" t="s">
        <v>2383</v>
      </c>
      <c r="C338" s="47" t="s">
        <v>2390</v>
      </c>
      <c r="D338" s="48" t="s">
        <v>2391</v>
      </c>
      <c r="E338" s="49">
        <v>0.21199999999999999</v>
      </c>
      <c r="F338" s="54"/>
      <c r="G338" s="51" t="str">
        <f>IF(E338&gt;=40%,"X","")</f>
        <v/>
      </c>
      <c r="H338" s="51" t="str">
        <f>IF(AND( E338&gt;=30%, E338 &lt;=39.99%),"X","")</f>
        <v/>
      </c>
      <c r="I338" s="52"/>
      <c r="J338" s="52"/>
      <c r="K338" s="52"/>
      <c r="L338" s="52"/>
      <c r="M338" s="52"/>
      <c r="N338" s="50">
        <v>166</v>
      </c>
      <c r="O338" s="50">
        <v>783</v>
      </c>
      <c r="P338" s="50"/>
      <c r="R338" s="53">
        <f>N338/O338</f>
        <v>0.21200510855683269</v>
      </c>
    </row>
    <row r="339" spans="1:18" s="78" customFormat="1" x14ac:dyDescent="0.25">
      <c r="A339" s="72" t="s">
        <v>2382</v>
      </c>
      <c r="B339" s="73" t="s">
        <v>2383</v>
      </c>
      <c r="C339" s="72"/>
      <c r="D339" s="73" t="s">
        <v>2556</v>
      </c>
      <c r="E339" s="74">
        <f>N339/O339</f>
        <v>0.28064516129032258</v>
      </c>
      <c r="F339" s="75"/>
      <c r="G339" s="76"/>
      <c r="H339" s="76"/>
      <c r="I339" s="77"/>
      <c r="J339" s="77"/>
      <c r="K339" s="77"/>
      <c r="L339" s="77"/>
      <c r="M339" s="77"/>
      <c r="N339" s="75">
        <f>SUM(N335:N338)</f>
        <v>696</v>
      </c>
      <c r="O339" s="75">
        <f>SUM(O335:O338)</f>
        <v>2480</v>
      </c>
      <c r="P339" s="75"/>
      <c r="R339" s="79"/>
    </row>
    <row r="340" spans="1:18" x14ac:dyDescent="0.25">
      <c r="A340" s="47" t="s">
        <v>2376</v>
      </c>
      <c r="B340" s="48" t="s">
        <v>2377</v>
      </c>
      <c r="C340" s="47" t="s">
        <v>2380</v>
      </c>
      <c r="D340" s="48" t="s">
        <v>2381</v>
      </c>
      <c r="E340" s="49">
        <v>0.26519999999999999</v>
      </c>
      <c r="F340" s="50">
        <v>26</v>
      </c>
      <c r="G340" s="51" t="str">
        <f>IF(E340&gt;=40%,"X","")</f>
        <v/>
      </c>
      <c r="H340" s="51"/>
      <c r="I340" s="52"/>
      <c r="J340" s="52"/>
      <c r="K340" s="52"/>
      <c r="L340" s="52"/>
      <c r="M340" s="52"/>
      <c r="N340" s="50">
        <v>96</v>
      </c>
      <c r="O340" s="50">
        <v>362</v>
      </c>
      <c r="P340" s="50"/>
      <c r="R340" s="53">
        <f>N340/O340</f>
        <v>0.26519337016574585</v>
      </c>
    </row>
    <row r="341" spans="1:18" x14ac:dyDescent="0.25">
      <c r="A341" s="47" t="s">
        <v>2376</v>
      </c>
      <c r="B341" s="48" t="s">
        <v>2377</v>
      </c>
      <c r="C341" s="47" t="s">
        <v>2378</v>
      </c>
      <c r="D341" s="48" t="s">
        <v>2379</v>
      </c>
      <c r="E341" s="49">
        <v>0.35470000000000002</v>
      </c>
      <c r="F341" s="50">
        <v>35</v>
      </c>
      <c r="G341" s="51"/>
      <c r="H341" s="51" t="str">
        <f>IF(AND( E341&gt;=30%, E341 &lt;=39.99%),"X","")</f>
        <v>X</v>
      </c>
      <c r="I341" s="52"/>
      <c r="J341" s="52"/>
      <c r="K341" s="52"/>
      <c r="L341" s="52"/>
      <c r="M341" s="52"/>
      <c r="N341" s="50">
        <v>133</v>
      </c>
      <c r="O341" s="50">
        <v>375</v>
      </c>
      <c r="P341" s="50"/>
      <c r="R341" s="53">
        <f>N341/O341</f>
        <v>0.35466666666666669</v>
      </c>
    </row>
    <row r="342" spans="1:18" s="78" customFormat="1" x14ac:dyDescent="0.25">
      <c r="A342" s="72" t="s">
        <v>2376</v>
      </c>
      <c r="B342" s="73" t="s">
        <v>2377</v>
      </c>
      <c r="C342" s="72"/>
      <c r="D342" s="73" t="s">
        <v>2556</v>
      </c>
      <c r="E342" s="74">
        <f>N342/O342</f>
        <v>0.31071913161465398</v>
      </c>
      <c r="F342" s="75"/>
      <c r="G342" s="76"/>
      <c r="H342" s="76"/>
      <c r="I342" s="77"/>
      <c r="J342" s="77"/>
      <c r="K342" s="77"/>
      <c r="L342" s="77"/>
      <c r="M342" s="77"/>
      <c r="N342" s="75">
        <f>SUM(N340:N341)</f>
        <v>229</v>
      </c>
      <c r="O342" s="75">
        <f>SUM(O340:O341)</f>
        <v>737</v>
      </c>
      <c r="P342" s="75"/>
      <c r="R342" s="79"/>
    </row>
    <row r="343" spans="1:18" x14ac:dyDescent="0.25">
      <c r="A343" s="47" t="s">
        <v>2175</v>
      </c>
      <c r="B343" s="48" t="s">
        <v>2176</v>
      </c>
      <c r="C343" s="47" t="s">
        <v>2177</v>
      </c>
      <c r="D343" s="48" t="s">
        <v>414</v>
      </c>
      <c r="E343" s="49">
        <v>0.44440000000000002</v>
      </c>
      <c r="F343" s="50"/>
      <c r="G343" s="52" t="str">
        <f>IF(E343&gt;=40%,"X","")</f>
        <v>X</v>
      </c>
      <c r="H343" s="52" t="str">
        <f>IF(AND( E343&gt;=30%, E343 &lt;=39.99%),"X","")</f>
        <v/>
      </c>
      <c r="I343" s="52" t="s">
        <v>99</v>
      </c>
      <c r="J343" s="52"/>
      <c r="K343" s="52"/>
      <c r="L343" s="52" t="s">
        <v>100</v>
      </c>
      <c r="M343" s="52"/>
      <c r="N343" s="50">
        <v>108</v>
      </c>
      <c r="O343" s="50">
        <v>243</v>
      </c>
      <c r="P343" s="50"/>
      <c r="R343" s="53">
        <f>N343/O343</f>
        <v>0.44444444444444442</v>
      </c>
    </row>
    <row r="344" spans="1:18" x14ac:dyDescent="0.25">
      <c r="A344" s="47" t="s">
        <v>2175</v>
      </c>
      <c r="B344" s="48" t="s">
        <v>2176</v>
      </c>
      <c r="C344" s="47" t="s">
        <v>2178</v>
      </c>
      <c r="D344" s="48" t="s">
        <v>2179</v>
      </c>
      <c r="E344" s="49">
        <v>0.44330000000000003</v>
      </c>
      <c r="F344" s="50"/>
      <c r="G344" s="52" t="str">
        <f>IF(E344&gt;=40%,"X","")</f>
        <v>X</v>
      </c>
      <c r="H344" s="52" t="str">
        <f>IF(AND( E344&gt;=30%, E344 &lt;=39.99%),"X","")</f>
        <v/>
      </c>
      <c r="I344" s="52" t="s">
        <v>99</v>
      </c>
      <c r="J344" s="52"/>
      <c r="K344" s="52"/>
      <c r="L344" s="52" t="s">
        <v>100</v>
      </c>
      <c r="M344" s="52"/>
      <c r="N344" s="50">
        <v>90</v>
      </c>
      <c r="O344" s="50">
        <v>203</v>
      </c>
      <c r="P344" s="50"/>
      <c r="R344" s="53">
        <f>N344/O344</f>
        <v>0.44334975369458129</v>
      </c>
    </row>
    <row r="345" spans="1:18" x14ac:dyDescent="0.25">
      <c r="A345" s="47" t="s">
        <v>2175</v>
      </c>
      <c r="B345" s="48" t="s">
        <v>2176</v>
      </c>
      <c r="C345" s="47" t="s">
        <v>2180</v>
      </c>
      <c r="D345" s="48" t="s">
        <v>2181</v>
      </c>
      <c r="E345" s="49">
        <v>0.4052</v>
      </c>
      <c r="F345" s="50"/>
      <c r="G345" s="52" t="str">
        <f>IF(E345&gt;=40%,"X","")</f>
        <v>X</v>
      </c>
      <c r="H345" s="52" t="str">
        <f>IF(AND( E345&gt;=30%, E345 &lt;=39.99%),"X","")</f>
        <v/>
      </c>
      <c r="I345" s="52" t="s">
        <v>99</v>
      </c>
      <c r="J345" s="52"/>
      <c r="K345" s="52"/>
      <c r="L345" s="52" t="s">
        <v>100</v>
      </c>
      <c r="M345" s="52"/>
      <c r="N345" s="50">
        <v>124</v>
      </c>
      <c r="O345" s="50">
        <v>306</v>
      </c>
      <c r="P345" s="50"/>
      <c r="R345" s="53">
        <f>N345/O345</f>
        <v>0.40522875816993464</v>
      </c>
    </row>
    <row r="346" spans="1:18" x14ac:dyDescent="0.25">
      <c r="A346" s="47" t="s">
        <v>2175</v>
      </c>
      <c r="B346" s="48" t="s">
        <v>2176</v>
      </c>
      <c r="C346" s="47" t="s">
        <v>2182</v>
      </c>
      <c r="D346" s="48" t="s">
        <v>2183</v>
      </c>
      <c r="E346" s="49">
        <v>0.5101</v>
      </c>
      <c r="F346" s="50"/>
      <c r="G346" s="52" t="str">
        <f>IF(E346&gt;=40%,"X","")</f>
        <v>X</v>
      </c>
      <c r="H346" s="52" t="str">
        <f>IF(AND( E346&gt;=30%, E346 &lt;=39.99%),"X","")</f>
        <v/>
      </c>
      <c r="I346" s="52" t="s">
        <v>99</v>
      </c>
      <c r="J346" s="52"/>
      <c r="K346" s="52"/>
      <c r="L346" s="52" t="s">
        <v>100</v>
      </c>
      <c r="M346" s="52"/>
      <c r="N346" s="50">
        <v>101</v>
      </c>
      <c r="O346" s="50">
        <v>198</v>
      </c>
      <c r="P346" s="50"/>
      <c r="R346" s="53">
        <f>N346/O346</f>
        <v>0.51010101010101006</v>
      </c>
    </row>
    <row r="347" spans="1:18" s="78" customFormat="1" x14ac:dyDescent="0.25">
      <c r="A347" s="72" t="s">
        <v>2175</v>
      </c>
      <c r="B347" s="73" t="s">
        <v>2176</v>
      </c>
      <c r="C347" s="72"/>
      <c r="D347" s="73" t="s">
        <v>2556</v>
      </c>
      <c r="E347" s="74">
        <f>N347/O347</f>
        <v>0.44526315789473686</v>
      </c>
      <c r="F347" s="75"/>
      <c r="G347" s="76"/>
      <c r="H347" s="76"/>
      <c r="I347" s="77"/>
      <c r="J347" s="77"/>
      <c r="K347" s="77"/>
      <c r="L347" s="77"/>
      <c r="M347" s="77"/>
      <c r="N347" s="75">
        <f>SUM(N343:N346)</f>
        <v>423</v>
      </c>
      <c r="O347" s="75">
        <f>SUM(O343:O346)</f>
        <v>950</v>
      </c>
      <c r="P347" s="75"/>
      <c r="R347" s="79"/>
    </row>
    <row r="348" spans="1:18" x14ac:dyDescent="0.25">
      <c r="A348" s="47" t="s">
        <v>1633</v>
      </c>
      <c r="B348" s="48" t="s">
        <v>1634</v>
      </c>
      <c r="C348" s="47" t="s">
        <v>1635</v>
      </c>
      <c r="D348" s="48" t="s">
        <v>1636</v>
      </c>
      <c r="E348" s="49">
        <v>0.42080000000000001</v>
      </c>
      <c r="F348" s="50">
        <v>888</v>
      </c>
      <c r="G348" s="51" t="str">
        <f>IF(E348&gt;=40%,"X","")</f>
        <v>X</v>
      </c>
      <c r="H348" s="51" t="str">
        <f>IF(AND( E348&gt;=30%, E348 &lt;=39.99%),"X","")</f>
        <v/>
      </c>
      <c r="I348" s="52" t="s">
        <v>99</v>
      </c>
      <c r="J348" s="52"/>
      <c r="K348" s="52"/>
      <c r="L348" s="52" t="s">
        <v>100</v>
      </c>
      <c r="M348" s="52"/>
      <c r="N348" s="50">
        <v>223</v>
      </c>
      <c r="O348" s="50">
        <v>530</v>
      </c>
      <c r="P348" s="50"/>
      <c r="R348" s="53">
        <f>N348/O348</f>
        <v>0.42075471698113209</v>
      </c>
    </row>
    <row r="349" spans="1:18" x14ac:dyDescent="0.25">
      <c r="A349" s="47" t="s">
        <v>1633</v>
      </c>
      <c r="B349" s="48" t="s">
        <v>1634</v>
      </c>
      <c r="C349" s="47" t="s">
        <v>1637</v>
      </c>
      <c r="D349" s="48" t="s">
        <v>1638</v>
      </c>
      <c r="E349" s="49">
        <v>0.31509999999999999</v>
      </c>
      <c r="F349" s="50"/>
      <c r="G349" s="51" t="str">
        <f>IF(E349&gt;=40%,"X","")</f>
        <v/>
      </c>
      <c r="H349" s="51" t="str">
        <f>IF(AND( E349&gt;=30%, E349 &lt;=39.99%),"X","")</f>
        <v>X</v>
      </c>
      <c r="I349" s="52" t="s">
        <v>99</v>
      </c>
      <c r="J349" s="52" t="s">
        <v>350</v>
      </c>
      <c r="K349" s="52"/>
      <c r="L349" s="52" t="s">
        <v>100</v>
      </c>
      <c r="M349" s="52"/>
      <c r="N349" s="50">
        <v>98</v>
      </c>
      <c r="O349" s="50">
        <v>311</v>
      </c>
      <c r="P349" s="50"/>
      <c r="R349" s="53">
        <f>N349/O349</f>
        <v>0.31511254019292606</v>
      </c>
    </row>
    <row r="350" spans="1:18" x14ac:dyDescent="0.25">
      <c r="A350" s="47" t="s">
        <v>1633</v>
      </c>
      <c r="B350" s="48" t="s">
        <v>1634</v>
      </c>
      <c r="C350" s="47" t="s">
        <v>1639</v>
      </c>
      <c r="D350" s="48" t="s">
        <v>1640</v>
      </c>
      <c r="E350" s="49">
        <v>0.3543</v>
      </c>
      <c r="F350" s="50"/>
      <c r="G350" s="51" t="str">
        <f>IF(E350&gt;=40%,"X","")</f>
        <v/>
      </c>
      <c r="H350" s="51" t="str">
        <f>IF(AND( E350&gt;=30%, E350 &lt;=39.99%),"X","")</f>
        <v>X</v>
      </c>
      <c r="I350" s="52" t="s">
        <v>99</v>
      </c>
      <c r="J350" s="52"/>
      <c r="K350" s="52"/>
      <c r="L350" s="52" t="s">
        <v>100</v>
      </c>
      <c r="M350" s="52"/>
      <c r="N350" s="50">
        <v>90</v>
      </c>
      <c r="O350" s="50">
        <v>254</v>
      </c>
      <c r="P350" s="50"/>
      <c r="R350" s="53">
        <f>N350/O350</f>
        <v>0.3543307086614173</v>
      </c>
    </row>
    <row r="351" spans="1:18" s="78" customFormat="1" x14ac:dyDescent="0.25">
      <c r="A351" s="72" t="s">
        <v>1633</v>
      </c>
      <c r="B351" s="73" t="s">
        <v>1634</v>
      </c>
      <c r="C351" s="72"/>
      <c r="D351" s="73" t="s">
        <v>2556</v>
      </c>
      <c r="E351" s="74">
        <f>N351/O351</f>
        <v>0.37534246575342467</v>
      </c>
      <c r="F351" s="75"/>
      <c r="G351" s="76"/>
      <c r="H351" s="76"/>
      <c r="I351" s="77"/>
      <c r="J351" s="77"/>
      <c r="K351" s="77"/>
      <c r="L351" s="77"/>
      <c r="M351" s="77"/>
      <c r="N351" s="75">
        <f>SUM(N348:N350)</f>
        <v>411</v>
      </c>
      <c r="O351" s="75">
        <f>SUM(O348:O350)</f>
        <v>1095</v>
      </c>
      <c r="P351" s="75"/>
      <c r="R351" s="79"/>
    </row>
    <row r="352" spans="1:18" x14ac:dyDescent="0.25">
      <c r="A352" s="47" t="s">
        <v>2273</v>
      </c>
      <c r="B352" s="48" t="s">
        <v>2274</v>
      </c>
      <c r="C352" s="47" t="s">
        <v>2275</v>
      </c>
      <c r="D352" s="48" t="s">
        <v>2276</v>
      </c>
      <c r="E352" s="49">
        <v>0.36630000000000001</v>
      </c>
      <c r="F352" s="50">
        <v>888</v>
      </c>
      <c r="G352" s="51" t="str">
        <f>IF(E352&gt;=40%,"X","")</f>
        <v/>
      </c>
      <c r="H352" s="51" t="str">
        <f>IF(AND( E352&gt;=30%, E352 &lt;=39.99%),"X","")</f>
        <v>X</v>
      </c>
      <c r="I352" s="52" t="s">
        <v>99</v>
      </c>
      <c r="J352" s="52" t="s">
        <v>603</v>
      </c>
      <c r="K352" s="52"/>
      <c r="L352" s="52"/>
      <c r="M352" s="52"/>
      <c r="N352" s="50">
        <v>211</v>
      </c>
      <c r="O352" s="50">
        <v>576</v>
      </c>
      <c r="P352" s="50"/>
      <c r="R352" s="53">
        <f>N352/O352</f>
        <v>0.36631944444444442</v>
      </c>
    </row>
    <row r="353" spans="1:18" x14ac:dyDescent="0.25">
      <c r="A353" s="47" t="s">
        <v>2273</v>
      </c>
      <c r="B353" s="48" t="s">
        <v>2274</v>
      </c>
      <c r="C353" s="47" t="s">
        <v>2279</v>
      </c>
      <c r="D353" s="48" t="s">
        <v>2280</v>
      </c>
      <c r="E353" s="49">
        <v>0.28120000000000001</v>
      </c>
      <c r="F353" s="50"/>
      <c r="G353" s="51" t="str">
        <f>IF(E353&gt;=40%,"X","")</f>
        <v/>
      </c>
      <c r="H353" s="51" t="str">
        <f>IF(AND( E353&gt;=30%, E353 &lt;=39.99%),"X","")</f>
        <v/>
      </c>
      <c r="I353" s="52" t="s">
        <v>99</v>
      </c>
      <c r="J353" s="52"/>
      <c r="K353" s="52" t="s">
        <v>1652</v>
      </c>
      <c r="L353" s="52"/>
      <c r="M353" s="52"/>
      <c r="N353" s="50">
        <v>88</v>
      </c>
      <c r="O353" s="50">
        <v>313</v>
      </c>
      <c r="P353" s="50"/>
      <c r="R353" s="53">
        <f>N353/O353</f>
        <v>0.28115015974440893</v>
      </c>
    </row>
    <row r="354" spans="1:18" x14ac:dyDescent="0.25">
      <c r="A354" s="47" t="s">
        <v>2273</v>
      </c>
      <c r="B354" s="48" t="s">
        <v>2274</v>
      </c>
      <c r="C354" s="47" t="s">
        <v>2277</v>
      </c>
      <c r="D354" s="48" t="s">
        <v>2278</v>
      </c>
      <c r="E354" s="49">
        <v>0.33239999999999997</v>
      </c>
      <c r="F354" s="50"/>
      <c r="G354" s="51" t="str">
        <f>IF(E354&gt;=40%,"X","")</f>
        <v/>
      </c>
      <c r="H354" s="51" t="str">
        <f>IF(AND( E354&gt;=30%, E354 &lt;=39.99%),"X","")</f>
        <v>X</v>
      </c>
      <c r="I354" s="52" t="s">
        <v>99</v>
      </c>
      <c r="J354" s="52"/>
      <c r="K354" s="52" t="s">
        <v>1652</v>
      </c>
      <c r="L354" s="52"/>
      <c r="M354" s="52"/>
      <c r="N354" s="50">
        <v>123</v>
      </c>
      <c r="O354" s="50">
        <v>370</v>
      </c>
      <c r="P354" s="50"/>
      <c r="R354" s="53">
        <f>N354/O354</f>
        <v>0.33243243243243242</v>
      </c>
    </row>
    <row r="355" spans="1:18" s="78" customFormat="1" x14ac:dyDescent="0.25">
      <c r="A355" s="72" t="s">
        <v>2273</v>
      </c>
      <c r="B355" s="73" t="s">
        <v>2274</v>
      </c>
      <c r="C355" s="72"/>
      <c r="D355" s="73" t="s">
        <v>2556</v>
      </c>
      <c r="E355" s="74">
        <f>N355/O355</f>
        <v>0.33518665607625098</v>
      </c>
      <c r="F355" s="75"/>
      <c r="G355" s="76"/>
      <c r="H355" s="76"/>
      <c r="I355" s="77"/>
      <c r="J355" s="77"/>
      <c r="K355" s="77"/>
      <c r="L355" s="77"/>
      <c r="M355" s="77"/>
      <c r="N355" s="75">
        <f>SUM(N352:N354)</f>
        <v>422</v>
      </c>
      <c r="O355" s="75">
        <f>SUM(O352:O354)</f>
        <v>1259</v>
      </c>
      <c r="P355" s="75"/>
      <c r="R355" s="79"/>
    </row>
    <row r="356" spans="1:18" x14ac:dyDescent="0.25">
      <c r="A356" s="47" t="s">
        <v>2204</v>
      </c>
      <c r="B356" s="48" t="s">
        <v>2205</v>
      </c>
      <c r="C356" s="47" t="s">
        <v>2206</v>
      </c>
      <c r="D356" s="48" t="s">
        <v>2207</v>
      </c>
      <c r="E356" s="49">
        <v>0.34289999999999998</v>
      </c>
      <c r="F356" s="50"/>
      <c r="G356" s="51" t="str">
        <f>IF(E356&gt;=40%,"X","")</f>
        <v/>
      </c>
      <c r="H356" s="51" t="str">
        <f>IF(AND( E356&gt;=30%, E356 &lt;=39.99%),"X","")</f>
        <v>X</v>
      </c>
      <c r="I356" s="52"/>
      <c r="J356" s="52"/>
      <c r="K356" s="52"/>
      <c r="L356" s="52"/>
      <c r="M356" s="52"/>
      <c r="N356" s="50">
        <v>156</v>
      </c>
      <c r="O356" s="50">
        <v>455</v>
      </c>
      <c r="P356" s="50"/>
      <c r="R356" s="53">
        <f>N356/O356</f>
        <v>0.34285714285714286</v>
      </c>
    </row>
    <row r="357" spans="1:18" x14ac:dyDescent="0.25">
      <c r="A357" s="47" t="s">
        <v>2204</v>
      </c>
      <c r="B357" s="48" t="s">
        <v>2205</v>
      </c>
      <c r="C357" s="47" t="s">
        <v>2210</v>
      </c>
      <c r="D357" s="48" t="s">
        <v>2211</v>
      </c>
      <c r="E357" s="49">
        <v>0.25269999999999998</v>
      </c>
      <c r="F357" s="54"/>
      <c r="G357" s="51" t="str">
        <f>IF(E357&gt;=40%,"X","")</f>
        <v/>
      </c>
      <c r="H357" s="51" t="str">
        <f>IF(AND( E357&gt;=30%, E357 &lt;=39.99%),"X","")</f>
        <v/>
      </c>
      <c r="I357" s="52"/>
      <c r="J357" s="52"/>
      <c r="K357" s="52"/>
      <c r="L357" s="52"/>
      <c r="M357" s="52"/>
      <c r="N357" s="50">
        <v>95</v>
      </c>
      <c r="O357" s="50">
        <v>376</v>
      </c>
      <c r="P357" s="50"/>
      <c r="R357" s="53">
        <f>N357/O357</f>
        <v>0.25265957446808512</v>
      </c>
    </row>
    <row r="358" spans="1:18" x14ac:dyDescent="0.25">
      <c r="A358" s="47" t="s">
        <v>2204</v>
      </c>
      <c r="B358" s="48" t="s">
        <v>2205</v>
      </c>
      <c r="C358" s="47" t="s">
        <v>2212</v>
      </c>
      <c r="D358" s="48" t="s">
        <v>2213</v>
      </c>
      <c r="E358" s="49">
        <v>0.19719999999999999</v>
      </c>
      <c r="F358" s="50"/>
      <c r="G358" s="51" t="str">
        <f>IF(E358&gt;=40%,"X","")</f>
        <v/>
      </c>
      <c r="H358" s="51" t="str">
        <f>IF(AND( E358&gt;=30%, E358 &lt;=39.99%),"X","")</f>
        <v/>
      </c>
      <c r="I358" s="52"/>
      <c r="J358" s="52"/>
      <c r="K358" s="52"/>
      <c r="L358" s="52"/>
      <c r="M358" s="52"/>
      <c r="N358" s="50">
        <v>99</v>
      </c>
      <c r="O358" s="50">
        <v>502</v>
      </c>
      <c r="P358" s="50"/>
      <c r="R358" s="53">
        <f>N358/O358</f>
        <v>0.19721115537848605</v>
      </c>
    </row>
    <row r="359" spans="1:18" x14ac:dyDescent="0.25">
      <c r="A359" s="47" t="s">
        <v>2204</v>
      </c>
      <c r="B359" s="48" t="s">
        <v>2205</v>
      </c>
      <c r="C359" s="47" t="s">
        <v>2208</v>
      </c>
      <c r="D359" s="48" t="s">
        <v>2209</v>
      </c>
      <c r="E359" s="49">
        <v>0.26550000000000001</v>
      </c>
      <c r="F359" s="54"/>
      <c r="G359" s="51" t="str">
        <f>IF(E359&gt;=40%,"X","")</f>
        <v/>
      </c>
      <c r="H359" s="51"/>
      <c r="I359" s="52"/>
      <c r="J359" s="52"/>
      <c r="K359" s="52"/>
      <c r="L359" s="52"/>
      <c r="M359" s="52"/>
      <c r="N359" s="50">
        <v>94</v>
      </c>
      <c r="O359" s="50">
        <v>354</v>
      </c>
      <c r="P359" s="50"/>
      <c r="R359" s="53">
        <f>N359/O359</f>
        <v>0.2655367231638418</v>
      </c>
    </row>
    <row r="360" spans="1:18" s="78" customFormat="1" x14ac:dyDescent="0.25">
      <c r="A360" s="72" t="s">
        <v>2204</v>
      </c>
      <c r="B360" s="73" t="s">
        <v>2205</v>
      </c>
      <c r="C360" s="72"/>
      <c r="D360" s="73" t="s">
        <v>2556</v>
      </c>
      <c r="E360" s="74">
        <f>N360/O360</f>
        <v>0.26318909306461175</v>
      </c>
      <c r="F360" s="75"/>
      <c r="G360" s="76"/>
      <c r="H360" s="76"/>
      <c r="I360" s="77"/>
      <c r="J360" s="77"/>
      <c r="K360" s="77"/>
      <c r="L360" s="77"/>
      <c r="M360" s="77"/>
      <c r="N360" s="75">
        <f>SUM(N356:N359)</f>
        <v>444</v>
      </c>
      <c r="O360" s="75">
        <f>SUM(O356:O359)</f>
        <v>1687</v>
      </c>
      <c r="P360" s="75"/>
      <c r="R360" s="79"/>
    </row>
    <row r="361" spans="1:18" x14ac:dyDescent="0.25">
      <c r="A361" s="47" t="s">
        <v>557</v>
      </c>
      <c r="B361" s="48" t="s">
        <v>556</v>
      </c>
      <c r="C361" s="47" t="s">
        <v>578</v>
      </c>
      <c r="D361" s="48" t="s">
        <v>2629</v>
      </c>
      <c r="E361" s="49">
        <v>0.35249999999999998</v>
      </c>
      <c r="F361" s="50"/>
      <c r="G361" s="51" t="str">
        <f t="shared" ref="G361:G376" si="31">IF(E361&gt;=40%,"X","")</f>
        <v/>
      </c>
      <c r="H361" s="51" t="s">
        <v>22</v>
      </c>
      <c r="I361" s="52"/>
      <c r="J361" s="52"/>
      <c r="K361" s="52"/>
      <c r="L361" s="52"/>
      <c r="M361" s="52"/>
      <c r="N361" s="50">
        <v>147</v>
      </c>
      <c r="O361" s="50">
        <v>417</v>
      </c>
      <c r="P361" s="50"/>
      <c r="R361" s="53">
        <f t="shared" ref="R361:R376" si="32">N361/O361</f>
        <v>0.35251798561151076</v>
      </c>
    </row>
    <row r="362" spans="1:18" x14ac:dyDescent="0.25">
      <c r="A362" s="47" t="s">
        <v>557</v>
      </c>
      <c r="B362" s="48" t="s">
        <v>556</v>
      </c>
      <c r="C362" s="47" t="s">
        <v>577</v>
      </c>
      <c r="D362" s="48" t="s">
        <v>2630</v>
      </c>
      <c r="E362" s="49">
        <v>0.28179999999999999</v>
      </c>
      <c r="F362" s="50"/>
      <c r="G362" s="51" t="str">
        <f t="shared" si="31"/>
        <v/>
      </c>
      <c r="H362" s="51"/>
      <c r="I362" s="52"/>
      <c r="J362" s="52"/>
      <c r="K362" s="52"/>
      <c r="L362" s="52"/>
      <c r="M362" s="52"/>
      <c r="N362" s="50">
        <v>122</v>
      </c>
      <c r="O362" s="50">
        <v>433</v>
      </c>
      <c r="P362" s="50"/>
      <c r="R362" s="53">
        <f t="shared" si="32"/>
        <v>0.28175519630484991</v>
      </c>
    </row>
    <row r="363" spans="1:18" x14ac:dyDescent="0.25">
      <c r="A363" s="47" t="s">
        <v>557</v>
      </c>
      <c r="B363" s="48" t="s">
        <v>556</v>
      </c>
      <c r="C363" s="47" t="s">
        <v>576</v>
      </c>
      <c r="D363" s="48" t="s">
        <v>575</v>
      </c>
      <c r="E363" s="49">
        <v>0.22339999999999999</v>
      </c>
      <c r="F363" s="50"/>
      <c r="G363" s="51" t="str">
        <f t="shared" si="31"/>
        <v/>
      </c>
      <c r="H363" s="51"/>
      <c r="I363" s="52"/>
      <c r="J363" s="52"/>
      <c r="K363" s="52"/>
      <c r="L363" s="52"/>
      <c r="M363" s="52"/>
      <c r="N363" s="50">
        <v>166</v>
      </c>
      <c r="O363" s="50">
        <v>743</v>
      </c>
      <c r="P363" s="50"/>
      <c r="R363" s="53">
        <f t="shared" si="32"/>
        <v>0.2234185733512786</v>
      </c>
    </row>
    <row r="364" spans="1:18" x14ac:dyDescent="0.25">
      <c r="A364" s="47" t="s">
        <v>557</v>
      </c>
      <c r="B364" s="48" t="s">
        <v>556</v>
      </c>
      <c r="C364" s="47" t="s">
        <v>574</v>
      </c>
      <c r="D364" s="48" t="s">
        <v>573</v>
      </c>
      <c r="E364" s="49">
        <v>0.15740000000000001</v>
      </c>
      <c r="F364" s="50"/>
      <c r="G364" s="51" t="str">
        <f t="shared" si="31"/>
        <v/>
      </c>
      <c r="H364" s="51"/>
      <c r="I364" s="52"/>
      <c r="J364" s="52"/>
      <c r="K364" s="52"/>
      <c r="L364" s="52"/>
      <c r="M364" s="52"/>
      <c r="N364" s="50">
        <v>339</v>
      </c>
      <c r="O364" s="50">
        <v>2154</v>
      </c>
      <c r="P364" s="50"/>
      <c r="R364" s="53">
        <f t="shared" si="32"/>
        <v>0.1573816155988858</v>
      </c>
    </row>
    <row r="365" spans="1:18" x14ac:dyDescent="0.25">
      <c r="A365" s="47" t="s">
        <v>557</v>
      </c>
      <c r="B365" s="48" t="s">
        <v>556</v>
      </c>
      <c r="C365" s="47" t="s">
        <v>572</v>
      </c>
      <c r="D365" s="48" t="s">
        <v>571</v>
      </c>
      <c r="E365" s="49">
        <v>0.32950000000000002</v>
      </c>
      <c r="F365" s="50"/>
      <c r="G365" s="51" t="str">
        <f t="shared" si="31"/>
        <v/>
      </c>
      <c r="H365" s="51" t="s">
        <v>22</v>
      </c>
      <c r="I365" s="52" t="s">
        <v>99</v>
      </c>
      <c r="J365" s="52" t="s">
        <v>603</v>
      </c>
      <c r="K365" s="52"/>
      <c r="L365" s="52"/>
      <c r="M365" s="52"/>
      <c r="N365" s="50">
        <v>85</v>
      </c>
      <c r="O365" s="50">
        <v>258</v>
      </c>
      <c r="P365" s="50"/>
      <c r="R365" s="53">
        <f t="shared" si="32"/>
        <v>0.32945736434108525</v>
      </c>
    </row>
    <row r="366" spans="1:18" x14ac:dyDescent="0.25">
      <c r="A366" s="47" t="s">
        <v>557</v>
      </c>
      <c r="B366" s="48" t="s">
        <v>556</v>
      </c>
      <c r="C366" s="47" t="s">
        <v>570</v>
      </c>
      <c r="D366" s="48" t="s">
        <v>2631</v>
      </c>
      <c r="E366" s="49">
        <v>0.14430000000000001</v>
      </c>
      <c r="F366" s="50"/>
      <c r="G366" s="51" t="str">
        <f t="shared" si="31"/>
        <v/>
      </c>
      <c r="H366" s="51"/>
      <c r="I366" s="52"/>
      <c r="J366" s="52"/>
      <c r="K366" s="52"/>
      <c r="L366" s="52"/>
      <c r="M366" s="52"/>
      <c r="N366" s="50">
        <v>57</v>
      </c>
      <c r="O366" s="50">
        <v>395</v>
      </c>
      <c r="P366" s="50"/>
      <c r="R366" s="53">
        <f t="shared" si="32"/>
        <v>0.14430379746835442</v>
      </c>
    </row>
    <row r="367" spans="1:18" x14ac:dyDescent="0.25">
      <c r="A367" s="47" t="s">
        <v>557</v>
      </c>
      <c r="B367" s="48" t="s">
        <v>556</v>
      </c>
      <c r="C367" s="47" t="s">
        <v>569</v>
      </c>
      <c r="D367" s="48" t="s">
        <v>2608</v>
      </c>
      <c r="E367" s="49">
        <v>0.37</v>
      </c>
      <c r="F367" s="50"/>
      <c r="G367" s="51" t="str">
        <f t="shared" si="31"/>
        <v/>
      </c>
      <c r="H367" s="51" t="s">
        <v>22</v>
      </c>
      <c r="I367" s="52"/>
      <c r="J367" s="52"/>
      <c r="K367" s="52"/>
      <c r="L367" s="52"/>
      <c r="M367" s="52"/>
      <c r="N367" s="50">
        <v>158</v>
      </c>
      <c r="O367" s="50">
        <v>427</v>
      </c>
      <c r="P367" s="50"/>
      <c r="R367" s="53">
        <f t="shared" si="32"/>
        <v>0.37002341920374709</v>
      </c>
    </row>
    <row r="368" spans="1:18" x14ac:dyDescent="0.25">
      <c r="A368" s="47" t="s">
        <v>557</v>
      </c>
      <c r="B368" s="48" t="s">
        <v>556</v>
      </c>
      <c r="C368" s="47" t="s">
        <v>568</v>
      </c>
      <c r="D368" s="48" t="s">
        <v>2609</v>
      </c>
      <c r="E368" s="49">
        <v>0.35820000000000002</v>
      </c>
      <c r="F368" s="50"/>
      <c r="G368" s="51" t="str">
        <f t="shared" si="31"/>
        <v/>
      </c>
      <c r="H368" s="51" t="s">
        <v>22</v>
      </c>
      <c r="I368" s="52"/>
      <c r="J368" s="52"/>
      <c r="K368" s="52"/>
      <c r="L368" s="52"/>
      <c r="M368" s="52"/>
      <c r="N368" s="50">
        <v>139</v>
      </c>
      <c r="O368" s="50">
        <v>388</v>
      </c>
      <c r="P368" s="50"/>
      <c r="R368" s="53">
        <f t="shared" si="32"/>
        <v>0.35824742268041238</v>
      </c>
    </row>
    <row r="369" spans="1:18" x14ac:dyDescent="0.25">
      <c r="A369" s="47" t="s">
        <v>557</v>
      </c>
      <c r="B369" s="48" t="s">
        <v>556</v>
      </c>
      <c r="C369" s="47" t="s">
        <v>567</v>
      </c>
      <c r="D369" s="48" t="s">
        <v>2610</v>
      </c>
      <c r="E369" s="49">
        <v>0.1857</v>
      </c>
      <c r="F369" s="50"/>
      <c r="G369" s="51" t="str">
        <f t="shared" si="31"/>
        <v/>
      </c>
      <c r="H369" s="51"/>
      <c r="I369" s="52"/>
      <c r="J369" s="52"/>
      <c r="K369" s="52"/>
      <c r="L369" s="52"/>
      <c r="M369" s="52"/>
      <c r="N369" s="50">
        <v>70</v>
      </c>
      <c r="O369" s="50">
        <v>377</v>
      </c>
      <c r="P369" s="50"/>
      <c r="R369" s="53">
        <f t="shared" si="32"/>
        <v>0.1856763925729443</v>
      </c>
    </row>
    <row r="370" spans="1:18" x14ac:dyDescent="0.25">
      <c r="A370" s="47" t="s">
        <v>557</v>
      </c>
      <c r="B370" s="48" t="s">
        <v>556</v>
      </c>
      <c r="C370" s="47" t="s">
        <v>566</v>
      </c>
      <c r="D370" s="48" t="s">
        <v>2611</v>
      </c>
      <c r="E370" s="49">
        <v>0.33679999999999999</v>
      </c>
      <c r="F370" s="50"/>
      <c r="G370" s="51" t="str">
        <f t="shared" si="31"/>
        <v/>
      </c>
      <c r="H370" s="51" t="s">
        <v>22</v>
      </c>
      <c r="I370" s="52"/>
      <c r="J370" s="52"/>
      <c r="K370" s="52"/>
      <c r="L370" s="52"/>
      <c r="M370" s="52"/>
      <c r="N370" s="50">
        <v>164</v>
      </c>
      <c r="O370" s="50">
        <v>487</v>
      </c>
      <c r="P370" s="50"/>
      <c r="R370" s="53">
        <f t="shared" si="32"/>
        <v>0.33675564681724846</v>
      </c>
    </row>
    <row r="371" spans="1:18" x14ac:dyDescent="0.25">
      <c r="A371" s="47" t="s">
        <v>557</v>
      </c>
      <c r="B371" s="48" t="s">
        <v>556</v>
      </c>
      <c r="C371" s="47" t="s">
        <v>565</v>
      </c>
      <c r="D371" s="48" t="s">
        <v>564</v>
      </c>
      <c r="E371" s="49">
        <v>0.2984</v>
      </c>
      <c r="F371" s="50"/>
      <c r="G371" s="51" t="str">
        <f t="shared" si="31"/>
        <v/>
      </c>
      <c r="H371" s="51"/>
      <c r="I371" s="52"/>
      <c r="J371" s="52"/>
      <c r="K371" s="52"/>
      <c r="L371" s="52"/>
      <c r="M371" s="52"/>
      <c r="N371" s="50">
        <v>154</v>
      </c>
      <c r="O371" s="50">
        <v>516</v>
      </c>
      <c r="P371" s="50"/>
      <c r="R371" s="53">
        <f t="shared" si="32"/>
        <v>0.29844961240310075</v>
      </c>
    </row>
    <row r="372" spans="1:18" x14ac:dyDescent="0.25">
      <c r="A372" s="47" t="s">
        <v>557</v>
      </c>
      <c r="B372" s="48" t="s">
        <v>556</v>
      </c>
      <c r="C372" s="47" t="s">
        <v>563</v>
      </c>
      <c r="D372" s="48" t="s">
        <v>562</v>
      </c>
      <c r="E372" s="49">
        <v>0.1908</v>
      </c>
      <c r="F372" s="50"/>
      <c r="G372" s="51" t="str">
        <f t="shared" si="31"/>
        <v/>
      </c>
      <c r="H372" s="51"/>
      <c r="I372" s="52"/>
      <c r="J372" s="52"/>
      <c r="K372" s="52"/>
      <c r="L372" s="52"/>
      <c r="M372" s="52"/>
      <c r="N372" s="50">
        <v>112</v>
      </c>
      <c r="O372" s="50">
        <v>587</v>
      </c>
      <c r="P372" s="50"/>
      <c r="R372" s="53">
        <f t="shared" si="32"/>
        <v>0.19080068143100512</v>
      </c>
    </row>
    <row r="373" spans="1:18" x14ac:dyDescent="0.25">
      <c r="A373" s="47" t="s">
        <v>557</v>
      </c>
      <c r="B373" s="48" t="s">
        <v>556</v>
      </c>
      <c r="C373" s="47" t="s">
        <v>561</v>
      </c>
      <c r="D373" s="48" t="s">
        <v>560</v>
      </c>
      <c r="E373" s="49">
        <v>0.249</v>
      </c>
      <c r="F373" s="50"/>
      <c r="G373" s="51" t="str">
        <f t="shared" si="31"/>
        <v/>
      </c>
      <c r="H373" s="51"/>
      <c r="I373" s="52"/>
      <c r="J373" s="52"/>
      <c r="K373" s="52"/>
      <c r="L373" s="52"/>
      <c r="M373" s="52"/>
      <c r="N373" s="50">
        <v>126</v>
      </c>
      <c r="O373" s="50">
        <v>506</v>
      </c>
      <c r="P373" s="50"/>
      <c r="R373" s="53">
        <f t="shared" si="32"/>
        <v>0.24901185770750989</v>
      </c>
    </row>
    <row r="374" spans="1:18" x14ac:dyDescent="0.25">
      <c r="A374" s="47" t="s">
        <v>557</v>
      </c>
      <c r="B374" s="48" t="s">
        <v>556</v>
      </c>
      <c r="C374" s="47" t="s">
        <v>559</v>
      </c>
      <c r="D374" s="48" t="s">
        <v>2612</v>
      </c>
      <c r="E374" s="49">
        <v>0.1231</v>
      </c>
      <c r="F374" s="50"/>
      <c r="G374" s="51" t="str">
        <f t="shared" si="31"/>
        <v/>
      </c>
      <c r="H374" s="51"/>
      <c r="I374" s="52"/>
      <c r="J374" s="52"/>
      <c r="K374" s="52"/>
      <c r="L374" s="52"/>
      <c r="M374" s="52"/>
      <c r="N374" s="50">
        <v>56</v>
      </c>
      <c r="O374" s="50">
        <v>455</v>
      </c>
      <c r="P374" s="50"/>
      <c r="R374" s="53">
        <f t="shared" si="32"/>
        <v>0.12307692307692308</v>
      </c>
    </row>
    <row r="375" spans="1:18" x14ac:dyDescent="0.25">
      <c r="A375" s="47" t="s">
        <v>557</v>
      </c>
      <c r="B375" s="48" t="s">
        <v>556</v>
      </c>
      <c r="C375" s="47" t="s">
        <v>558</v>
      </c>
      <c r="D375" s="48" t="s">
        <v>2613</v>
      </c>
      <c r="E375" s="49">
        <v>0.2354</v>
      </c>
      <c r="F375" s="50"/>
      <c r="G375" s="51" t="str">
        <f t="shared" si="31"/>
        <v/>
      </c>
      <c r="H375" s="51"/>
      <c r="I375" s="52"/>
      <c r="J375" s="52"/>
      <c r="K375" s="52"/>
      <c r="L375" s="52"/>
      <c r="M375" s="52"/>
      <c r="N375" s="50">
        <v>129</v>
      </c>
      <c r="O375" s="50">
        <v>548</v>
      </c>
      <c r="P375" s="50"/>
      <c r="R375" s="53">
        <f t="shared" si="32"/>
        <v>0.23540145985401459</v>
      </c>
    </row>
    <row r="376" spans="1:18" x14ac:dyDescent="0.25">
      <c r="A376" s="47" t="s">
        <v>557</v>
      </c>
      <c r="B376" s="48" t="s">
        <v>556</v>
      </c>
      <c r="C376" s="47" t="s">
        <v>555</v>
      </c>
      <c r="D376" s="48" t="s">
        <v>554</v>
      </c>
      <c r="E376" s="49">
        <v>0.20039999999999999</v>
      </c>
      <c r="F376" s="50"/>
      <c r="G376" s="51" t="str">
        <f t="shared" si="31"/>
        <v/>
      </c>
      <c r="H376" s="51"/>
      <c r="I376" s="52"/>
      <c r="J376" s="52"/>
      <c r="K376" s="52"/>
      <c r="L376" s="52"/>
      <c r="M376" s="52"/>
      <c r="N376" s="50">
        <v>324</v>
      </c>
      <c r="O376" s="50">
        <v>1617</v>
      </c>
      <c r="P376" s="50"/>
      <c r="R376" s="53">
        <f t="shared" si="32"/>
        <v>0.20037105751391465</v>
      </c>
    </row>
    <row r="377" spans="1:18" s="78" customFormat="1" x14ac:dyDescent="0.25">
      <c r="A377" s="72" t="s">
        <v>557</v>
      </c>
      <c r="B377" s="73" t="s">
        <v>556</v>
      </c>
      <c r="C377" s="72"/>
      <c r="D377" s="73" t="s">
        <v>2556</v>
      </c>
      <c r="E377" s="74">
        <f>N377/O377</f>
        <v>0.22778424524641055</v>
      </c>
      <c r="F377" s="75"/>
      <c r="G377" s="76"/>
      <c r="H377" s="76"/>
      <c r="I377" s="77"/>
      <c r="J377" s="77"/>
      <c r="K377" s="77"/>
      <c r="L377" s="77"/>
      <c r="M377" s="77"/>
      <c r="N377" s="75">
        <f>SUM(N361:N376)</f>
        <v>2348</v>
      </c>
      <c r="O377" s="75">
        <f>SUM(O361:O376)</f>
        <v>10308</v>
      </c>
      <c r="P377" s="75"/>
      <c r="R377" s="79"/>
    </row>
    <row r="378" spans="1:18" x14ac:dyDescent="0.25">
      <c r="A378" s="47" t="s">
        <v>2448</v>
      </c>
      <c r="B378" s="48" t="s">
        <v>2449</v>
      </c>
      <c r="C378" s="47" t="s">
        <v>2450</v>
      </c>
      <c r="D378" s="48" t="s">
        <v>2451</v>
      </c>
      <c r="E378" s="49">
        <v>0.2296</v>
      </c>
      <c r="F378" s="50"/>
      <c r="G378" s="51" t="str">
        <f t="shared" ref="G378:G384" si="33">IF(E378&gt;=40%,"X","")</f>
        <v/>
      </c>
      <c r="H378" s="51" t="str">
        <f t="shared" ref="H378:H384" si="34">IF(AND( E378&gt;=30%, E378 &lt;=39.99%),"X","")</f>
        <v/>
      </c>
      <c r="I378" s="52"/>
      <c r="J378" s="52"/>
      <c r="K378" s="52"/>
      <c r="L378" s="52"/>
      <c r="M378" s="52"/>
      <c r="N378" s="50">
        <v>104</v>
      </c>
      <c r="O378" s="50">
        <v>453</v>
      </c>
      <c r="P378" s="50"/>
      <c r="R378" s="53">
        <f t="shared" ref="R378:R384" si="35">N378/O378</f>
        <v>0.22958057395143489</v>
      </c>
    </row>
    <row r="379" spans="1:18" x14ac:dyDescent="0.25">
      <c r="A379" s="47" t="s">
        <v>2448</v>
      </c>
      <c r="B379" s="48" t="s">
        <v>2449</v>
      </c>
      <c r="C379" s="47" t="s">
        <v>2452</v>
      </c>
      <c r="D379" s="48" t="s">
        <v>2453</v>
      </c>
      <c r="E379" s="49">
        <v>0.1211</v>
      </c>
      <c r="F379" s="50"/>
      <c r="G379" s="51" t="str">
        <f t="shared" si="33"/>
        <v/>
      </c>
      <c r="H379" s="51" t="str">
        <f t="shared" si="34"/>
        <v/>
      </c>
      <c r="I379" s="52"/>
      <c r="J379" s="52"/>
      <c r="K379" s="52"/>
      <c r="L379" s="52"/>
      <c r="M379" s="52"/>
      <c r="N379" s="50">
        <v>93</v>
      </c>
      <c r="O379" s="50">
        <v>768</v>
      </c>
      <c r="P379" s="50"/>
      <c r="R379" s="53">
        <f t="shared" si="35"/>
        <v>0.12109375</v>
      </c>
    </row>
    <row r="380" spans="1:18" x14ac:dyDescent="0.25">
      <c r="A380" s="47" t="s">
        <v>2448</v>
      </c>
      <c r="B380" s="48" t="s">
        <v>2449</v>
      </c>
      <c r="C380" s="47" t="s">
        <v>2454</v>
      </c>
      <c r="D380" s="48" t="s">
        <v>2455</v>
      </c>
      <c r="E380" s="49">
        <v>0.14380000000000001</v>
      </c>
      <c r="F380" s="50"/>
      <c r="G380" s="51" t="str">
        <f t="shared" si="33"/>
        <v/>
      </c>
      <c r="H380" s="51" t="str">
        <f t="shared" si="34"/>
        <v/>
      </c>
      <c r="I380" s="52"/>
      <c r="J380" s="52"/>
      <c r="K380" s="52"/>
      <c r="L380" s="52"/>
      <c r="M380" s="52"/>
      <c r="N380" s="50">
        <v>85</v>
      </c>
      <c r="O380" s="50">
        <v>591</v>
      </c>
      <c r="P380" s="50"/>
      <c r="R380" s="53">
        <f t="shared" si="35"/>
        <v>0.14382402707275804</v>
      </c>
    </row>
    <row r="381" spans="1:18" x14ac:dyDescent="0.25">
      <c r="A381" s="47" t="s">
        <v>2448</v>
      </c>
      <c r="B381" s="48" t="s">
        <v>2449</v>
      </c>
      <c r="C381" s="47" t="s">
        <v>2456</v>
      </c>
      <c r="D381" s="48" t="s">
        <v>470</v>
      </c>
      <c r="E381" s="49">
        <v>0.18010000000000001</v>
      </c>
      <c r="F381" s="54"/>
      <c r="G381" s="51" t="str">
        <f t="shared" si="33"/>
        <v/>
      </c>
      <c r="H381" s="51" t="str">
        <f t="shared" si="34"/>
        <v/>
      </c>
      <c r="I381" s="52"/>
      <c r="J381" s="52"/>
      <c r="K381" s="52"/>
      <c r="L381" s="52"/>
      <c r="M381" s="52"/>
      <c r="N381" s="50">
        <v>78</v>
      </c>
      <c r="O381" s="50">
        <v>433</v>
      </c>
      <c r="P381" s="50"/>
      <c r="R381" s="53">
        <f t="shared" si="35"/>
        <v>0.18013856812933027</v>
      </c>
    </row>
    <row r="382" spans="1:18" x14ac:dyDescent="0.25">
      <c r="A382" s="47" t="s">
        <v>2448</v>
      </c>
      <c r="B382" s="48" t="s">
        <v>2449</v>
      </c>
      <c r="C382" s="47" t="s">
        <v>2457</v>
      </c>
      <c r="D382" s="48" t="s">
        <v>2458</v>
      </c>
      <c r="E382" s="49">
        <v>0.1406</v>
      </c>
      <c r="F382" s="54"/>
      <c r="G382" s="51" t="str">
        <f t="shared" si="33"/>
        <v/>
      </c>
      <c r="H382" s="51" t="str">
        <f t="shared" si="34"/>
        <v/>
      </c>
      <c r="I382" s="52"/>
      <c r="J382" s="52"/>
      <c r="K382" s="52"/>
      <c r="L382" s="52"/>
      <c r="M382" s="52"/>
      <c r="N382" s="50">
        <v>81</v>
      </c>
      <c r="O382" s="50">
        <v>576</v>
      </c>
      <c r="P382" s="50"/>
      <c r="R382" s="53">
        <f t="shared" si="35"/>
        <v>0.140625</v>
      </c>
    </row>
    <row r="383" spans="1:18" x14ac:dyDescent="0.25">
      <c r="A383" s="47" t="s">
        <v>2448</v>
      </c>
      <c r="B383" s="48" t="s">
        <v>2449</v>
      </c>
      <c r="C383" s="47" t="s">
        <v>2459</v>
      </c>
      <c r="D383" s="48" t="s">
        <v>2460</v>
      </c>
      <c r="E383" s="49">
        <v>0.1724</v>
      </c>
      <c r="F383" s="50"/>
      <c r="G383" s="51" t="str">
        <f t="shared" si="33"/>
        <v/>
      </c>
      <c r="H383" s="51" t="str">
        <f t="shared" si="34"/>
        <v/>
      </c>
      <c r="I383" s="52"/>
      <c r="J383" s="52"/>
      <c r="K383" s="52"/>
      <c r="L383" s="52"/>
      <c r="M383" s="52"/>
      <c r="N383" s="50">
        <v>70</v>
      </c>
      <c r="O383" s="50">
        <v>406</v>
      </c>
      <c r="P383" s="50"/>
      <c r="R383" s="53">
        <f t="shared" si="35"/>
        <v>0.17241379310344829</v>
      </c>
    </row>
    <row r="384" spans="1:18" x14ac:dyDescent="0.25">
      <c r="A384" s="47" t="s">
        <v>2448</v>
      </c>
      <c r="B384" s="48" t="s">
        <v>2449</v>
      </c>
      <c r="C384" s="47" t="s">
        <v>2461</v>
      </c>
      <c r="D384" s="48" t="s">
        <v>2462</v>
      </c>
      <c r="E384" s="49">
        <v>0.16819999999999999</v>
      </c>
      <c r="F384" s="50"/>
      <c r="G384" s="51" t="str">
        <f t="shared" si="33"/>
        <v/>
      </c>
      <c r="H384" s="51" t="str">
        <f t="shared" si="34"/>
        <v/>
      </c>
      <c r="I384" s="52"/>
      <c r="J384" s="52"/>
      <c r="K384" s="52"/>
      <c r="L384" s="52"/>
      <c r="M384" s="52"/>
      <c r="N384" s="50">
        <v>75</v>
      </c>
      <c r="O384" s="50">
        <v>446</v>
      </c>
      <c r="P384" s="50"/>
      <c r="R384" s="53">
        <f t="shared" si="35"/>
        <v>0.16816143497757849</v>
      </c>
    </row>
    <row r="385" spans="1:18" s="78" customFormat="1" x14ac:dyDescent="0.25">
      <c r="A385" s="72" t="s">
        <v>2579</v>
      </c>
      <c r="B385" s="73" t="s">
        <v>2449</v>
      </c>
      <c r="C385" s="72"/>
      <c r="D385" s="73" t="s">
        <v>2556</v>
      </c>
      <c r="E385" s="74">
        <f>N385/O385</f>
        <v>0.15954260822216171</v>
      </c>
      <c r="F385" s="75"/>
      <c r="G385" s="76"/>
      <c r="H385" s="76"/>
      <c r="I385" s="77"/>
      <c r="J385" s="77"/>
      <c r="K385" s="77"/>
      <c r="L385" s="77"/>
      <c r="M385" s="77"/>
      <c r="N385" s="75">
        <f>SUM(N378:N384)</f>
        <v>586</v>
      </c>
      <c r="O385" s="75">
        <f>SUM(O378:O384)</f>
        <v>3673</v>
      </c>
      <c r="P385" s="75"/>
      <c r="R385" s="79"/>
    </row>
    <row r="386" spans="1:18" x14ac:dyDescent="0.25">
      <c r="A386" s="47" t="s">
        <v>2436</v>
      </c>
      <c r="B386" s="48" t="s">
        <v>2437</v>
      </c>
      <c r="C386" s="47" t="s">
        <v>2438</v>
      </c>
      <c r="D386" s="48" t="s">
        <v>2439</v>
      </c>
      <c r="E386" s="49">
        <v>0.35920000000000002</v>
      </c>
      <c r="F386" s="50"/>
      <c r="G386" s="51" t="str">
        <f>IF(E386&gt;=40%,"X","")</f>
        <v/>
      </c>
      <c r="H386" s="51" t="str">
        <f>IF(AND( E386&gt;=30%, E386 &lt;=39.99%),"X","")</f>
        <v>X</v>
      </c>
      <c r="I386" s="52" t="s">
        <v>99</v>
      </c>
      <c r="J386" s="52"/>
      <c r="K386" s="52"/>
      <c r="L386" s="52" t="s">
        <v>100</v>
      </c>
      <c r="M386" s="52"/>
      <c r="N386" s="50">
        <v>74</v>
      </c>
      <c r="O386" s="50">
        <v>206</v>
      </c>
      <c r="P386" s="50"/>
      <c r="R386" s="53">
        <f>N386/O386</f>
        <v>0.35922330097087379</v>
      </c>
    </row>
    <row r="387" spans="1:18" x14ac:dyDescent="0.25">
      <c r="A387" s="47" t="s">
        <v>2436</v>
      </c>
      <c r="B387" s="48" t="s">
        <v>2437</v>
      </c>
      <c r="C387" s="47" t="s">
        <v>2440</v>
      </c>
      <c r="D387" s="48" t="s">
        <v>2441</v>
      </c>
      <c r="E387" s="49">
        <v>0.31509999999999999</v>
      </c>
      <c r="F387" s="50"/>
      <c r="G387" s="51"/>
      <c r="H387" s="51" t="str">
        <f>IF(AND( E387&gt;=30%, E387 &lt;=39.99%),"X","")</f>
        <v>X</v>
      </c>
      <c r="I387" s="52" t="s">
        <v>99</v>
      </c>
      <c r="J387" s="52"/>
      <c r="K387" s="52"/>
      <c r="L387" s="52" t="s">
        <v>100</v>
      </c>
      <c r="M387" s="52"/>
      <c r="N387" s="50">
        <v>46</v>
      </c>
      <c r="O387" s="50">
        <v>146</v>
      </c>
      <c r="P387" s="50"/>
      <c r="R387" s="53">
        <f>N387/O387</f>
        <v>0.31506849315068491</v>
      </c>
    </row>
    <row r="388" spans="1:18" s="78" customFormat="1" x14ac:dyDescent="0.25">
      <c r="A388" s="72" t="s">
        <v>2436</v>
      </c>
      <c r="B388" s="73" t="s">
        <v>2437</v>
      </c>
      <c r="C388" s="72"/>
      <c r="D388" s="73" t="s">
        <v>2556</v>
      </c>
      <c r="E388" s="74">
        <f>N388/O388</f>
        <v>0.34090909090909088</v>
      </c>
      <c r="F388" s="75"/>
      <c r="G388" s="76"/>
      <c r="H388" s="76"/>
      <c r="I388" s="77"/>
      <c r="J388" s="77"/>
      <c r="K388" s="77"/>
      <c r="L388" s="77"/>
      <c r="M388" s="77"/>
      <c r="N388" s="75">
        <f>SUM(N386:N387)</f>
        <v>120</v>
      </c>
      <c r="O388" s="75">
        <f>SUM(O386:O387)</f>
        <v>352</v>
      </c>
      <c r="P388" s="75"/>
      <c r="R388" s="79"/>
    </row>
    <row r="389" spans="1:18" x14ac:dyDescent="0.25">
      <c r="A389" s="47" t="s">
        <v>1491</v>
      </c>
      <c r="B389" s="48" t="s">
        <v>1492</v>
      </c>
      <c r="C389" s="47" t="s">
        <v>1493</v>
      </c>
      <c r="D389" s="48" t="s">
        <v>1494</v>
      </c>
      <c r="E389" s="49">
        <v>0.32269999999999999</v>
      </c>
      <c r="F389" s="50">
        <v>888</v>
      </c>
      <c r="G389" s="51" t="str">
        <f>IF(E389&gt;=40%,"X","")</f>
        <v/>
      </c>
      <c r="H389" s="51" t="str">
        <f>IF(AND( E389&gt;=30%, E389 &lt;=39.99%),"X","")</f>
        <v>X</v>
      </c>
      <c r="I389" s="52"/>
      <c r="J389" s="52"/>
      <c r="K389" s="52"/>
      <c r="L389" s="52"/>
      <c r="M389" s="52"/>
      <c r="N389" s="50">
        <v>101</v>
      </c>
      <c r="O389" s="50">
        <v>313</v>
      </c>
      <c r="P389" s="50"/>
      <c r="R389" s="53">
        <f>N389/O389</f>
        <v>0.32268370607028751</v>
      </c>
    </row>
    <row r="390" spans="1:18" x14ac:dyDescent="0.25">
      <c r="A390" s="47" t="s">
        <v>1491</v>
      </c>
      <c r="B390" s="48" t="s">
        <v>1492</v>
      </c>
      <c r="C390" s="47" t="s">
        <v>1497</v>
      </c>
      <c r="D390" s="48" t="s">
        <v>1498</v>
      </c>
      <c r="E390" s="49">
        <v>0.20399999999999999</v>
      </c>
      <c r="F390" s="50"/>
      <c r="G390" s="51" t="str">
        <f>IF(E390&gt;=40%,"X","")</f>
        <v/>
      </c>
      <c r="H390" s="51" t="str">
        <f>IF(AND( E390&gt;=30%, E390 &lt;=39.99%),"X","")</f>
        <v/>
      </c>
      <c r="I390" s="52" t="s">
        <v>350</v>
      </c>
      <c r="J390" s="52" t="s">
        <v>350</v>
      </c>
      <c r="K390" s="52"/>
      <c r="L390" s="52"/>
      <c r="M390" s="52"/>
      <c r="N390" s="50">
        <v>71</v>
      </c>
      <c r="O390" s="50">
        <v>348</v>
      </c>
      <c r="P390" s="50"/>
      <c r="R390" s="53">
        <f>N390/O390</f>
        <v>0.20402298850574713</v>
      </c>
    </row>
    <row r="391" spans="1:18" x14ac:dyDescent="0.25">
      <c r="A391" s="47" t="s">
        <v>1491</v>
      </c>
      <c r="B391" s="48" t="s">
        <v>1492</v>
      </c>
      <c r="C391" s="47" t="s">
        <v>1495</v>
      </c>
      <c r="D391" s="48" t="s">
        <v>1496</v>
      </c>
      <c r="E391" s="49">
        <v>0.318</v>
      </c>
      <c r="F391" s="50"/>
      <c r="G391" s="51" t="str">
        <f>IF(E391&gt;=40%,"X","")</f>
        <v/>
      </c>
      <c r="H391" s="51" t="str">
        <f>IF(AND( E391&gt;=30%, E391 &lt;=39.99%),"X","")</f>
        <v>X</v>
      </c>
      <c r="I391" s="52" t="s">
        <v>350</v>
      </c>
      <c r="J391" s="52" t="s">
        <v>350</v>
      </c>
      <c r="K391" s="52"/>
      <c r="L391" s="52"/>
      <c r="M391" s="52"/>
      <c r="N391" s="50">
        <v>97</v>
      </c>
      <c r="O391" s="50">
        <v>305</v>
      </c>
      <c r="P391" s="50"/>
      <c r="R391" s="53">
        <f>N391/O391</f>
        <v>0.31803278688524589</v>
      </c>
    </row>
    <row r="392" spans="1:18" s="78" customFormat="1" x14ac:dyDescent="0.25">
      <c r="A392" s="72" t="s">
        <v>1491</v>
      </c>
      <c r="B392" s="73" t="s">
        <v>1492</v>
      </c>
      <c r="C392" s="72"/>
      <c r="D392" s="73" t="s">
        <v>2556</v>
      </c>
      <c r="E392" s="74">
        <f>N392/O392</f>
        <v>0.27846790890269152</v>
      </c>
      <c r="F392" s="75"/>
      <c r="G392" s="76"/>
      <c r="H392" s="76"/>
      <c r="I392" s="77"/>
      <c r="J392" s="77"/>
      <c r="K392" s="77"/>
      <c r="L392" s="77"/>
      <c r="M392" s="77"/>
      <c r="N392" s="75">
        <f>SUM(N389:N391)</f>
        <v>269</v>
      </c>
      <c r="O392" s="75">
        <f>SUM(O389:O391)</f>
        <v>966</v>
      </c>
      <c r="P392" s="75"/>
      <c r="R392" s="79"/>
    </row>
    <row r="393" spans="1:18" x14ac:dyDescent="0.25">
      <c r="A393" s="47" t="s">
        <v>313</v>
      </c>
      <c r="B393" s="47" t="s">
        <v>314</v>
      </c>
      <c r="C393" s="47" t="s">
        <v>2574</v>
      </c>
      <c r="D393" s="47" t="s">
        <v>408</v>
      </c>
      <c r="E393" s="49">
        <v>0.3523</v>
      </c>
      <c r="F393" s="50"/>
      <c r="G393" s="51" t="str">
        <f>IF(E393&gt;=40%,"X","")</f>
        <v/>
      </c>
      <c r="H393" s="51" t="str">
        <f>IF(AND( E393&gt;=30%, E393 &lt;=39.99%),"X","")</f>
        <v>X</v>
      </c>
      <c r="I393" s="52"/>
      <c r="J393" s="52"/>
      <c r="K393" s="52"/>
      <c r="L393" s="52"/>
      <c r="M393" s="52"/>
      <c r="N393" s="50">
        <v>105</v>
      </c>
      <c r="O393" s="50">
        <v>298</v>
      </c>
      <c r="P393" s="50"/>
      <c r="R393" s="53">
        <f>N393/O393</f>
        <v>0.3523489932885906</v>
      </c>
    </row>
    <row r="394" spans="1:18" x14ac:dyDescent="0.25">
      <c r="A394" s="47" t="s">
        <v>313</v>
      </c>
      <c r="B394" s="47" t="s">
        <v>314</v>
      </c>
      <c r="C394" s="47" t="s">
        <v>2575</v>
      </c>
      <c r="D394" s="47" t="s">
        <v>312</v>
      </c>
      <c r="E394" s="49">
        <v>0.25209999999999999</v>
      </c>
      <c r="F394" s="50"/>
      <c r="G394" s="51" t="str">
        <f>IF(E394&gt;=40%,"X","")</f>
        <v/>
      </c>
      <c r="H394" s="51" t="str">
        <f>IF(AND( E394&gt;=30%, E394 &lt;=39.99%),"X","")</f>
        <v/>
      </c>
      <c r="I394" s="52"/>
      <c r="J394" s="52"/>
      <c r="K394" s="52"/>
      <c r="L394" s="52"/>
      <c r="M394" s="52"/>
      <c r="N394" s="50">
        <v>60</v>
      </c>
      <c r="O394" s="50">
        <v>238</v>
      </c>
      <c r="P394" s="50"/>
      <c r="R394" s="53">
        <f>N394/O394</f>
        <v>0.25210084033613445</v>
      </c>
    </row>
    <row r="395" spans="1:18" s="78" customFormat="1" x14ac:dyDescent="0.25">
      <c r="A395" s="72" t="s">
        <v>313</v>
      </c>
      <c r="B395" s="73" t="s">
        <v>314</v>
      </c>
      <c r="C395" s="72"/>
      <c r="D395" s="73" t="s">
        <v>2556</v>
      </c>
      <c r="E395" s="74">
        <f>N395/O395</f>
        <v>0.30783582089552236</v>
      </c>
      <c r="F395" s="75"/>
      <c r="G395" s="76"/>
      <c r="H395" s="76"/>
      <c r="I395" s="77"/>
      <c r="J395" s="77"/>
      <c r="K395" s="77"/>
      <c r="L395" s="77"/>
      <c r="M395" s="77"/>
      <c r="N395" s="75">
        <f>SUM(N393:N394)</f>
        <v>165</v>
      </c>
      <c r="O395" s="75">
        <f>SUM(O393:O394)</f>
        <v>536</v>
      </c>
      <c r="P395" s="75"/>
      <c r="R395" s="79"/>
    </row>
    <row r="396" spans="1:18" x14ac:dyDescent="0.25">
      <c r="A396" s="47" t="s">
        <v>1401</v>
      </c>
      <c r="B396" s="48" t="s">
        <v>1402</v>
      </c>
      <c r="C396" s="47" t="s">
        <v>1403</v>
      </c>
      <c r="D396" s="48" t="s">
        <v>1404</v>
      </c>
      <c r="E396" s="49">
        <v>0.1731</v>
      </c>
      <c r="F396" s="50"/>
      <c r="G396" s="51" t="str">
        <f t="shared" ref="G396:G401" si="36">IF(E396&gt;=40%,"X","")</f>
        <v/>
      </c>
      <c r="H396" s="51" t="str">
        <f t="shared" ref="H396:H401" si="37">IF(AND( E396&gt;=30%, E396 &lt;=39.99%),"X","")</f>
        <v/>
      </c>
      <c r="I396" s="52"/>
      <c r="J396" s="52"/>
      <c r="K396" s="52"/>
      <c r="L396" s="52"/>
      <c r="M396" s="52"/>
      <c r="N396" s="50">
        <v>98</v>
      </c>
      <c r="O396" s="50">
        <v>566</v>
      </c>
      <c r="P396" s="50"/>
      <c r="R396" s="53">
        <f t="shared" ref="R396:R401" si="38">N396/O396</f>
        <v>0.17314487632508835</v>
      </c>
    </row>
    <row r="397" spans="1:18" x14ac:dyDescent="0.25">
      <c r="A397" s="47" t="s">
        <v>1401</v>
      </c>
      <c r="B397" s="48" t="s">
        <v>1402</v>
      </c>
      <c r="C397" s="47" t="s">
        <v>1405</v>
      </c>
      <c r="D397" s="48" t="s">
        <v>1406</v>
      </c>
      <c r="E397" s="49">
        <v>0.11360000000000001</v>
      </c>
      <c r="F397" s="50"/>
      <c r="G397" s="51" t="str">
        <f t="shared" si="36"/>
        <v/>
      </c>
      <c r="H397" s="51" t="str">
        <f t="shared" si="37"/>
        <v/>
      </c>
      <c r="I397" s="52"/>
      <c r="J397" s="52"/>
      <c r="K397" s="52"/>
      <c r="L397" s="52"/>
      <c r="M397" s="52"/>
      <c r="N397" s="50">
        <v>97</v>
      </c>
      <c r="O397" s="50">
        <v>854</v>
      </c>
      <c r="P397" s="50"/>
      <c r="R397" s="53">
        <f t="shared" si="38"/>
        <v>0.11358313817330211</v>
      </c>
    </row>
    <row r="398" spans="1:18" x14ac:dyDescent="0.25">
      <c r="A398" s="47" t="s">
        <v>1401</v>
      </c>
      <c r="B398" s="48" t="s">
        <v>1402</v>
      </c>
      <c r="C398" s="47" t="s">
        <v>1407</v>
      </c>
      <c r="D398" s="48" t="s">
        <v>1408</v>
      </c>
      <c r="E398" s="49">
        <v>0.20810000000000001</v>
      </c>
      <c r="F398" s="50"/>
      <c r="G398" s="51" t="str">
        <f t="shared" si="36"/>
        <v/>
      </c>
      <c r="H398" s="51" t="str">
        <f t="shared" si="37"/>
        <v/>
      </c>
      <c r="I398" s="52"/>
      <c r="J398" s="52"/>
      <c r="K398" s="52"/>
      <c r="L398" s="52"/>
      <c r="M398" s="52"/>
      <c r="N398" s="50">
        <v>72</v>
      </c>
      <c r="O398" s="50">
        <v>346</v>
      </c>
      <c r="P398" s="50"/>
      <c r="R398" s="53">
        <f t="shared" si="38"/>
        <v>0.20809248554913296</v>
      </c>
    </row>
    <row r="399" spans="1:18" x14ac:dyDescent="0.25">
      <c r="A399" s="47" t="s">
        <v>1401</v>
      </c>
      <c r="B399" s="48" t="s">
        <v>1402</v>
      </c>
      <c r="C399" s="47" t="s">
        <v>1409</v>
      </c>
      <c r="D399" s="48" t="s">
        <v>1410</v>
      </c>
      <c r="E399" s="49">
        <v>0.17399999999999999</v>
      </c>
      <c r="F399" s="50"/>
      <c r="G399" s="51" t="str">
        <f t="shared" si="36"/>
        <v/>
      </c>
      <c r="H399" s="51" t="str">
        <f t="shared" si="37"/>
        <v/>
      </c>
      <c r="I399" s="52"/>
      <c r="J399" s="52"/>
      <c r="K399" s="52"/>
      <c r="L399" s="52"/>
      <c r="M399" s="52"/>
      <c r="N399" s="50">
        <v>83</v>
      </c>
      <c r="O399" s="50">
        <v>477</v>
      </c>
      <c r="P399" s="50"/>
      <c r="R399" s="53">
        <f t="shared" si="38"/>
        <v>0.17400419287211741</v>
      </c>
    </row>
    <row r="400" spans="1:18" x14ac:dyDescent="0.25">
      <c r="A400" s="47" t="s">
        <v>1401</v>
      </c>
      <c r="B400" s="48" t="s">
        <v>1402</v>
      </c>
      <c r="C400" s="47" t="s">
        <v>1411</v>
      </c>
      <c r="D400" s="48" t="s">
        <v>1412</v>
      </c>
      <c r="E400" s="49">
        <v>0.19339999999999999</v>
      </c>
      <c r="F400" s="50"/>
      <c r="G400" s="51" t="str">
        <f t="shared" si="36"/>
        <v/>
      </c>
      <c r="H400" s="51" t="str">
        <f t="shared" si="37"/>
        <v/>
      </c>
      <c r="I400" s="52"/>
      <c r="J400" s="52"/>
      <c r="K400" s="52"/>
      <c r="L400" s="52"/>
      <c r="M400" s="52"/>
      <c r="N400" s="50">
        <v>123</v>
      </c>
      <c r="O400" s="50">
        <v>636</v>
      </c>
      <c r="P400" s="50"/>
      <c r="R400" s="53">
        <f t="shared" si="38"/>
        <v>0.19339622641509435</v>
      </c>
    </row>
    <row r="401" spans="1:18" x14ac:dyDescent="0.25">
      <c r="A401" s="47" t="s">
        <v>1401</v>
      </c>
      <c r="B401" s="48" t="s">
        <v>1402</v>
      </c>
      <c r="C401" s="47" t="s">
        <v>1413</v>
      </c>
      <c r="D401" s="48" t="s">
        <v>1414</v>
      </c>
      <c r="E401" s="49">
        <v>0.16769999999999999</v>
      </c>
      <c r="F401" s="50"/>
      <c r="G401" s="51" t="str">
        <f t="shared" si="36"/>
        <v/>
      </c>
      <c r="H401" s="51" t="str">
        <f t="shared" si="37"/>
        <v/>
      </c>
      <c r="I401" s="52"/>
      <c r="J401" s="52"/>
      <c r="K401" s="52"/>
      <c r="L401" s="52"/>
      <c r="M401" s="52"/>
      <c r="N401" s="50">
        <v>26</v>
      </c>
      <c r="O401" s="50">
        <v>155</v>
      </c>
      <c r="P401" s="50"/>
      <c r="R401" s="53">
        <f t="shared" si="38"/>
        <v>0.16774193548387098</v>
      </c>
    </row>
    <row r="402" spans="1:18" s="78" customFormat="1" x14ac:dyDescent="0.25">
      <c r="A402" s="72" t="s">
        <v>1401</v>
      </c>
      <c r="B402" s="73" t="s">
        <v>1402</v>
      </c>
      <c r="C402" s="72"/>
      <c r="D402" s="73" t="s">
        <v>2556</v>
      </c>
      <c r="E402" s="74">
        <f>N402/O402</f>
        <v>0.16446934739617666</v>
      </c>
      <c r="F402" s="75"/>
      <c r="G402" s="76"/>
      <c r="H402" s="76"/>
      <c r="I402" s="77"/>
      <c r="J402" s="77"/>
      <c r="K402" s="77"/>
      <c r="L402" s="77"/>
      <c r="M402" s="77"/>
      <c r="N402" s="75">
        <f>SUM(N396:N401)</f>
        <v>499</v>
      </c>
      <c r="O402" s="75">
        <f>SUM(O396:O401)</f>
        <v>3034</v>
      </c>
      <c r="P402" s="75"/>
      <c r="R402" s="79"/>
    </row>
    <row r="403" spans="1:18" x14ac:dyDescent="0.25">
      <c r="A403" s="47" t="s">
        <v>494</v>
      </c>
      <c r="B403" s="48" t="s">
        <v>493</v>
      </c>
      <c r="C403" s="47" t="s">
        <v>496</v>
      </c>
      <c r="D403" s="48" t="s">
        <v>495</v>
      </c>
      <c r="E403" s="49">
        <v>0.17680000000000001</v>
      </c>
      <c r="F403" s="50"/>
      <c r="G403" s="51" t="str">
        <f>IF(E403&gt;=40%,"X","")</f>
        <v/>
      </c>
      <c r="H403" s="51" t="str">
        <f>IF(AND( E403&gt;=30%, E403 &lt;=39.99%),"X","")</f>
        <v/>
      </c>
      <c r="I403" s="52"/>
      <c r="J403" s="52"/>
      <c r="K403" s="52"/>
      <c r="L403" s="52"/>
      <c r="M403" s="52"/>
      <c r="N403" s="50">
        <v>84</v>
      </c>
      <c r="O403" s="50">
        <v>475</v>
      </c>
      <c r="P403" s="50"/>
      <c r="R403" s="53">
        <f>N403/O403</f>
        <v>0.17684210526315788</v>
      </c>
    </row>
    <row r="404" spans="1:18" x14ac:dyDescent="0.25">
      <c r="A404" s="47" t="s">
        <v>494</v>
      </c>
      <c r="B404" s="48" t="s">
        <v>493</v>
      </c>
      <c r="C404" s="47" t="s">
        <v>492</v>
      </c>
      <c r="D404" s="48" t="s">
        <v>491</v>
      </c>
      <c r="E404" s="49">
        <v>0.184</v>
      </c>
      <c r="F404" s="54"/>
      <c r="G404" s="51" t="str">
        <f>IF(E404&gt;=40%,"X","")</f>
        <v/>
      </c>
      <c r="H404" s="51" t="str">
        <f>IF(AND( E404&gt;=30%, E404 &lt;=39.99%),"X","")</f>
        <v/>
      </c>
      <c r="I404" s="52"/>
      <c r="J404" s="52"/>
      <c r="K404" s="52"/>
      <c r="L404" s="52"/>
      <c r="M404" s="52"/>
      <c r="N404" s="50">
        <v>78</v>
      </c>
      <c r="O404" s="50">
        <v>424</v>
      </c>
      <c r="P404" s="50"/>
      <c r="R404" s="53">
        <f>N404/O404</f>
        <v>0.18396226415094338</v>
      </c>
    </row>
    <row r="405" spans="1:18" s="78" customFormat="1" x14ac:dyDescent="0.25">
      <c r="A405" s="72" t="s">
        <v>494</v>
      </c>
      <c r="B405" s="73" t="s">
        <v>493</v>
      </c>
      <c r="C405" s="72"/>
      <c r="D405" s="73" t="s">
        <v>2556</v>
      </c>
      <c r="E405" s="74">
        <f>N405/O405</f>
        <v>0.18020022246941045</v>
      </c>
      <c r="F405" s="75"/>
      <c r="G405" s="76"/>
      <c r="H405" s="76"/>
      <c r="I405" s="77"/>
      <c r="J405" s="77"/>
      <c r="K405" s="77"/>
      <c r="L405" s="77"/>
      <c r="M405" s="77"/>
      <c r="N405" s="75">
        <f>SUM(N403:N404)</f>
        <v>162</v>
      </c>
      <c r="O405" s="75">
        <f>SUM(O403:O404)</f>
        <v>899</v>
      </c>
      <c r="P405" s="75"/>
      <c r="R405" s="79"/>
    </row>
    <row r="406" spans="1:18" x14ac:dyDescent="0.25">
      <c r="A406" s="47" t="s">
        <v>2490</v>
      </c>
      <c r="B406" s="48" t="s">
        <v>2491</v>
      </c>
      <c r="C406" s="47" t="s">
        <v>2492</v>
      </c>
      <c r="D406" s="48" t="s">
        <v>2493</v>
      </c>
      <c r="E406" s="49">
        <v>0.2918</v>
      </c>
      <c r="F406" s="50"/>
      <c r="G406" s="51" t="str">
        <f>IF(E406&gt;=40%,"X","")</f>
        <v/>
      </c>
      <c r="H406" s="51" t="str">
        <f>IF(AND( E406&gt;=30%, E406 &lt;=39.99%),"X","")</f>
        <v/>
      </c>
      <c r="I406" s="52" t="s">
        <v>99</v>
      </c>
      <c r="J406" s="52"/>
      <c r="K406" s="52"/>
      <c r="L406" s="52" t="s">
        <v>100</v>
      </c>
      <c r="M406" s="52"/>
      <c r="N406" s="50">
        <v>89</v>
      </c>
      <c r="O406" s="50">
        <v>305</v>
      </c>
      <c r="P406" s="50"/>
      <c r="R406" s="53">
        <f>N406/O406</f>
        <v>0.29180327868852457</v>
      </c>
    </row>
    <row r="407" spans="1:18" x14ac:dyDescent="0.25">
      <c r="A407" s="47" t="s">
        <v>2490</v>
      </c>
      <c r="B407" s="48" t="s">
        <v>2491</v>
      </c>
      <c r="C407" s="47" t="s">
        <v>2494</v>
      </c>
      <c r="D407" s="48" t="s">
        <v>2495</v>
      </c>
      <c r="E407" s="49">
        <v>0.2387</v>
      </c>
      <c r="F407" s="50"/>
      <c r="G407" s="51" t="str">
        <f>IF(E407&gt;=40%,"X","")</f>
        <v/>
      </c>
      <c r="H407" s="51" t="str">
        <f>IF(AND( E407&gt;=30%, E407 &lt;=39.99%),"X","")</f>
        <v/>
      </c>
      <c r="I407" s="52" t="s">
        <v>99</v>
      </c>
      <c r="J407" s="52"/>
      <c r="K407" s="52"/>
      <c r="L407" s="52" t="s">
        <v>100</v>
      </c>
      <c r="M407" s="52"/>
      <c r="N407" s="50">
        <v>58</v>
      </c>
      <c r="O407" s="50">
        <v>243</v>
      </c>
      <c r="P407" s="50"/>
      <c r="R407" s="53">
        <f>N407/O407</f>
        <v>0.23868312757201646</v>
      </c>
    </row>
    <row r="408" spans="1:18" s="78" customFormat="1" x14ac:dyDescent="0.25">
      <c r="A408" s="72" t="s">
        <v>2490</v>
      </c>
      <c r="B408" s="73" t="s">
        <v>2491</v>
      </c>
      <c r="C408" s="72"/>
      <c r="D408" s="73" t="s">
        <v>2556</v>
      </c>
      <c r="E408" s="74">
        <f>N408/O408</f>
        <v>0.26824817518248173</v>
      </c>
      <c r="F408" s="75"/>
      <c r="G408" s="76"/>
      <c r="H408" s="76"/>
      <c r="I408" s="77"/>
      <c r="J408" s="77"/>
      <c r="K408" s="77"/>
      <c r="L408" s="77"/>
      <c r="M408" s="77"/>
      <c r="N408" s="75">
        <f>SUM(N406:N407)</f>
        <v>147</v>
      </c>
      <c r="O408" s="75">
        <f>SUM(O406:O407)</f>
        <v>548</v>
      </c>
      <c r="P408" s="75"/>
      <c r="R408" s="79"/>
    </row>
    <row r="409" spans="1:18" x14ac:dyDescent="0.25">
      <c r="A409" s="47" t="s">
        <v>307</v>
      </c>
      <c r="B409" s="47" t="s">
        <v>306</v>
      </c>
      <c r="C409" s="47" t="s">
        <v>309</v>
      </c>
      <c r="D409" s="47" t="s">
        <v>308</v>
      </c>
      <c r="E409" s="49">
        <v>0.19309999999999999</v>
      </c>
      <c r="F409" s="50"/>
      <c r="G409" s="51" t="str">
        <f>IF(E409&gt;=40%,"X","")</f>
        <v/>
      </c>
      <c r="H409" s="51" t="str">
        <f>IF(AND( E409&gt;=30%, E409 &lt;=39.99%),"X","")</f>
        <v/>
      </c>
      <c r="I409" s="52"/>
      <c r="J409" s="52"/>
      <c r="K409" s="52"/>
      <c r="L409" s="52"/>
      <c r="M409" s="52"/>
      <c r="N409" s="50">
        <v>45</v>
      </c>
      <c r="O409" s="50">
        <v>233</v>
      </c>
      <c r="P409" s="50"/>
      <c r="R409" s="53">
        <f>N409/O409</f>
        <v>0.19313304721030042</v>
      </c>
    </row>
    <row r="410" spans="1:18" x14ac:dyDescent="0.25">
      <c r="A410" s="47" t="s">
        <v>307</v>
      </c>
      <c r="B410" s="47" t="s">
        <v>306</v>
      </c>
      <c r="C410" s="47" t="s">
        <v>311</v>
      </c>
      <c r="D410" s="47" t="s">
        <v>409</v>
      </c>
      <c r="E410" s="49">
        <v>0.28170000000000001</v>
      </c>
      <c r="F410" s="50"/>
      <c r="G410" s="51" t="str">
        <f>IF(E410&gt;=40%,"X","")</f>
        <v/>
      </c>
      <c r="H410" s="51" t="str">
        <f>IF(AND( E410&gt;=30%, E410 &lt;=39.99%),"X","")</f>
        <v/>
      </c>
      <c r="I410" s="52"/>
      <c r="J410" s="52"/>
      <c r="K410" s="52"/>
      <c r="L410" s="52"/>
      <c r="M410" s="52"/>
      <c r="N410" s="50">
        <v>160</v>
      </c>
      <c r="O410" s="50">
        <v>568</v>
      </c>
      <c r="P410" s="50"/>
      <c r="R410" s="53">
        <f>N410/O410</f>
        <v>0.28169014084507044</v>
      </c>
    </row>
    <row r="411" spans="1:18" x14ac:dyDescent="0.25">
      <c r="A411" s="47" t="s">
        <v>307</v>
      </c>
      <c r="B411" s="47" t="s">
        <v>306</v>
      </c>
      <c r="C411" s="47" t="s">
        <v>310</v>
      </c>
      <c r="D411" s="47" t="s">
        <v>410</v>
      </c>
      <c r="E411" s="49">
        <v>0.23369999999999999</v>
      </c>
      <c r="F411" s="50"/>
      <c r="G411" s="51" t="str">
        <f>IF(E411&gt;=40%,"X","")</f>
        <v/>
      </c>
      <c r="H411" s="51" t="str">
        <f>IF(AND( E411&gt;=30%, E411 &lt;=39.99%),"X","")</f>
        <v/>
      </c>
      <c r="I411" s="52"/>
      <c r="J411" s="52"/>
      <c r="K411" s="52"/>
      <c r="L411" s="52"/>
      <c r="M411" s="52"/>
      <c r="N411" s="50">
        <v>61</v>
      </c>
      <c r="O411" s="50">
        <v>261</v>
      </c>
      <c r="P411" s="50"/>
      <c r="R411" s="53">
        <f>N411/O411</f>
        <v>0.23371647509578544</v>
      </c>
    </row>
    <row r="412" spans="1:18" x14ac:dyDescent="0.25">
      <c r="A412" s="47" t="s">
        <v>307</v>
      </c>
      <c r="B412" s="47" t="s">
        <v>306</v>
      </c>
      <c r="C412" s="47" t="s">
        <v>305</v>
      </c>
      <c r="D412" s="47" t="s">
        <v>304</v>
      </c>
      <c r="E412" s="49">
        <v>0.18290000000000001</v>
      </c>
      <c r="F412" s="54"/>
      <c r="G412" s="51" t="str">
        <f>IF(E412&gt;=40%,"X","")</f>
        <v/>
      </c>
      <c r="H412" s="51" t="str">
        <f>IF(AND( E412&gt;=30%, E412 &lt;=39.99%),"X","")</f>
        <v/>
      </c>
      <c r="I412" s="52"/>
      <c r="J412" s="52"/>
      <c r="K412" s="52"/>
      <c r="L412" s="52"/>
      <c r="M412" s="52"/>
      <c r="N412" s="50">
        <v>122</v>
      </c>
      <c r="O412" s="50">
        <v>667</v>
      </c>
      <c r="P412" s="50"/>
      <c r="R412" s="53">
        <f>N412/O412</f>
        <v>0.18290854572713644</v>
      </c>
    </row>
    <row r="413" spans="1:18" s="78" customFormat="1" x14ac:dyDescent="0.25">
      <c r="A413" s="72" t="s">
        <v>307</v>
      </c>
      <c r="B413" s="73" t="s">
        <v>306</v>
      </c>
      <c r="C413" s="72"/>
      <c r="D413" s="73" t="s">
        <v>2556</v>
      </c>
      <c r="E413" s="74">
        <f>N413/O413</f>
        <v>0.22440717177559283</v>
      </c>
      <c r="F413" s="75"/>
      <c r="G413" s="76"/>
      <c r="H413" s="76"/>
      <c r="I413" s="77"/>
      <c r="J413" s="77"/>
      <c r="K413" s="77"/>
      <c r="L413" s="77"/>
      <c r="M413" s="77"/>
      <c r="N413" s="75">
        <f>SUM(N409:N412)</f>
        <v>388</v>
      </c>
      <c r="O413" s="75">
        <f>SUM(O409:O412)</f>
        <v>1729</v>
      </c>
      <c r="P413" s="75"/>
      <c r="R413" s="79"/>
    </row>
    <row r="414" spans="1:18" x14ac:dyDescent="0.25">
      <c r="A414" s="47" t="s">
        <v>1429</v>
      </c>
      <c r="B414" s="48" t="s">
        <v>1430</v>
      </c>
      <c r="C414" s="47" t="s">
        <v>1431</v>
      </c>
      <c r="D414" s="48" t="s">
        <v>2614</v>
      </c>
      <c r="E414" s="49">
        <v>0.40910000000000002</v>
      </c>
      <c r="F414" s="50"/>
      <c r="G414" s="51" t="str">
        <f>IF(E414&gt;=40%,"X","")</f>
        <v>X</v>
      </c>
      <c r="H414" s="51" t="str">
        <f>IF(AND( E414&gt;=30%, E414 &lt;=39.99%),"X","")</f>
        <v/>
      </c>
      <c r="I414" s="52" t="s">
        <v>99</v>
      </c>
      <c r="J414" s="52"/>
      <c r="K414" s="52"/>
      <c r="L414" s="52" t="s">
        <v>100</v>
      </c>
      <c r="M414" s="52"/>
      <c r="N414" s="50">
        <v>117</v>
      </c>
      <c r="O414" s="50">
        <v>286</v>
      </c>
      <c r="P414" s="50"/>
      <c r="R414" s="53">
        <f>N414/O414</f>
        <v>0.40909090909090912</v>
      </c>
    </row>
    <row r="415" spans="1:18" x14ac:dyDescent="0.25">
      <c r="A415" s="47" t="s">
        <v>1429</v>
      </c>
      <c r="B415" s="48" t="s">
        <v>1430</v>
      </c>
      <c r="C415" s="47" t="s">
        <v>1432</v>
      </c>
      <c r="D415" s="48" t="s">
        <v>1433</v>
      </c>
      <c r="E415" s="49">
        <v>0.26240000000000002</v>
      </c>
      <c r="F415" s="50"/>
      <c r="G415" s="51" t="str">
        <f>IF(E415&gt;=40%,"X","")</f>
        <v/>
      </c>
      <c r="H415" s="51" t="str">
        <f>IF(AND( E415&gt;=30%, E415 &lt;=39.99%),"X","")</f>
        <v/>
      </c>
      <c r="I415" s="52" t="s">
        <v>99</v>
      </c>
      <c r="J415" s="52"/>
      <c r="K415" s="52"/>
      <c r="L415" s="52" t="s">
        <v>100</v>
      </c>
      <c r="M415" s="52"/>
      <c r="N415" s="50">
        <v>58</v>
      </c>
      <c r="O415" s="50">
        <v>221</v>
      </c>
      <c r="P415" s="50"/>
      <c r="R415" s="53">
        <f>N415/O415</f>
        <v>0.26244343891402716</v>
      </c>
    </row>
    <row r="416" spans="1:18" s="78" customFormat="1" x14ac:dyDescent="0.25">
      <c r="A416" s="72" t="s">
        <v>1429</v>
      </c>
      <c r="B416" s="73" t="s">
        <v>1430</v>
      </c>
      <c r="C416" s="72"/>
      <c r="D416" s="73" t="s">
        <v>2556</v>
      </c>
      <c r="E416" s="74">
        <f>N416/O416</f>
        <v>0.34516765285996054</v>
      </c>
      <c r="F416" s="75"/>
      <c r="G416" s="76"/>
      <c r="H416" s="76"/>
      <c r="I416" s="77"/>
      <c r="J416" s="77"/>
      <c r="K416" s="77"/>
      <c r="L416" s="77"/>
      <c r="M416" s="77"/>
      <c r="N416" s="75">
        <f>SUM(N414:N415)</f>
        <v>175</v>
      </c>
      <c r="O416" s="75">
        <f>SUM(O414:O415)</f>
        <v>507</v>
      </c>
      <c r="P416" s="75"/>
      <c r="R416" s="79"/>
    </row>
    <row r="417" spans="1:18" x14ac:dyDescent="0.25">
      <c r="A417" s="47" t="s">
        <v>962</v>
      </c>
      <c r="B417" s="48" t="s">
        <v>963</v>
      </c>
      <c r="C417" s="47" t="s">
        <v>964</v>
      </c>
      <c r="D417" s="48" t="s">
        <v>965</v>
      </c>
      <c r="E417" s="49">
        <v>0.35160000000000002</v>
      </c>
      <c r="F417" s="50">
        <v>888</v>
      </c>
      <c r="G417" s="51" t="str">
        <f>IF(E417&gt;=40%,"X","")</f>
        <v/>
      </c>
      <c r="H417" s="51" t="str">
        <f>IF(AND( E417&gt;=30%, E417 &lt;=39.99%),"X","")</f>
        <v>X</v>
      </c>
      <c r="I417" s="52"/>
      <c r="J417" s="52"/>
      <c r="K417" s="52"/>
      <c r="L417" s="52"/>
      <c r="M417" s="52"/>
      <c r="N417" s="50">
        <v>154</v>
      </c>
      <c r="O417" s="50">
        <v>438</v>
      </c>
      <c r="P417" s="50"/>
      <c r="R417" s="53">
        <f>N417/O417</f>
        <v>0.35159817351598172</v>
      </c>
    </row>
    <row r="418" spans="1:18" x14ac:dyDescent="0.25">
      <c r="A418" s="47" t="s">
        <v>962</v>
      </c>
      <c r="B418" s="48" t="s">
        <v>963</v>
      </c>
      <c r="C418" s="47" t="s">
        <v>966</v>
      </c>
      <c r="D418" s="48" t="s">
        <v>967</v>
      </c>
      <c r="E418" s="49">
        <v>0.28149999999999997</v>
      </c>
      <c r="F418" s="50"/>
      <c r="G418" s="51" t="str">
        <f>IF(E418&gt;=40%,"X","")</f>
        <v/>
      </c>
      <c r="H418" s="51" t="s">
        <v>99</v>
      </c>
      <c r="I418" s="52"/>
      <c r="J418" s="52"/>
      <c r="K418" s="52"/>
      <c r="L418" s="52"/>
      <c r="M418" s="52"/>
      <c r="N418" s="50">
        <v>114</v>
      </c>
      <c r="O418" s="50">
        <v>405</v>
      </c>
      <c r="P418" s="50"/>
      <c r="R418" s="53">
        <f>N418/O418</f>
        <v>0.2814814814814815</v>
      </c>
    </row>
    <row r="419" spans="1:18" s="78" customFormat="1" x14ac:dyDescent="0.25">
      <c r="A419" s="72" t="s">
        <v>962</v>
      </c>
      <c r="B419" s="73" t="s">
        <v>963</v>
      </c>
      <c r="C419" s="72"/>
      <c r="D419" s="73" t="s">
        <v>2556</v>
      </c>
      <c r="E419" s="74">
        <f>N419/O419</f>
        <v>0.31791221826809013</v>
      </c>
      <c r="F419" s="75"/>
      <c r="G419" s="76"/>
      <c r="H419" s="76"/>
      <c r="I419" s="77"/>
      <c r="J419" s="77"/>
      <c r="K419" s="77"/>
      <c r="L419" s="77"/>
      <c r="M419" s="77"/>
      <c r="N419" s="75">
        <f>SUM(N417:N418)</f>
        <v>268</v>
      </c>
      <c r="O419" s="75">
        <f>SUM(O417:O418)</f>
        <v>843</v>
      </c>
      <c r="P419" s="75"/>
      <c r="R419" s="79"/>
    </row>
    <row r="420" spans="1:18" x14ac:dyDescent="0.25">
      <c r="A420" s="47" t="s">
        <v>629</v>
      </c>
      <c r="B420" s="48" t="s">
        <v>630</v>
      </c>
      <c r="C420" s="47" t="s">
        <v>631</v>
      </c>
      <c r="D420" s="48" t="s">
        <v>632</v>
      </c>
      <c r="E420" s="49">
        <v>0.25480000000000003</v>
      </c>
      <c r="F420" s="50"/>
      <c r="G420" s="51" t="str">
        <f>IF(E420&gt;=40%,"X","")</f>
        <v/>
      </c>
      <c r="H420" s="51" t="str">
        <f>IF(AND( E420&gt;=30%, E420 &lt;=39.99%),"X","")</f>
        <v/>
      </c>
      <c r="I420" s="52"/>
      <c r="J420" s="52"/>
      <c r="K420" s="52"/>
      <c r="L420" s="52"/>
      <c r="M420" s="52"/>
      <c r="N420" s="50">
        <v>53</v>
      </c>
      <c r="O420" s="50">
        <v>208</v>
      </c>
      <c r="P420" s="50"/>
      <c r="R420" s="53">
        <f>N420/O420</f>
        <v>0.25480769230769229</v>
      </c>
    </row>
    <row r="421" spans="1:18" x14ac:dyDescent="0.25">
      <c r="A421" s="47" t="s">
        <v>629</v>
      </c>
      <c r="B421" s="48" t="s">
        <v>630</v>
      </c>
      <c r="C421" s="47" t="s">
        <v>633</v>
      </c>
      <c r="D421" s="48" t="s">
        <v>634</v>
      </c>
      <c r="E421" s="49">
        <v>0.17419999999999999</v>
      </c>
      <c r="F421" s="50"/>
      <c r="G421" s="51" t="str">
        <f>IF(E421&gt;=40%,"X","")</f>
        <v/>
      </c>
      <c r="H421" s="51" t="str">
        <f>IF(AND( E421&gt;=30%, E421 &lt;=39.99%),"X","")</f>
        <v/>
      </c>
      <c r="I421" s="52"/>
      <c r="J421" s="52"/>
      <c r="K421" s="52"/>
      <c r="L421" s="52"/>
      <c r="M421" s="52"/>
      <c r="N421" s="50">
        <v>31</v>
      </c>
      <c r="O421" s="50">
        <v>178</v>
      </c>
      <c r="P421" s="50"/>
      <c r="R421" s="53">
        <f>N421/O421</f>
        <v>0.17415730337078653</v>
      </c>
    </row>
    <row r="422" spans="1:18" s="78" customFormat="1" x14ac:dyDescent="0.25">
      <c r="A422" s="72" t="s">
        <v>629</v>
      </c>
      <c r="B422" s="73" t="s">
        <v>630</v>
      </c>
      <c r="C422" s="72"/>
      <c r="D422" s="73" t="s">
        <v>2556</v>
      </c>
      <c r="E422" s="74">
        <f>N422/O422</f>
        <v>0.21761658031088082</v>
      </c>
      <c r="F422" s="75"/>
      <c r="G422" s="76"/>
      <c r="H422" s="76"/>
      <c r="I422" s="77"/>
      <c r="J422" s="77"/>
      <c r="K422" s="77"/>
      <c r="L422" s="77"/>
      <c r="M422" s="77"/>
      <c r="N422" s="75">
        <f>SUM(N420:N421)</f>
        <v>84</v>
      </c>
      <c r="O422" s="75">
        <f>SUM(O420:O421)</f>
        <v>386</v>
      </c>
      <c r="P422" s="75"/>
      <c r="R422" s="79"/>
    </row>
    <row r="423" spans="1:18" x14ac:dyDescent="0.25">
      <c r="A423" s="47" t="s">
        <v>1859</v>
      </c>
      <c r="B423" s="48" t="s">
        <v>1860</v>
      </c>
      <c r="C423" s="47" t="s">
        <v>1861</v>
      </c>
      <c r="D423" s="48" t="s">
        <v>1862</v>
      </c>
      <c r="E423" s="49">
        <v>0.36609999999999998</v>
      </c>
      <c r="F423" s="50">
        <v>888</v>
      </c>
      <c r="G423" s="51" t="str">
        <f>IF(E423&gt;=40%,"X","")</f>
        <v/>
      </c>
      <c r="H423" s="51" t="str">
        <f>IF(AND( E423&gt;=30%, E423 &lt;=39.99%),"X","")</f>
        <v>X</v>
      </c>
      <c r="I423" s="52"/>
      <c r="J423" s="52"/>
      <c r="K423" s="52"/>
      <c r="L423" s="52"/>
      <c r="M423" s="52"/>
      <c r="N423" s="50">
        <v>134</v>
      </c>
      <c r="O423" s="50">
        <v>366</v>
      </c>
      <c r="P423" s="50"/>
      <c r="R423" s="53">
        <f>N423/O423</f>
        <v>0.36612021857923499</v>
      </c>
    </row>
    <row r="424" spans="1:18" x14ac:dyDescent="0.25">
      <c r="A424" s="47" t="s">
        <v>1859</v>
      </c>
      <c r="B424" s="48" t="s">
        <v>1860</v>
      </c>
      <c r="C424" s="47" t="s">
        <v>1863</v>
      </c>
      <c r="D424" s="48" t="s">
        <v>1864</v>
      </c>
      <c r="E424" s="49">
        <v>0.2492</v>
      </c>
      <c r="F424" s="50"/>
      <c r="G424" s="51" t="str">
        <f>IF(E424&gt;=40%,"X","")</f>
        <v/>
      </c>
      <c r="H424" s="51" t="str">
        <f>IF(AND( E424&gt;=30%, E424 &lt;=39.99%),"X","")</f>
        <v/>
      </c>
      <c r="I424" s="52"/>
      <c r="J424" s="52"/>
      <c r="K424" s="52"/>
      <c r="L424" s="52"/>
      <c r="M424" s="52"/>
      <c r="N424" s="50">
        <v>79</v>
      </c>
      <c r="O424" s="50">
        <v>317</v>
      </c>
      <c r="P424" s="50"/>
      <c r="R424" s="53">
        <f>N424/O424</f>
        <v>0.24921135646687698</v>
      </c>
    </row>
    <row r="425" spans="1:18" s="78" customFormat="1" x14ac:dyDescent="0.25">
      <c r="A425" s="72" t="s">
        <v>1859</v>
      </c>
      <c r="B425" s="73" t="s">
        <v>1860</v>
      </c>
      <c r="C425" s="72"/>
      <c r="D425" s="73" t="s">
        <v>2556</v>
      </c>
      <c r="E425" s="74">
        <f>N425/O425</f>
        <v>0.31185944363103951</v>
      </c>
      <c r="F425" s="75"/>
      <c r="G425" s="76"/>
      <c r="H425" s="76"/>
      <c r="I425" s="77"/>
      <c r="J425" s="77"/>
      <c r="K425" s="77"/>
      <c r="L425" s="77"/>
      <c r="M425" s="77"/>
      <c r="N425" s="75">
        <f>SUM(N423:N424)</f>
        <v>213</v>
      </c>
      <c r="O425" s="75">
        <f>SUM(O423:O424)</f>
        <v>683</v>
      </c>
      <c r="P425" s="75"/>
      <c r="R425" s="79"/>
    </row>
    <row r="426" spans="1:18" x14ac:dyDescent="0.25">
      <c r="A426" s="47" t="s">
        <v>2010</v>
      </c>
      <c r="B426" s="48" t="s">
        <v>2011</v>
      </c>
      <c r="C426" s="47" t="s">
        <v>2014</v>
      </c>
      <c r="D426" s="48" t="s">
        <v>2015</v>
      </c>
      <c r="E426" s="49">
        <v>0.19339999999999999</v>
      </c>
      <c r="F426" s="50"/>
      <c r="G426" s="51" t="str">
        <f>IF(E426&gt;=40%,"X","")</f>
        <v/>
      </c>
      <c r="H426" s="51" t="str">
        <f>IF(AND( E426&gt;=30%, E426 &lt;=39.99%),"X","")</f>
        <v/>
      </c>
      <c r="I426" s="52"/>
      <c r="J426" s="52"/>
      <c r="K426" s="52"/>
      <c r="L426" s="52"/>
      <c r="M426" s="52"/>
      <c r="N426" s="50">
        <v>82</v>
      </c>
      <c r="O426" s="50">
        <v>424</v>
      </c>
      <c r="P426" s="50"/>
      <c r="R426" s="53">
        <f>N426/O426</f>
        <v>0.19339622641509435</v>
      </c>
    </row>
    <row r="427" spans="1:18" x14ac:dyDescent="0.25">
      <c r="A427" s="47" t="s">
        <v>2010</v>
      </c>
      <c r="B427" s="48" t="s">
        <v>2011</v>
      </c>
      <c r="C427" s="47" t="s">
        <v>2016</v>
      </c>
      <c r="D427" s="48" t="s">
        <v>2017</v>
      </c>
      <c r="E427" s="49">
        <v>0.1701</v>
      </c>
      <c r="F427" s="50"/>
      <c r="G427" s="51" t="str">
        <f>IF(E427&gt;=40%,"X","")</f>
        <v/>
      </c>
      <c r="H427" s="51" t="str">
        <f>IF(AND( E427&gt;=30%, E427 &lt;=39.99%),"X","")</f>
        <v/>
      </c>
      <c r="I427" s="52"/>
      <c r="J427" s="52"/>
      <c r="K427" s="52"/>
      <c r="L427" s="52"/>
      <c r="M427" s="52"/>
      <c r="N427" s="50">
        <v>66</v>
      </c>
      <c r="O427" s="50">
        <v>388</v>
      </c>
      <c r="P427" s="50"/>
      <c r="R427" s="53">
        <f>N427/O427</f>
        <v>0.17010309278350516</v>
      </c>
    </row>
    <row r="428" spans="1:18" x14ac:dyDescent="0.25">
      <c r="A428" s="47" t="s">
        <v>2010</v>
      </c>
      <c r="B428" s="48" t="s">
        <v>2011</v>
      </c>
      <c r="C428" s="47" t="s">
        <v>2012</v>
      </c>
      <c r="D428" s="48" t="s">
        <v>2013</v>
      </c>
      <c r="E428" s="49">
        <v>0.23400000000000001</v>
      </c>
      <c r="F428" s="50"/>
      <c r="G428" s="51" t="str">
        <f>IF(E428&gt;=40%,"X","")</f>
        <v/>
      </c>
      <c r="H428" s="51" t="str">
        <f>IF(AND( E428&gt;=30%, E428 &lt;=39.99%),"X","")</f>
        <v/>
      </c>
      <c r="I428" s="52"/>
      <c r="J428" s="52"/>
      <c r="K428" s="52"/>
      <c r="L428" s="52"/>
      <c r="M428" s="52"/>
      <c r="N428" s="50">
        <v>124</v>
      </c>
      <c r="O428" s="50">
        <v>530</v>
      </c>
      <c r="P428" s="50"/>
      <c r="R428" s="53">
        <f>N428/O428</f>
        <v>0.2339622641509434</v>
      </c>
    </row>
    <row r="429" spans="1:18" s="78" customFormat="1" x14ac:dyDescent="0.25">
      <c r="A429" s="72" t="s">
        <v>2010</v>
      </c>
      <c r="B429" s="73" t="s">
        <v>2011</v>
      </c>
      <c r="C429" s="72"/>
      <c r="D429" s="73" t="s">
        <v>2556</v>
      </c>
      <c r="E429" s="74">
        <f>N429/O429</f>
        <v>0.20268256333830104</v>
      </c>
      <c r="F429" s="75"/>
      <c r="G429" s="76"/>
      <c r="H429" s="76"/>
      <c r="I429" s="77"/>
      <c r="J429" s="77"/>
      <c r="K429" s="77"/>
      <c r="L429" s="77"/>
      <c r="M429" s="77"/>
      <c r="N429" s="75">
        <f>SUM(N426:N428)</f>
        <v>272</v>
      </c>
      <c r="O429" s="75">
        <f>SUM(O426:O428)</f>
        <v>1342</v>
      </c>
      <c r="P429" s="75"/>
      <c r="R429" s="79"/>
    </row>
    <row r="430" spans="1:18" x14ac:dyDescent="0.25">
      <c r="A430" s="47" t="s">
        <v>606</v>
      </c>
      <c r="B430" s="48" t="s">
        <v>607</v>
      </c>
      <c r="C430" s="47" t="s">
        <v>608</v>
      </c>
      <c r="D430" s="48" t="s">
        <v>609</v>
      </c>
      <c r="E430" s="49">
        <v>0.46839999999999998</v>
      </c>
      <c r="F430" s="50"/>
      <c r="G430" s="51" t="str">
        <f t="shared" ref="G430:G435" si="39">IF(E430&gt;=40%,"X","")</f>
        <v>X</v>
      </c>
      <c r="H430" s="51" t="str">
        <f t="shared" ref="H430:H435" si="40">IF(AND( E430&gt;=30%, E430 &lt;=39.99%),"X","")</f>
        <v/>
      </c>
      <c r="I430" s="52"/>
      <c r="J430" s="52"/>
      <c r="K430" s="52"/>
      <c r="L430" s="52" t="s">
        <v>100</v>
      </c>
      <c r="M430" s="52"/>
      <c r="N430" s="50">
        <v>230</v>
      </c>
      <c r="O430" s="50">
        <v>491</v>
      </c>
      <c r="P430" s="50"/>
      <c r="R430" s="53">
        <f t="shared" ref="R430:R435" si="41">N430/O430</f>
        <v>0.46843177189409368</v>
      </c>
    </row>
    <row r="431" spans="1:18" x14ac:dyDescent="0.25">
      <c r="A431" s="47" t="s">
        <v>606</v>
      </c>
      <c r="B431" s="48" t="s">
        <v>607</v>
      </c>
      <c r="C431" s="47" t="s">
        <v>610</v>
      </c>
      <c r="D431" s="48" t="s">
        <v>611</v>
      </c>
      <c r="E431" s="49">
        <v>0.51359999999999995</v>
      </c>
      <c r="F431" s="50"/>
      <c r="G431" s="51" t="str">
        <f t="shared" si="39"/>
        <v>X</v>
      </c>
      <c r="H431" s="51" t="str">
        <f t="shared" si="40"/>
        <v/>
      </c>
      <c r="I431" s="52" t="s">
        <v>99</v>
      </c>
      <c r="J431" s="52"/>
      <c r="K431" s="52"/>
      <c r="L431" s="52" t="s">
        <v>100</v>
      </c>
      <c r="M431" s="52"/>
      <c r="N431" s="50">
        <v>339</v>
      </c>
      <c r="O431" s="50">
        <v>660</v>
      </c>
      <c r="P431" s="50"/>
      <c r="R431" s="53">
        <f t="shared" si="41"/>
        <v>0.51363636363636367</v>
      </c>
    </row>
    <row r="432" spans="1:18" x14ac:dyDescent="0.25">
      <c r="A432" s="47" t="s">
        <v>606</v>
      </c>
      <c r="B432" s="48" t="s">
        <v>607</v>
      </c>
      <c r="C432" s="47" t="s">
        <v>612</v>
      </c>
      <c r="D432" s="48" t="s">
        <v>613</v>
      </c>
      <c r="E432" s="49">
        <v>0.2429</v>
      </c>
      <c r="F432" s="50"/>
      <c r="G432" s="51" t="str">
        <f t="shared" si="39"/>
        <v/>
      </c>
      <c r="H432" s="51" t="str">
        <f t="shared" si="40"/>
        <v/>
      </c>
      <c r="I432" s="52" t="s">
        <v>99</v>
      </c>
      <c r="J432" s="52"/>
      <c r="K432" s="52"/>
      <c r="L432" s="52" t="s">
        <v>100</v>
      </c>
      <c r="M432" s="52"/>
      <c r="N432" s="50">
        <v>103</v>
      </c>
      <c r="O432" s="50">
        <v>424</v>
      </c>
      <c r="P432" s="50"/>
      <c r="R432" s="53">
        <f t="shared" si="41"/>
        <v>0.24292452830188679</v>
      </c>
    </row>
    <row r="433" spans="1:18" x14ac:dyDescent="0.25">
      <c r="A433" s="47" t="s">
        <v>606</v>
      </c>
      <c r="B433" s="48" t="s">
        <v>607</v>
      </c>
      <c r="C433" s="47" t="s">
        <v>614</v>
      </c>
      <c r="D433" s="48" t="s">
        <v>615</v>
      </c>
      <c r="E433" s="49">
        <v>0.5756</v>
      </c>
      <c r="F433" s="50"/>
      <c r="G433" s="51" t="str">
        <f t="shared" si="39"/>
        <v>X</v>
      </c>
      <c r="H433" s="51" t="str">
        <f t="shared" si="40"/>
        <v/>
      </c>
      <c r="I433" s="52" t="s">
        <v>99</v>
      </c>
      <c r="J433" s="52"/>
      <c r="K433" s="52"/>
      <c r="L433" s="52" t="s">
        <v>100</v>
      </c>
      <c r="M433" s="52"/>
      <c r="N433" s="50">
        <v>312</v>
      </c>
      <c r="O433" s="50">
        <v>542</v>
      </c>
      <c r="P433" s="50"/>
      <c r="R433" s="53">
        <f t="shared" si="41"/>
        <v>0.57564575645756455</v>
      </c>
    </row>
    <row r="434" spans="1:18" x14ac:dyDescent="0.25">
      <c r="A434" s="47" t="s">
        <v>606</v>
      </c>
      <c r="B434" s="48" t="s">
        <v>607</v>
      </c>
      <c r="C434" s="47" t="s">
        <v>616</v>
      </c>
      <c r="D434" s="48" t="s">
        <v>617</v>
      </c>
      <c r="E434" s="49">
        <v>0.39679999999999999</v>
      </c>
      <c r="F434" s="50"/>
      <c r="G434" s="51" t="str">
        <f t="shared" si="39"/>
        <v/>
      </c>
      <c r="H434" s="51" t="str">
        <f t="shared" si="40"/>
        <v>X</v>
      </c>
      <c r="I434" s="52" t="s">
        <v>99</v>
      </c>
      <c r="J434" s="52"/>
      <c r="K434" s="52"/>
      <c r="L434" s="52" t="s">
        <v>100</v>
      </c>
      <c r="M434" s="52"/>
      <c r="N434" s="50">
        <v>325</v>
      </c>
      <c r="O434" s="50">
        <v>819</v>
      </c>
      <c r="P434" s="50"/>
      <c r="R434" s="53">
        <f t="shared" si="41"/>
        <v>0.3968253968253968</v>
      </c>
    </row>
    <row r="435" spans="1:18" x14ac:dyDescent="0.25">
      <c r="A435" s="47" t="s">
        <v>606</v>
      </c>
      <c r="B435" s="48" t="s">
        <v>607</v>
      </c>
      <c r="C435" s="47" t="s">
        <v>618</v>
      </c>
      <c r="D435" s="48" t="s">
        <v>619</v>
      </c>
      <c r="E435" s="49">
        <v>0.3337</v>
      </c>
      <c r="F435" s="50"/>
      <c r="G435" s="51" t="str">
        <f t="shared" si="39"/>
        <v/>
      </c>
      <c r="H435" s="51" t="str">
        <f t="shared" si="40"/>
        <v>X</v>
      </c>
      <c r="I435" s="52" t="s">
        <v>99</v>
      </c>
      <c r="J435" s="52"/>
      <c r="K435" s="52"/>
      <c r="L435" s="52" t="s">
        <v>100</v>
      </c>
      <c r="M435" s="52"/>
      <c r="N435" s="50">
        <v>249</v>
      </c>
      <c r="O435" s="50">
        <v>746</v>
      </c>
      <c r="P435" s="50"/>
      <c r="R435" s="53">
        <f t="shared" si="41"/>
        <v>0.33378016085790885</v>
      </c>
    </row>
    <row r="436" spans="1:18" s="78" customFormat="1" x14ac:dyDescent="0.25">
      <c r="A436" s="72" t="s">
        <v>606</v>
      </c>
      <c r="B436" s="73" t="s">
        <v>607</v>
      </c>
      <c r="C436" s="72"/>
      <c r="D436" s="73" t="s">
        <v>2556</v>
      </c>
      <c r="E436" s="74">
        <f>N436/O436</f>
        <v>0.42313959804454099</v>
      </c>
      <c r="F436" s="75"/>
      <c r="G436" s="76"/>
      <c r="H436" s="76"/>
      <c r="I436" s="77"/>
      <c r="J436" s="77"/>
      <c r="K436" s="77"/>
      <c r="L436" s="77"/>
      <c r="M436" s="77"/>
      <c r="N436" s="75">
        <f>SUM(N430:N435)</f>
        <v>1558</v>
      </c>
      <c r="O436" s="75">
        <f>SUM(O430:O435)</f>
        <v>3682</v>
      </c>
      <c r="P436" s="75"/>
      <c r="R436" s="79"/>
    </row>
    <row r="437" spans="1:18" x14ac:dyDescent="0.25">
      <c r="A437" s="47" t="s">
        <v>300</v>
      </c>
      <c r="B437" s="47" t="s">
        <v>460</v>
      </c>
      <c r="C437" s="47" t="s">
        <v>303</v>
      </c>
      <c r="D437" s="47" t="s">
        <v>411</v>
      </c>
      <c r="E437" s="49">
        <v>0.26540000000000002</v>
      </c>
      <c r="F437" s="50"/>
      <c r="G437" s="51" t="str">
        <f>IF(E437&gt;=40%,"X","")</f>
        <v/>
      </c>
      <c r="H437" s="51" t="str">
        <f>IF(AND( E437&gt;=30%, E437 &lt;=39.99%),"X","")</f>
        <v/>
      </c>
      <c r="I437" s="52"/>
      <c r="J437" s="52"/>
      <c r="K437" s="52"/>
      <c r="L437" s="52"/>
      <c r="M437" s="52"/>
      <c r="N437" s="50">
        <v>95</v>
      </c>
      <c r="O437" s="50">
        <v>358</v>
      </c>
      <c r="P437" s="50"/>
      <c r="R437" s="53">
        <f>N437/O437</f>
        <v>0.26536312849162014</v>
      </c>
    </row>
    <row r="438" spans="1:18" x14ac:dyDescent="0.25">
      <c r="A438" s="47" t="s">
        <v>300</v>
      </c>
      <c r="B438" s="47" t="s">
        <v>460</v>
      </c>
      <c r="C438" s="47" t="s">
        <v>302</v>
      </c>
      <c r="D438" s="47" t="s">
        <v>301</v>
      </c>
      <c r="E438" s="49">
        <v>0.12809999999999999</v>
      </c>
      <c r="F438" s="54"/>
      <c r="G438" s="51" t="str">
        <f>IF(E438&gt;=40%,"X","")</f>
        <v/>
      </c>
      <c r="H438" s="51" t="str">
        <f>IF(AND( E438&gt;=30%, E438 &lt;=39.99%),"X","")</f>
        <v/>
      </c>
      <c r="I438" s="52"/>
      <c r="J438" s="52"/>
      <c r="K438" s="52"/>
      <c r="L438" s="52"/>
      <c r="M438" s="52"/>
      <c r="N438" s="50">
        <v>31</v>
      </c>
      <c r="O438" s="50">
        <v>242</v>
      </c>
      <c r="P438" s="50"/>
      <c r="R438" s="53">
        <f>N438/O438</f>
        <v>0.128099173553719</v>
      </c>
    </row>
    <row r="439" spans="1:18" x14ac:dyDescent="0.25">
      <c r="A439" s="47" t="s">
        <v>300</v>
      </c>
      <c r="B439" s="47" t="s">
        <v>460</v>
      </c>
      <c r="C439" s="47" t="s">
        <v>299</v>
      </c>
      <c r="D439" s="47" t="s">
        <v>298</v>
      </c>
      <c r="E439" s="49">
        <v>0.21940000000000001</v>
      </c>
      <c r="F439" s="54"/>
      <c r="G439" s="51" t="str">
        <f>IF(E439&gt;=40%,"X","")</f>
        <v/>
      </c>
      <c r="H439" s="51" t="str">
        <f>IF(AND( E439&gt;=30%, E439 &lt;=39.99%),"X","")</f>
        <v/>
      </c>
      <c r="I439" s="52"/>
      <c r="J439" s="52"/>
      <c r="K439" s="52"/>
      <c r="L439" s="52"/>
      <c r="M439" s="52"/>
      <c r="N439" s="50">
        <v>43</v>
      </c>
      <c r="O439" s="50">
        <v>196</v>
      </c>
      <c r="P439" s="50"/>
      <c r="R439" s="53">
        <f>N439/O439</f>
        <v>0.21938775510204081</v>
      </c>
    </row>
    <row r="440" spans="1:18" s="78" customFormat="1" x14ac:dyDescent="0.25">
      <c r="A440" s="72" t="s">
        <v>300</v>
      </c>
      <c r="B440" s="73" t="s">
        <v>460</v>
      </c>
      <c r="C440" s="72"/>
      <c r="D440" s="73" t="s">
        <v>2556</v>
      </c>
      <c r="E440" s="74">
        <f>N440/O440</f>
        <v>0.21231155778894473</v>
      </c>
      <c r="F440" s="75"/>
      <c r="G440" s="76"/>
      <c r="H440" s="76"/>
      <c r="I440" s="77"/>
      <c r="J440" s="77"/>
      <c r="K440" s="77"/>
      <c r="L440" s="77"/>
      <c r="M440" s="77"/>
      <c r="N440" s="75">
        <f>SUM(N437:N439)</f>
        <v>169</v>
      </c>
      <c r="O440" s="75">
        <f>SUM(O437:O439)</f>
        <v>796</v>
      </c>
      <c r="P440" s="75"/>
      <c r="R440" s="79"/>
    </row>
    <row r="441" spans="1:18" x14ac:dyDescent="0.25">
      <c r="A441" s="47" t="s">
        <v>76</v>
      </c>
      <c r="B441" s="50" t="s">
        <v>77</v>
      </c>
      <c r="C441" s="61" t="s">
        <v>79</v>
      </c>
      <c r="D441" s="48" t="s">
        <v>80</v>
      </c>
      <c r="E441" s="49">
        <v>0.29010000000000002</v>
      </c>
      <c r="F441" s="54"/>
      <c r="G441" s="51"/>
      <c r="H441" s="51"/>
      <c r="I441" s="52"/>
      <c r="J441" s="52"/>
      <c r="K441" s="52"/>
      <c r="L441" s="52"/>
      <c r="M441" s="52"/>
      <c r="N441" s="50">
        <v>170</v>
      </c>
      <c r="O441" s="50">
        <v>586</v>
      </c>
      <c r="P441" s="50"/>
      <c r="R441" s="53">
        <f t="shared" ref="R441:R446" si="42">N441/O441</f>
        <v>0.29010238907849828</v>
      </c>
    </row>
    <row r="442" spans="1:18" x14ac:dyDescent="0.25">
      <c r="A442" s="47" t="s">
        <v>76</v>
      </c>
      <c r="B442" s="48" t="s">
        <v>77</v>
      </c>
      <c r="C442" s="61" t="s">
        <v>86</v>
      </c>
      <c r="D442" s="48" t="s">
        <v>87</v>
      </c>
      <c r="E442" s="49">
        <v>0.1764</v>
      </c>
      <c r="F442" s="50"/>
      <c r="G442" s="51"/>
      <c r="H442" s="51"/>
      <c r="I442" s="52"/>
      <c r="J442" s="52"/>
      <c r="K442" s="52"/>
      <c r="L442" s="52"/>
      <c r="M442" s="52"/>
      <c r="N442" s="50">
        <v>160</v>
      </c>
      <c r="O442" s="50">
        <v>907</v>
      </c>
      <c r="P442" s="50"/>
      <c r="R442" s="53">
        <f t="shared" si="42"/>
        <v>0.17640573318632854</v>
      </c>
    </row>
    <row r="443" spans="1:18" x14ac:dyDescent="0.25">
      <c r="A443" s="47" t="s">
        <v>76</v>
      </c>
      <c r="B443" s="48" t="s">
        <v>77</v>
      </c>
      <c r="C443" s="61" t="s">
        <v>85</v>
      </c>
      <c r="D443" s="48" t="s">
        <v>2632</v>
      </c>
      <c r="E443" s="49">
        <v>0.20669999999999999</v>
      </c>
      <c r="F443" s="50"/>
      <c r="G443" s="51"/>
      <c r="H443" s="51"/>
      <c r="I443" s="52"/>
      <c r="J443" s="52"/>
      <c r="K443" s="52"/>
      <c r="L443" s="52"/>
      <c r="M443" s="52"/>
      <c r="N443" s="50">
        <v>141</v>
      </c>
      <c r="O443" s="50">
        <v>682</v>
      </c>
      <c r="P443" s="50"/>
      <c r="R443" s="53">
        <f t="shared" si="42"/>
        <v>0.20674486803519063</v>
      </c>
    </row>
    <row r="444" spans="1:18" x14ac:dyDescent="0.25">
      <c r="A444" s="47" t="s">
        <v>76</v>
      </c>
      <c r="B444" s="50" t="s">
        <v>77</v>
      </c>
      <c r="C444" s="61" t="s">
        <v>81</v>
      </c>
      <c r="D444" s="48" t="s">
        <v>82</v>
      </c>
      <c r="E444" s="49">
        <v>0.28179999999999999</v>
      </c>
      <c r="F444" s="50"/>
      <c r="G444" s="51"/>
      <c r="H444" s="51"/>
      <c r="I444" s="52"/>
      <c r="J444" s="52"/>
      <c r="K444" s="52"/>
      <c r="L444" s="52"/>
      <c r="M444" s="52"/>
      <c r="N444" s="50">
        <v>177</v>
      </c>
      <c r="O444" s="50">
        <v>628</v>
      </c>
      <c r="P444" s="50"/>
      <c r="R444" s="53">
        <f t="shared" si="42"/>
        <v>0.28184713375796178</v>
      </c>
    </row>
    <row r="445" spans="1:18" x14ac:dyDescent="0.25">
      <c r="A445" s="47" t="s">
        <v>76</v>
      </c>
      <c r="B445" s="50" t="s">
        <v>77</v>
      </c>
      <c r="C445" s="61" t="s">
        <v>83</v>
      </c>
      <c r="D445" s="48" t="s">
        <v>84</v>
      </c>
      <c r="E445" s="49">
        <v>0.24329999999999999</v>
      </c>
      <c r="F445" s="50"/>
      <c r="G445" s="51"/>
      <c r="H445" s="51"/>
      <c r="I445" s="52"/>
      <c r="J445" s="52"/>
      <c r="K445" s="52"/>
      <c r="L445" s="52"/>
      <c r="M445" s="52"/>
      <c r="N445" s="50">
        <v>154</v>
      </c>
      <c r="O445" s="50">
        <v>633</v>
      </c>
      <c r="P445" s="50"/>
      <c r="R445" s="53">
        <f t="shared" si="42"/>
        <v>0.24328593996840442</v>
      </c>
    </row>
    <row r="446" spans="1:18" x14ac:dyDescent="0.25">
      <c r="A446" s="47" t="s">
        <v>76</v>
      </c>
      <c r="B446" s="50" t="s">
        <v>77</v>
      </c>
      <c r="C446" s="61" t="s">
        <v>78</v>
      </c>
      <c r="D446" s="48" t="s">
        <v>171</v>
      </c>
      <c r="E446" s="49">
        <v>0.29049999999999998</v>
      </c>
      <c r="F446" s="54">
        <v>0</v>
      </c>
      <c r="G446" s="51"/>
      <c r="H446" s="51"/>
      <c r="I446" s="52"/>
      <c r="J446" s="52"/>
      <c r="K446" s="52"/>
      <c r="L446" s="52"/>
      <c r="M446" s="52"/>
      <c r="N446" s="50">
        <v>192</v>
      </c>
      <c r="O446" s="50">
        <v>661</v>
      </c>
      <c r="P446" s="50"/>
      <c r="R446" s="53">
        <f t="shared" si="42"/>
        <v>0.29046898638426627</v>
      </c>
    </row>
    <row r="447" spans="1:18" s="78" customFormat="1" x14ac:dyDescent="0.25">
      <c r="A447" s="72" t="s">
        <v>76</v>
      </c>
      <c r="B447" s="73" t="s">
        <v>77</v>
      </c>
      <c r="C447" s="72"/>
      <c r="D447" s="73" t="s">
        <v>2556</v>
      </c>
      <c r="E447" s="74">
        <f>N447/O447</f>
        <v>0.24261654869416646</v>
      </c>
      <c r="F447" s="75"/>
      <c r="G447" s="76"/>
      <c r="H447" s="76"/>
      <c r="I447" s="77"/>
      <c r="J447" s="77"/>
      <c r="K447" s="77"/>
      <c r="L447" s="77"/>
      <c r="M447" s="77"/>
      <c r="N447" s="75">
        <f>SUM(N441:N446)</f>
        <v>994</v>
      </c>
      <c r="O447" s="75">
        <f>SUM(O441:O446)</f>
        <v>4097</v>
      </c>
      <c r="P447" s="75"/>
      <c r="R447" s="79"/>
    </row>
    <row r="448" spans="1:18" x14ac:dyDescent="0.25">
      <c r="A448" s="47" t="s">
        <v>318</v>
      </c>
      <c r="B448" s="47" t="s">
        <v>317</v>
      </c>
      <c r="C448" s="47" t="s">
        <v>323</v>
      </c>
      <c r="D448" s="47" t="s">
        <v>468</v>
      </c>
      <c r="E448" s="49">
        <v>0.23480000000000001</v>
      </c>
      <c r="F448" s="50"/>
      <c r="G448" s="51" t="str">
        <f>IF(E448&gt;=40%,"X","")</f>
        <v/>
      </c>
      <c r="H448" s="51" t="str">
        <f>IF(AND( E448&gt;=30%, E448 &lt;=39.99%),"X","")</f>
        <v/>
      </c>
      <c r="I448" s="52"/>
      <c r="J448" s="52"/>
      <c r="K448" s="52"/>
      <c r="L448" s="52"/>
      <c r="M448" s="52"/>
      <c r="N448" s="50">
        <v>124</v>
      </c>
      <c r="O448" s="50">
        <v>528</v>
      </c>
      <c r="P448" s="50"/>
      <c r="R448" s="53">
        <f>N448/O448</f>
        <v>0.23484848484848486</v>
      </c>
    </row>
    <row r="449" spans="1:18" x14ac:dyDescent="0.25">
      <c r="A449" s="47" t="s">
        <v>318</v>
      </c>
      <c r="B449" s="47" t="s">
        <v>317</v>
      </c>
      <c r="C449" s="47" t="s">
        <v>322</v>
      </c>
      <c r="D449" s="47" t="s">
        <v>469</v>
      </c>
      <c r="E449" s="49">
        <v>0.2147</v>
      </c>
      <c r="F449" s="54"/>
      <c r="G449" s="51" t="str">
        <f>IF(E449&gt;=40%,"X","")</f>
        <v/>
      </c>
      <c r="H449" s="51" t="str">
        <f>IF(AND( E449&gt;=30%, E449 &lt;=39.99%),"X","")</f>
        <v/>
      </c>
      <c r="I449" s="52"/>
      <c r="J449" s="52"/>
      <c r="K449" s="52"/>
      <c r="L449" s="52"/>
      <c r="M449" s="52"/>
      <c r="N449" s="50">
        <v>160</v>
      </c>
      <c r="O449" s="50">
        <v>745</v>
      </c>
      <c r="P449" s="50"/>
      <c r="R449" s="53">
        <f>N449/O449</f>
        <v>0.21476510067114093</v>
      </c>
    </row>
    <row r="450" spans="1:18" x14ac:dyDescent="0.25">
      <c r="A450" s="47" t="s">
        <v>318</v>
      </c>
      <c r="B450" s="47" t="s">
        <v>317</v>
      </c>
      <c r="C450" s="47" t="s">
        <v>321</v>
      </c>
      <c r="D450" s="47" t="s">
        <v>320</v>
      </c>
      <c r="E450" s="49">
        <v>0.16489999999999999</v>
      </c>
      <c r="F450" s="54"/>
      <c r="G450" s="51" t="str">
        <f>IF(E450&gt;=40%,"X","")</f>
        <v/>
      </c>
      <c r="H450" s="51" t="str">
        <f>IF(AND( E450&gt;=30%, E450 &lt;=39.99%),"X","")</f>
        <v/>
      </c>
      <c r="I450" s="52"/>
      <c r="J450" s="52"/>
      <c r="K450" s="52"/>
      <c r="L450" s="52"/>
      <c r="M450" s="52"/>
      <c r="N450" s="50">
        <v>91</v>
      </c>
      <c r="O450" s="50">
        <v>552</v>
      </c>
      <c r="P450" s="50"/>
      <c r="R450" s="53">
        <f>N450/O450</f>
        <v>0.16485507246376813</v>
      </c>
    </row>
    <row r="451" spans="1:18" x14ac:dyDescent="0.25">
      <c r="A451" s="47" t="s">
        <v>318</v>
      </c>
      <c r="B451" s="47" t="s">
        <v>317</v>
      </c>
      <c r="C451" s="47" t="s">
        <v>316</v>
      </c>
      <c r="D451" s="47" t="s">
        <v>315</v>
      </c>
      <c r="E451" s="49">
        <v>0.13950000000000001</v>
      </c>
      <c r="F451" s="50"/>
      <c r="G451" s="51" t="str">
        <f>IF(E451&gt;=40%,"X","")</f>
        <v/>
      </c>
      <c r="H451" s="51" t="str">
        <f>IF(AND( E451&gt;=30%, E451 &lt;=39.99%),"X","")</f>
        <v/>
      </c>
      <c r="I451" s="52"/>
      <c r="J451" s="52"/>
      <c r="K451" s="52"/>
      <c r="L451" s="52"/>
      <c r="M451" s="52"/>
      <c r="N451" s="50">
        <v>150</v>
      </c>
      <c r="O451" s="50">
        <v>1075</v>
      </c>
      <c r="P451" s="50"/>
      <c r="R451" s="53">
        <f>N451/O451</f>
        <v>0.13953488372093023</v>
      </c>
    </row>
    <row r="452" spans="1:18" x14ac:dyDescent="0.25">
      <c r="A452" s="47" t="s">
        <v>318</v>
      </c>
      <c r="B452" s="47" t="s">
        <v>317</v>
      </c>
      <c r="C452" s="47" t="s">
        <v>319</v>
      </c>
      <c r="D452" s="47" t="s">
        <v>1528</v>
      </c>
      <c r="E452" s="49">
        <v>0.18</v>
      </c>
      <c r="F452" s="50"/>
      <c r="G452" s="51" t="str">
        <f>IF(E452&gt;=40%,"X","")</f>
        <v/>
      </c>
      <c r="H452" s="51" t="str">
        <f>IF(AND( E452&gt;=30%, E452 &lt;=39.99%),"X","")</f>
        <v/>
      </c>
      <c r="I452" s="52"/>
      <c r="J452" s="52"/>
      <c r="K452" s="52"/>
      <c r="L452" s="52"/>
      <c r="M452" s="52"/>
      <c r="N452" s="50">
        <v>99</v>
      </c>
      <c r="O452" s="50">
        <v>550</v>
      </c>
      <c r="P452" s="50"/>
      <c r="R452" s="53">
        <f>N452/O452</f>
        <v>0.18</v>
      </c>
    </row>
    <row r="453" spans="1:18" s="78" customFormat="1" x14ac:dyDescent="0.25">
      <c r="A453" s="72" t="s">
        <v>2580</v>
      </c>
      <c r="B453" s="73" t="s">
        <v>317</v>
      </c>
      <c r="C453" s="72"/>
      <c r="D453" s="73" t="s">
        <v>2556</v>
      </c>
      <c r="E453" s="74">
        <f>N453/O453</f>
        <v>0.18086956521739131</v>
      </c>
      <c r="F453" s="75"/>
      <c r="G453" s="76"/>
      <c r="H453" s="76"/>
      <c r="I453" s="77"/>
      <c r="J453" s="77"/>
      <c r="K453" s="77"/>
      <c r="L453" s="77"/>
      <c r="M453" s="77"/>
      <c r="N453" s="75">
        <f>SUM(N448:N452)</f>
        <v>624</v>
      </c>
      <c r="O453" s="75">
        <f>SUM(O448:O452)</f>
        <v>3450</v>
      </c>
      <c r="P453" s="75"/>
      <c r="R453" s="79"/>
    </row>
    <row r="454" spans="1:18" x14ac:dyDescent="0.25">
      <c r="A454" s="47" t="s">
        <v>1048</v>
      </c>
      <c r="B454" s="48" t="s">
        <v>1049</v>
      </c>
      <c r="C454" s="47" t="s">
        <v>1052</v>
      </c>
      <c r="D454" s="48" t="s">
        <v>1053</v>
      </c>
      <c r="E454" s="49">
        <v>0.44240000000000002</v>
      </c>
      <c r="F454" s="50"/>
      <c r="G454" s="51" t="str">
        <f>IF(E454&gt;=40%,"X","")</f>
        <v>X</v>
      </c>
      <c r="H454" s="51" t="str">
        <f>IF(AND( E454&gt;=30%, E454 &lt;=39.99%),"X","")</f>
        <v/>
      </c>
      <c r="I454" s="52" t="s">
        <v>99</v>
      </c>
      <c r="J454" s="52"/>
      <c r="K454" s="52"/>
      <c r="L454" s="52" t="s">
        <v>100</v>
      </c>
      <c r="M454" s="52"/>
      <c r="N454" s="50">
        <v>146</v>
      </c>
      <c r="O454" s="50">
        <v>330</v>
      </c>
      <c r="P454" s="50"/>
      <c r="R454" s="53">
        <f>N454/O454</f>
        <v>0.44242424242424244</v>
      </c>
    </row>
    <row r="455" spans="1:18" x14ac:dyDescent="0.25">
      <c r="A455" s="47" t="s">
        <v>1048</v>
      </c>
      <c r="B455" s="48" t="s">
        <v>1049</v>
      </c>
      <c r="C455" s="47" t="s">
        <v>1050</v>
      </c>
      <c r="D455" s="48" t="s">
        <v>1051</v>
      </c>
      <c r="E455" s="49">
        <v>0.53969999999999996</v>
      </c>
      <c r="F455" s="50">
        <v>888</v>
      </c>
      <c r="G455" s="51" t="str">
        <f>IF(E455&gt;=40%,"X","")</f>
        <v>X</v>
      </c>
      <c r="H455" s="51" t="str">
        <f>IF(AND( E455&gt;=30%, E455 &lt;=39.99%),"X","")</f>
        <v/>
      </c>
      <c r="I455" s="52" t="s">
        <v>99</v>
      </c>
      <c r="J455" s="52"/>
      <c r="K455" s="52"/>
      <c r="L455" s="52" t="s">
        <v>100</v>
      </c>
      <c r="M455" s="52"/>
      <c r="N455" s="50">
        <v>163</v>
      </c>
      <c r="O455" s="50">
        <v>302</v>
      </c>
      <c r="P455" s="50"/>
      <c r="R455" s="53">
        <f>N455/O455</f>
        <v>0.53973509933774833</v>
      </c>
    </row>
    <row r="456" spans="1:18" s="78" customFormat="1" x14ac:dyDescent="0.25">
      <c r="A456" s="72" t="s">
        <v>1048</v>
      </c>
      <c r="B456" s="73" t="s">
        <v>1049</v>
      </c>
      <c r="C456" s="72"/>
      <c r="D456" s="73" t="s">
        <v>2556</v>
      </c>
      <c r="E456" s="74">
        <f>N456/O456</f>
        <v>0.48892405063291139</v>
      </c>
      <c r="F456" s="75"/>
      <c r="G456" s="76"/>
      <c r="H456" s="76"/>
      <c r="I456" s="77"/>
      <c r="J456" s="77"/>
      <c r="K456" s="77"/>
      <c r="L456" s="77"/>
      <c r="M456" s="77"/>
      <c r="N456" s="75">
        <f>SUM(N454:N455)</f>
        <v>309</v>
      </c>
      <c r="O456" s="75">
        <f>SUM(O454:O455)</f>
        <v>632</v>
      </c>
      <c r="P456" s="75"/>
      <c r="R456" s="79"/>
    </row>
    <row r="457" spans="1:18" x14ac:dyDescent="0.25">
      <c r="A457" s="47" t="s">
        <v>1395</v>
      </c>
      <c r="B457" s="48" t="s">
        <v>1396</v>
      </c>
      <c r="C457" s="47" t="s">
        <v>1397</v>
      </c>
      <c r="D457" s="48" t="s">
        <v>1398</v>
      </c>
      <c r="E457" s="49">
        <v>0.62619999999999998</v>
      </c>
      <c r="F457" s="50">
        <v>888</v>
      </c>
      <c r="G457" s="51" t="str">
        <f>IF(E457&gt;=40%,"X","")</f>
        <v>X</v>
      </c>
      <c r="H457" s="51" t="str">
        <f>IF(AND( E457&gt;=30%, E457 &lt;=39.99%),"X","")</f>
        <v/>
      </c>
      <c r="I457" s="52"/>
      <c r="J457" s="52"/>
      <c r="K457" s="52"/>
      <c r="L457" s="52"/>
      <c r="M457" s="52"/>
      <c r="N457" s="50">
        <v>142</v>
      </c>
      <c r="O457" s="50">
        <v>267</v>
      </c>
      <c r="P457" s="50"/>
      <c r="R457" s="53">
        <f>N457/O457</f>
        <v>0.53183520599250933</v>
      </c>
    </row>
    <row r="458" spans="1:18" x14ac:dyDescent="0.25">
      <c r="A458" s="47" t="s">
        <v>1395</v>
      </c>
      <c r="B458" s="48" t="s">
        <v>1396</v>
      </c>
      <c r="C458" s="47" t="s">
        <v>1399</v>
      </c>
      <c r="D458" s="48" t="s">
        <v>1400</v>
      </c>
      <c r="E458" s="49">
        <v>0.63660000000000005</v>
      </c>
      <c r="F458" s="50"/>
      <c r="G458" s="51" t="str">
        <f>IF(E458&gt;=40%,"X","")</f>
        <v>X</v>
      </c>
      <c r="H458" s="51" t="str">
        <f>IF(AND( E458&gt;=30%, E458 &lt;=39.99%),"X","")</f>
        <v/>
      </c>
      <c r="I458" s="52"/>
      <c r="J458" s="52"/>
      <c r="K458" s="52"/>
      <c r="L458" s="52"/>
      <c r="M458" s="52"/>
      <c r="N458" s="50">
        <v>121</v>
      </c>
      <c r="O458" s="50">
        <v>239</v>
      </c>
      <c r="P458" s="50"/>
      <c r="R458" s="53">
        <f>N458/O458</f>
        <v>0.50627615062761511</v>
      </c>
    </row>
    <row r="459" spans="1:18" s="78" customFormat="1" x14ac:dyDescent="0.25">
      <c r="A459" s="72" t="s">
        <v>1395</v>
      </c>
      <c r="B459" s="73" t="s">
        <v>1396</v>
      </c>
      <c r="C459" s="72"/>
      <c r="D459" s="73" t="s">
        <v>2556</v>
      </c>
      <c r="E459" s="74">
        <f>N459/O459</f>
        <v>0.51976284584980237</v>
      </c>
      <c r="F459" s="75"/>
      <c r="G459" s="76"/>
      <c r="H459" s="76"/>
      <c r="I459" s="77"/>
      <c r="J459" s="77"/>
      <c r="K459" s="77"/>
      <c r="L459" s="77"/>
      <c r="M459" s="77"/>
      <c r="N459" s="75">
        <f>SUM(N457:N458)</f>
        <v>263</v>
      </c>
      <c r="O459" s="75">
        <f>SUM(O457:O458)</f>
        <v>506</v>
      </c>
      <c r="P459" s="75"/>
      <c r="R459" s="79"/>
    </row>
    <row r="460" spans="1:18" x14ac:dyDescent="0.25">
      <c r="A460" s="47" t="s">
        <v>2101</v>
      </c>
      <c r="B460" s="48" t="s">
        <v>2102</v>
      </c>
      <c r="C460" s="47" t="s">
        <v>2103</v>
      </c>
      <c r="D460" s="94" t="s">
        <v>2104</v>
      </c>
      <c r="E460" s="49">
        <v>0.20499999999999999</v>
      </c>
      <c r="F460" s="50"/>
      <c r="G460" s="51" t="str">
        <f t="shared" ref="G460:G466" si="43">IF(E460&gt;=40%,"X","")</f>
        <v/>
      </c>
      <c r="H460" s="51" t="str">
        <f t="shared" ref="H460:H466" si="44">IF(AND( E460&gt;=30%, E460 &lt;=39.99%),"X","")</f>
        <v/>
      </c>
      <c r="I460" s="52"/>
      <c r="J460" s="52"/>
      <c r="K460" s="52"/>
      <c r="L460" s="52"/>
      <c r="M460" s="52"/>
      <c r="N460" s="50">
        <v>99</v>
      </c>
      <c r="O460" s="50">
        <v>483</v>
      </c>
      <c r="P460" s="50"/>
      <c r="R460" s="53">
        <f t="shared" ref="R460:R466" si="45">N460/O460</f>
        <v>0.20496894409937888</v>
      </c>
    </row>
    <row r="461" spans="1:18" x14ac:dyDescent="0.25">
      <c r="A461" s="47" t="s">
        <v>2101</v>
      </c>
      <c r="B461" s="48" t="s">
        <v>2102</v>
      </c>
      <c r="C461" s="47" t="s">
        <v>2105</v>
      </c>
      <c r="D461" s="48" t="s">
        <v>2106</v>
      </c>
      <c r="E461" s="49">
        <v>0.214</v>
      </c>
      <c r="F461" s="50"/>
      <c r="G461" s="51" t="str">
        <f t="shared" si="43"/>
        <v/>
      </c>
      <c r="H461" s="51" t="str">
        <f t="shared" si="44"/>
        <v/>
      </c>
      <c r="I461" s="52"/>
      <c r="J461" s="52"/>
      <c r="K461" s="52"/>
      <c r="L461" s="52"/>
      <c r="M461" s="52"/>
      <c r="N461" s="50">
        <v>128</v>
      </c>
      <c r="O461" s="50">
        <v>598</v>
      </c>
      <c r="P461" s="50"/>
      <c r="R461" s="53">
        <f t="shared" si="45"/>
        <v>0.21404682274247491</v>
      </c>
    </row>
    <row r="462" spans="1:18" x14ac:dyDescent="0.25">
      <c r="A462" s="47" t="s">
        <v>2101</v>
      </c>
      <c r="B462" s="48" t="s">
        <v>2102</v>
      </c>
      <c r="C462" s="47" t="s">
        <v>2107</v>
      </c>
      <c r="D462" s="48" t="s">
        <v>2108</v>
      </c>
      <c r="E462" s="49">
        <v>0.154</v>
      </c>
      <c r="F462" s="50"/>
      <c r="G462" s="51" t="str">
        <f t="shared" si="43"/>
        <v/>
      </c>
      <c r="H462" s="51" t="str">
        <f t="shared" si="44"/>
        <v/>
      </c>
      <c r="I462" s="52"/>
      <c r="J462" s="52"/>
      <c r="K462" s="52"/>
      <c r="L462" s="52"/>
      <c r="M462" s="52"/>
      <c r="N462" s="50">
        <v>91</v>
      </c>
      <c r="O462" s="50">
        <v>591</v>
      </c>
      <c r="P462" s="50"/>
      <c r="R462" s="53">
        <f t="shared" si="45"/>
        <v>0.15397631133671744</v>
      </c>
    </row>
    <row r="463" spans="1:18" x14ac:dyDescent="0.25">
      <c r="A463" s="47" t="s">
        <v>2101</v>
      </c>
      <c r="B463" s="48" t="s">
        <v>2102</v>
      </c>
      <c r="C463" s="47" t="s">
        <v>2109</v>
      </c>
      <c r="D463" s="48" t="s">
        <v>2110</v>
      </c>
      <c r="E463" s="49">
        <v>0.15040000000000001</v>
      </c>
      <c r="F463" s="54"/>
      <c r="G463" s="51" t="str">
        <f t="shared" si="43"/>
        <v/>
      </c>
      <c r="H463" s="51" t="str">
        <f t="shared" si="44"/>
        <v/>
      </c>
      <c r="I463" s="52"/>
      <c r="J463" s="52"/>
      <c r="K463" s="52"/>
      <c r="L463" s="52"/>
      <c r="M463" s="52"/>
      <c r="N463" s="50">
        <v>188</v>
      </c>
      <c r="O463" s="50">
        <v>1250</v>
      </c>
      <c r="P463" s="50"/>
      <c r="R463" s="53">
        <f t="shared" si="45"/>
        <v>0.15040000000000001</v>
      </c>
    </row>
    <row r="464" spans="1:18" x14ac:dyDescent="0.25">
      <c r="A464" s="47" t="s">
        <v>2101</v>
      </c>
      <c r="B464" s="48" t="s">
        <v>2102</v>
      </c>
      <c r="C464" s="47" t="s">
        <v>2111</v>
      </c>
      <c r="D464" s="48" t="s">
        <v>2112</v>
      </c>
      <c r="E464" s="49">
        <v>0.1885</v>
      </c>
      <c r="F464" s="54"/>
      <c r="G464" s="51" t="str">
        <f t="shared" si="43"/>
        <v/>
      </c>
      <c r="H464" s="51" t="str">
        <f t="shared" si="44"/>
        <v/>
      </c>
      <c r="I464" s="52"/>
      <c r="J464" s="52"/>
      <c r="K464" s="52"/>
      <c r="L464" s="52"/>
      <c r="M464" s="52"/>
      <c r="N464" s="50">
        <v>105</v>
      </c>
      <c r="O464" s="50">
        <v>557</v>
      </c>
      <c r="P464" s="50"/>
      <c r="R464" s="53">
        <f t="shared" si="45"/>
        <v>0.18850987432675045</v>
      </c>
    </row>
    <row r="465" spans="1:18" x14ac:dyDescent="0.25">
      <c r="A465" s="47" t="s">
        <v>2101</v>
      </c>
      <c r="B465" s="48" t="s">
        <v>2102</v>
      </c>
      <c r="C465" s="47" t="s">
        <v>2113</v>
      </c>
      <c r="D465" s="48" t="s">
        <v>2114</v>
      </c>
      <c r="E465" s="49">
        <v>0.24</v>
      </c>
      <c r="F465" s="50"/>
      <c r="G465" s="51" t="str">
        <f t="shared" si="43"/>
        <v/>
      </c>
      <c r="H465" s="51" t="str">
        <f t="shared" si="44"/>
        <v/>
      </c>
      <c r="I465" s="52"/>
      <c r="J465" s="52"/>
      <c r="K465" s="52"/>
      <c r="L465" s="52"/>
      <c r="M465" s="52"/>
      <c r="N465" s="50">
        <v>96</v>
      </c>
      <c r="O465" s="50">
        <v>400</v>
      </c>
      <c r="P465" s="50"/>
      <c r="R465" s="53">
        <f t="shared" si="45"/>
        <v>0.24</v>
      </c>
    </row>
    <row r="466" spans="1:18" x14ac:dyDescent="0.25">
      <c r="A466" s="47" t="s">
        <v>2101</v>
      </c>
      <c r="B466" s="48" t="s">
        <v>2102</v>
      </c>
      <c r="C466" s="47" t="s">
        <v>2115</v>
      </c>
      <c r="D466" s="48" t="s">
        <v>2116</v>
      </c>
      <c r="E466" s="49">
        <v>0.17510000000000001</v>
      </c>
      <c r="F466" s="50"/>
      <c r="G466" s="51" t="str">
        <f t="shared" si="43"/>
        <v/>
      </c>
      <c r="H466" s="51" t="str">
        <f t="shared" si="44"/>
        <v/>
      </c>
      <c r="I466" s="52"/>
      <c r="J466" s="52"/>
      <c r="K466" s="52"/>
      <c r="L466" s="52"/>
      <c r="M466" s="52"/>
      <c r="N466" s="50">
        <v>73</v>
      </c>
      <c r="O466" s="50">
        <v>417</v>
      </c>
      <c r="P466" s="50"/>
      <c r="R466" s="53">
        <f t="shared" si="45"/>
        <v>0.1750599520383693</v>
      </c>
    </row>
    <row r="467" spans="1:18" s="78" customFormat="1" x14ac:dyDescent="0.25">
      <c r="A467" s="72" t="s">
        <v>2101</v>
      </c>
      <c r="B467" s="73" t="s">
        <v>2102</v>
      </c>
      <c r="C467" s="72"/>
      <c r="D467" s="73" t="s">
        <v>2556</v>
      </c>
      <c r="E467" s="74">
        <f>N467/O467</f>
        <v>0.18156424581005587</v>
      </c>
      <c r="F467" s="75"/>
      <c r="G467" s="76"/>
      <c r="H467" s="76"/>
      <c r="I467" s="77"/>
      <c r="J467" s="77"/>
      <c r="K467" s="77"/>
      <c r="L467" s="77"/>
      <c r="M467" s="77"/>
      <c r="N467" s="75">
        <f>SUM(N460:N466)</f>
        <v>780</v>
      </c>
      <c r="O467" s="75">
        <f>SUM(O460:O466)</f>
        <v>4296</v>
      </c>
      <c r="P467" s="75"/>
      <c r="R467" s="79"/>
    </row>
    <row r="468" spans="1:18" x14ac:dyDescent="0.25">
      <c r="A468" s="47" t="s">
        <v>2192</v>
      </c>
      <c r="B468" s="48" t="s">
        <v>2193</v>
      </c>
      <c r="C468" s="47" t="s">
        <v>2194</v>
      </c>
      <c r="D468" s="48" t="s">
        <v>2195</v>
      </c>
      <c r="E468" s="49">
        <v>0.20860000000000001</v>
      </c>
      <c r="F468" s="50">
        <v>888</v>
      </c>
      <c r="G468" s="51" t="str">
        <f>IF(E468&gt;=40%,"X","")</f>
        <v/>
      </c>
      <c r="H468" s="51" t="str">
        <f>IF(AND( E468&gt;=30%, E468 &lt;=39.99%),"X","")</f>
        <v/>
      </c>
      <c r="I468" s="52"/>
      <c r="J468" s="52"/>
      <c r="K468" s="52"/>
      <c r="L468" s="52"/>
      <c r="M468" s="52"/>
      <c r="N468" s="50">
        <v>93</v>
      </c>
      <c r="O468" s="50">
        <v>422</v>
      </c>
      <c r="P468" s="50"/>
      <c r="R468" s="53">
        <f>N468/O468</f>
        <v>0.22037914691943128</v>
      </c>
    </row>
    <row r="469" spans="1:18" x14ac:dyDescent="0.25">
      <c r="A469" s="47" t="s">
        <v>2192</v>
      </c>
      <c r="B469" s="48" t="s">
        <v>2193</v>
      </c>
      <c r="C469" s="47" t="s">
        <v>2196</v>
      </c>
      <c r="D469" s="48" t="s">
        <v>2197</v>
      </c>
      <c r="E469" s="49">
        <v>0.24199999999999999</v>
      </c>
      <c r="F469" s="50"/>
      <c r="G469" s="51" t="str">
        <f>IF(E469&gt;=40%,"X","")</f>
        <v/>
      </c>
      <c r="H469" s="51" t="str">
        <f>IF(AND( E469&gt;=30%, E469 &lt;=39.99%),"X","")</f>
        <v/>
      </c>
      <c r="I469" s="52"/>
      <c r="J469" s="52"/>
      <c r="K469" s="52"/>
      <c r="L469" s="52"/>
      <c r="M469" s="52"/>
      <c r="N469" s="50">
        <v>74</v>
      </c>
      <c r="O469" s="50">
        <v>281</v>
      </c>
      <c r="P469" s="50"/>
      <c r="R469" s="53">
        <f>N469/O469</f>
        <v>0.26334519572953735</v>
      </c>
    </row>
    <row r="470" spans="1:18" s="78" customFormat="1" x14ac:dyDescent="0.25">
      <c r="A470" s="72" t="s">
        <v>2192</v>
      </c>
      <c r="B470" s="73" t="s">
        <v>2193</v>
      </c>
      <c r="C470" s="72"/>
      <c r="D470" s="73" t="s">
        <v>2556</v>
      </c>
      <c r="E470" s="74">
        <f>N470/O470</f>
        <v>0.2375533428165007</v>
      </c>
      <c r="F470" s="75"/>
      <c r="G470" s="76"/>
      <c r="H470" s="76"/>
      <c r="I470" s="77"/>
      <c r="J470" s="77"/>
      <c r="K470" s="77"/>
      <c r="L470" s="77"/>
      <c r="M470" s="77"/>
      <c r="N470" s="75">
        <f>SUM(N468:N469)</f>
        <v>167</v>
      </c>
      <c r="O470" s="75">
        <f>SUM(O468:O469)</f>
        <v>703</v>
      </c>
      <c r="P470" s="75"/>
      <c r="R470" s="79"/>
    </row>
    <row r="471" spans="1:18" x14ac:dyDescent="0.25">
      <c r="A471" s="47" t="s">
        <v>62</v>
      </c>
      <c r="B471" s="48" t="s">
        <v>63</v>
      </c>
      <c r="C471" s="47" t="s">
        <v>64</v>
      </c>
      <c r="D471" s="48" t="s">
        <v>166</v>
      </c>
      <c r="E471" s="49">
        <v>0.1913</v>
      </c>
      <c r="F471" s="50"/>
      <c r="G471" s="51"/>
      <c r="H471" s="51"/>
      <c r="I471" s="52"/>
      <c r="J471" s="52"/>
      <c r="K471" s="52"/>
      <c r="L471" s="52"/>
      <c r="M471" s="52"/>
      <c r="N471" s="50">
        <v>97</v>
      </c>
      <c r="O471" s="50">
        <v>507</v>
      </c>
      <c r="P471" s="50"/>
      <c r="R471" s="53">
        <f>N471/O471</f>
        <v>0.19132149901380671</v>
      </c>
    </row>
    <row r="472" spans="1:18" x14ac:dyDescent="0.25">
      <c r="A472" s="47" t="s">
        <v>62</v>
      </c>
      <c r="B472" s="48" t="s">
        <v>63</v>
      </c>
      <c r="C472" s="47" t="s">
        <v>65</v>
      </c>
      <c r="D472" s="48" t="s">
        <v>167</v>
      </c>
      <c r="E472" s="49">
        <v>0.1651</v>
      </c>
      <c r="F472" s="50"/>
      <c r="G472" s="51"/>
      <c r="H472" s="51"/>
      <c r="I472" s="52"/>
      <c r="J472" s="52"/>
      <c r="K472" s="52"/>
      <c r="L472" s="52"/>
      <c r="M472" s="52"/>
      <c r="N472" s="50">
        <v>88</v>
      </c>
      <c r="O472" s="50">
        <v>533</v>
      </c>
      <c r="P472" s="50"/>
      <c r="R472" s="53">
        <f>N472/O472</f>
        <v>0.16510318949343339</v>
      </c>
    </row>
    <row r="473" spans="1:18" x14ac:dyDescent="0.25">
      <c r="A473" s="47" t="s">
        <v>62</v>
      </c>
      <c r="B473" s="48" t="s">
        <v>63</v>
      </c>
      <c r="C473" s="47" t="s">
        <v>66</v>
      </c>
      <c r="D473" s="48" t="s">
        <v>168</v>
      </c>
      <c r="E473" s="49">
        <v>0.1351</v>
      </c>
      <c r="F473" s="50"/>
      <c r="G473" s="51"/>
      <c r="H473" s="51"/>
      <c r="I473" s="52"/>
      <c r="J473" s="52"/>
      <c r="K473" s="52"/>
      <c r="L473" s="52"/>
      <c r="M473" s="52"/>
      <c r="N473" s="50">
        <v>107</v>
      </c>
      <c r="O473" s="50">
        <v>792</v>
      </c>
      <c r="P473" s="50"/>
      <c r="R473" s="53">
        <f>N473/O473</f>
        <v>0.13510101010101011</v>
      </c>
    </row>
    <row r="474" spans="1:18" x14ac:dyDescent="0.25">
      <c r="A474" s="47" t="s">
        <v>62</v>
      </c>
      <c r="B474" s="48" t="s">
        <v>63</v>
      </c>
      <c r="C474" s="47" t="s">
        <v>67</v>
      </c>
      <c r="D474" s="48" t="s">
        <v>170</v>
      </c>
      <c r="E474" s="49">
        <v>0.20030000000000001</v>
      </c>
      <c r="F474" s="54"/>
      <c r="G474" s="51"/>
      <c r="H474" s="51"/>
      <c r="I474" s="52"/>
      <c r="J474" s="52"/>
      <c r="K474" s="52"/>
      <c r="L474" s="52"/>
      <c r="M474" s="52"/>
      <c r="N474" s="50">
        <v>116</v>
      </c>
      <c r="O474" s="50">
        <v>579</v>
      </c>
      <c r="P474" s="50"/>
      <c r="R474" s="53">
        <f>N474/O474</f>
        <v>0.2003454231433506</v>
      </c>
    </row>
    <row r="475" spans="1:18" x14ac:dyDescent="0.25">
      <c r="A475" s="47" t="s">
        <v>62</v>
      </c>
      <c r="B475" s="48" t="s">
        <v>63</v>
      </c>
      <c r="C475" s="47" t="s">
        <v>68</v>
      </c>
      <c r="D475" s="48" t="s">
        <v>169</v>
      </c>
      <c r="E475" s="49">
        <v>0.21460000000000001</v>
      </c>
      <c r="F475" s="50"/>
      <c r="G475" s="51"/>
      <c r="H475" s="51"/>
      <c r="I475" s="52"/>
      <c r="J475" s="52"/>
      <c r="K475" s="52"/>
      <c r="L475" s="52"/>
      <c r="M475" s="52"/>
      <c r="N475" s="50">
        <v>106</v>
      </c>
      <c r="O475" s="50">
        <v>494</v>
      </c>
      <c r="P475" s="50"/>
      <c r="R475" s="53">
        <f>N475/O475</f>
        <v>0.2145748987854251</v>
      </c>
    </row>
    <row r="476" spans="1:18" s="78" customFormat="1" x14ac:dyDescent="0.25">
      <c r="A476" s="72" t="s">
        <v>62</v>
      </c>
      <c r="B476" s="73" t="s">
        <v>63</v>
      </c>
      <c r="C476" s="72"/>
      <c r="D476" s="73" t="s">
        <v>2556</v>
      </c>
      <c r="E476" s="74">
        <f>N476/O476</f>
        <v>0.17693631669535284</v>
      </c>
      <c r="F476" s="75"/>
      <c r="G476" s="76"/>
      <c r="H476" s="76"/>
      <c r="I476" s="77"/>
      <c r="J476" s="77"/>
      <c r="K476" s="77"/>
      <c r="L476" s="77"/>
      <c r="M476" s="77"/>
      <c r="N476" s="75">
        <f>SUM(N471:N475)</f>
        <v>514</v>
      </c>
      <c r="O476" s="75">
        <f>SUM(O471:O475)</f>
        <v>2905</v>
      </c>
      <c r="P476" s="75"/>
      <c r="R476" s="79"/>
    </row>
    <row r="477" spans="1:18" x14ac:dyDescent="0.25">
      <c r="A477" s="47" t="s">
        <v>1093</v>
      </c>
      <c r="B477" s="48" t="s">
        <v>1094</v>
      </c>
      <c r="C477" s="47" t="s">
        <v>1095</v>
      </c>
      <c r="D477" s="94" t="s">
        <v>1096</v>
      </c>
      <c r="E477" s="49">
        <v>0.4133</v>
      </c>
      <c r="F477" s="50">
        <v>888</v>
      </c>
      <c r="G477" s="52" t="str">
        <f t="shared" ref="G477:G483" si="46">IF(E477&gt;=40%,"X","")</f>
        <v>X</v>
      </c>
      <c r="H477" s="52" t="str">
        <f t="shared" ref="H477:H483" si="47">IF(AND( E477&gt;=30%, E477 &lt;=39.99%),"X","")</f>
        <v/>
      </c>
      <c r="I477" s="52" t="s">
        <v>99</v>
      </c>
      <c r="J477" s="52"/>
      <c r="K477" s="52"/>
      <c r="L477" s="52" t="s">
        <v>100</v>
      </c>
      <c r="M477" s="52"/>
      <c r="N477" s="50">
        <v>81</v>
      </c>
      <c r="O477" s="50">
        <v>196</v>
      </c>
      <c r="P477" s="50"/>
      <c r="R477" s="53">
        <f t="shared" ref="R477:R483" si="48">N477/O477</f>
        <v>0.41326530612244899</v>
      </c>
    </row>
    <row r="478" spans="1:18" x14ac:dyDescent="0.25">
      <c r="A478" s="47" t="s">
        <v>1093</v>
      </c>
      <c r="B478" s="48" t="s">
        <v>1094</v>
      </c>
      <c r="C478" s="47" t="s">
        <v>1107</v>
      </c>
      <c r="D478" s="48" t="s">
        <v>1108</v>
      </c>
      <c r="E478" s="49">
        <v>0.3291</v>
      </c>
      <c r="F478" s="50"/>
      <c r="G478" s="52" t="str">
        <f t="shared" si="46"/>
        <v/>
      </c>
      <c r="H478" s="52" t="str">
        <f t="shared" si="47"/>
        <v>X</v>
      </c>
      <c r="I478" s="52" t="s">
        <v>99</v>
      </c>
      <c r="J478" s="52"/>
      <c r="K478" s="52"/>
      <c r="L478" s="52" t="s">
        <v>100</v>
      </c>
      <c r="M478" s="52"/>
      <c r="N478" s="50">
        <v>77</v>
      </c>
      <c r="O478" s="50">
        <v>234</v>
      </c>
      <c r="P478" s="50"/>
      <c r="R478" s="53">
        <f t="shared" si="48"/>
        <v>0.32905982905982906</v>
      </c>
    </row>
    <row r="479" spans="1:18" x14ac:dyDescent="0.25">
      <c r="A479" s="47" t="s">
        <v>1093</v>
      </c>
      <c r="B479" s="48" t="s">
        <v>1094</v>
      </c>
      <c r="C479" s="47" t="s">
        <v>1099</v>
      </c>
      <c r="D479" s="48" t="s">
        <v>1100</v>
      </c>
      <c r="E479" s="49">
        <v>0.3468</v>
      </c>
      <c r="F479" s="50"/>
      <c r="G479" s="52" t="str">
        <f t="shared" si="46"/>
        <v/>
      </c>
      <c r="H479" s="52" t="str">
        <f t="shared" si="47"/>
        <v>X</v>
      </c>
      <c r="I479" s="52" t="s">
        <v>99</v>
      </c>
      <c r="J479" s="52"/>
      <c r="K479" s="52"/>
      <c r="L479" s="52" t="s">
        <v>100</v>
      </c>
      <c r="M479" s="52"/>
      <c r="N479" s="50">
        <v>172</v>
      </c>
      <c r="O479" s="50">
        <v>496</v>
      </c>
      <c r="P479" s="50"/>
      <c r="R479" s="53">
        <f t="shared" si="48"/>
        <v>0.34677419354838712</v>
      </c>
    </row>
    <row r="480" spans="1:18" x14ac:dyDescent="0.25">
      <c r="A480" s="47" t="s">
        <v>1093</v>
      </c>
      <c r="B480" s="48" t="s">
        <v>1094</v>
      </c>
      <c r="C480" s="47" t="s">
        <v>1101</v>
      </c>
      <c r="D480" s="48" t="s">
        <v>1102</v>
      </c>
      <c r="E480" s="49">
        <v>0.34660000000000002</v>
      </c>
      <c r="F480" s="54"/>
      <c r="G480" s="52" t="str">
        <f t="shared" si="46"/>
        <v/>
      </c>
      <c r="H480" s="52" t="str">
        <f t="shared" si="47"/>
        <v>X</v>
      </c>
      <c r="I480" s="52" t="s">
        <v>99</v>
      </c>
      <c r="J480" s="52"/>
      <c r="K480" s="52"/>
      <c r="L480" s="52" t="s">
        <v>100</v>
      </c>
      <c r="M480" s="52"/>
      <c r="N480" s="50">
        <v>166</v>
      </c>
      <c r="O480" s="50">
        <v>479</v>
      </c>
      <c r="P480" s="50"/>
      <c r="R480" s="53">
        <f t="shared" si="48"/>
        <v>0.3465553235908142</v>
      </c>
    </row>
    <row r="481" spans="1:18" x14ac:dyDescent="0.25">
      <c r="A481" s="47" t="s">
        <v>1093</v>
      </c>
      <c r="B481" s="48" t="s">
        <v>1094</v>
      </c>
      <c r="C481" s="47" t="s">
        <v>1103</v>
      </c>
      <c r="D481" s="48" t="s">
        <v>1104</v>
      </c>
      <c r="E481" s="49">
        <v>0.28100000000000003</v>
      </c>
      <c r="F481" s="54"/>
      <c r="G481" s="52" t="str">
        <f t="shared" si="46"/>
        <v/>
      </c>
      <c r="H481" s="52" t="str">
        <f t="shared" si="47"/>
        <v/>
      </c>
      <c r="I481" s="52" t="s">
        <v>99</v>
      </c>
      <c r="J481" s="52"/>
      <c r="K481" s="52"/>
      <c r="L481" s="52" t="s">
        <v>100</v>
      </c>
      <c r="M481" s="52"/>
      <c r="N481" s="50">
        <v>231</v>
      </c>
      <c r="O481" s="50">
        <v>822</v>
      </c>
      <c r="P481" s="50"/>
      <c r="R481" s="53">
        <f t="shared" si="48"/>
        <v>0.28102189781021897</v>
      </c>
    </row>
    <row r="482" spans="1:18" x14ac:dyDescent="0.25">
      <c r="A482" s="47" t="s">
        <v>1093</v>
      </c>
      <c r="B482" s="48" t="s">
        <v>1094</v>
      </c>
      <c r="C482" s="47" t="s">
        <v>1105</v>
      </c>
      <c r="D482" s="48" t="s">
        <v>1106</v>
      </c>
      <c r="E482" s="49">
        <v>0.3891</v>
      </c>
      <c r="F482" s="50"/>
      <c r="G482" s="52" t="str">
        <f t="shared" si="46"/>
        <v/>
      </c>
      <c r="H482" s="52" t="str">
        <f t="shared" si="47"/>
        <v>X</v>
      </c>
      <c r="I482" s="52" t="s">
        <v>99</v>
      </c>
      <c r="J482" s="52"/>
      <c r="K482" s="52"/>
      <c r="L482" s="52" t="s">
        <v>100</v>
      </c>
      <c r="M482" s="52"/>
      <c r="N482" s="50">
        <v>251</v>
      </c>
      <c r="O482" s="50">
        <v>645</v>
      </c>
      <c r="P482" s="50"/>
      <c r="R482" s="53">
        <f t="shared" si="48"/>
        <v>0.38914728682170541</v>
      </c>
    </row>
    <row r="483" spans="1:18" x14ac:dyDescent="0.25">
      <c r="A483" s="47" t="s">
        <v>1093</v>
      </c>
      <c r="B483" s="48" t="s">
        <v>1094</v>
      </c>
      <c r="C483" s="47" t="s">
        <v>1097</v>
      </c>
      <c r="D483" s="48" t="s">
        <v>1098</v>
      </c>
      <c r="E483" s="49">
        <v>0.37840000000000001</v>
      </c>
      <c r="F483" s="50"/>
      <c r="G483" s="52" t="str">
        <f t="shared" si="46"/>
        <v/>
      </c>
      <c r="H483" s="52" t="str">
        <f t="shared" si="47"/>
        <v>X</v>
      </c>
      <c r="I483" s="52" t="s">
        <v>99</v>
      </c>
      <c r="J483" s="52"/>
      <c r="K483" s="52"/>
      <c r="L483" s="52" t="s">
        <v>100</v>
      </c>
      <c r="M483" s="52"/>
      <c r="N483" s="50">
        <v>98</v>
      </c>
      <c r="O483" s="50">
        <v>259</v>
      </c>
      <c r="P483" s="50"/>
      <c r="R483" s="53">
        <f t="shared" si="48"/>
        <v>0.3783783783783784</v>
      </c>
    </row>
    <row r="484" spans="1:18" s="78" customFormat="1" x14ac:dyDescent="0.25">
      <c r="A484" s="72" t="s">
        <v>1093</v>
      </c>
      <c r="B484" s="73" t="s">
        <v>1094</v>
      </c>
      <c r="C484" s="72"/>
      <c r="D484" s="73" t="s">
        <v>2556</v>
      </c>
      <c r="E484" s="74">
        <f>N484/O484</f>
        <v>0.34366017246885977</v>
      </c>
      <c r="F484" s="75"/>
      <c r="G484" s="76"/>
      <c r="H484" s="76"/>
      <c r="I484" s="77"/>
      <c r="J484" s="77"/>
      <c r="K484" s="77"/>
      <c r="L484" s="77"/>
      <c r="M484" s="77"/>
      <c r="N484" s="75">
        <f>SUM(N477:N483)</f>
        <v>1076</v>
      </c>
      <c r="O484" s="75">
        <f>SUM(O477:O483)</f>
        <v>3131</v>
      </c>
      <c r="P484" s="75"/>
      <c r="R484" s="79"/>
    </row>
    <row r="485" spans="1:18" x14ac:dyDescent="0.25">
      <c r="A485" s="47" t="s">
        <v>2281</v>
      </c>
      <c r="B485" s="48" t="s">
        <v>2282</v>
      </c>
      <c r="C485" s="47" t="s">
        <v>2283</v>
      </c>
      <c r="D485" s="48" t="s">
        <v>2284</v>
      </c>
      <c r="E485" s="49">
        <v>0.308</v>
      </c>
      <c r="F485" s="50">
        <v>888</v>
      </c>
      <c r="G485" s="51" t="str">
        <f>IF(E485&gt;=40%,"X","")</f>
        <v/>
      </c>
      <c r="H485" s="51" t="str">
        <f>IF(AND( E485&gt;=30%, E485 &lt;=39.99%),"X","")</f>
        <v>X</v>
      </c>
      <c r="I485" s="52"/>
      <c r="J485" s="52"/>
      <c r="K485" s="52"/>
      <c r="L485" s="52"/>
      <c r="M485" s="52"/>
      <c r="N485" s="50">
        <v>77</v>
      </c>
      <c r="O485" s="50">
        <v>250</v>
      </c>
      <c r="P485" s="50"/>
      <c r="R485" s="53">
        <f>N485/O485</f>
        <v>0.308</v>
      </c>
    </row>
    <row r="486" spans="1:18" x14ac:dyDescent="0.25">
      <c r="A486" s="47" t="s">
        <v>2281</v>
      </c>
      <c r="B486" s="48" t="s">
        <v>2285</v>
      </c>
      <c r="C486" s="47" t="s">
        <v>2286</v>
      </c>
      <c r="D486" s="48" t="s">
        <v>2287</v>
      </c>
      <c r="E486" s="49">
        <v>0.25950000000000001</v>
      </c>
      <c r="F486" s="50"/>
      <c r="G486" s="51" t="str">
        <f>IF(E486&gt;=40%,"X","")</f>
        <v/>
      </c>
      <c r="H486" s="51" t="str">
        <f>IF(AND( E486&gt;=30%, E486 &lt;=39.99%),"X","")</f>
        <v/>
      </c>
      <c r="I486" s="52" t="s">
        <v>99</v>
      </c>
      <c r="J486" s="52"/>
      <c r="K486" s="52"/>
      <c r="L486" s="52"/>
      <c r="M486" s="52"/>
      <c r="N486" s="50">
        <v>48</v>
      </c>
      <c r="O486" s="50">
        <v>185</v>
      </c>
      <c r="P486" s="50"/>
      <c r="R486" s="53">
        <f>N486/O486</f>
        <v>0.25945945945945947</v>
      </c>
    </row>
    <row r="487" spans="1:18" s="78" customFormat="1" x14ac:dyDescent="0.25">
      <c r="A487" s="72" t="s">
        <v>2281</v>
      </c>
      <c r="B487" s="73" t="s">
        <v>2282</v>
      </c>
      <c r="C487" s="72"/>
      <c r="D487" s="73" t="s">
        <v>2556</v>
      </c>
      <c r="E487" s="74">
        <f>N487/O487</f>
        <v>0.28735632183908044</v>
      </c>
      <c r="F487" s="75"/>
      <c r="G487" s="76"/>
      <c r="H487" s="76"/>
      <c r="I487" s="77"/>
      <c r="J487" s="77"/>
      <c r="K487" s="77"/>
      <c r="L487" s="77"/>
      <c r="M487" s="77"/>
      <c r="N487" s="75">
        <f>SUM(N485:N486)</f>
        <v>125</v>
      </c>
      <c r="O487" s="75">
        <f>SUM(O485:O486)</f>
        <v>435</v>
      </c>
      <c r="P487" s="75"/>
      <c r="R487" s="79"/>
    </row>
    <row r="488" spans="1:18" x14ac:dyDescent="0.25">
      <c r="A488" s="47" t="s">
        <v>1415</v>
      </c>
      <c r="B488" s="48" t="s">
        <v>1416</v>
      </c>
      <c r="C488" s="47" t="s">
        <v>1417</v>
      </c>
      <c r="D488" s="48" t="s">
        <v>1418</v>
      </c>
      <c r="E488" s="49">
        <v>0.40289999999999998</v>
      </c>
      <c r="F488" s="50"/>
      <c r="G488" s="51" t="str">
        <f t="shared" ref="G488:G493" si="49">IF(E488&gt;=40%,"X","")</f>
        <v>X</v>
      </c>
      <c r="H488" s="51" t="str">
        <f t="shared" ref="H488:H493" si="50">IF(AND( E488&gt;=30%, E488 &lt;=39.99%),"X","")</f>
        <v/>
      </c>
      <c r="I488" s="52" t="s">
        <v>99</v>
      </c>
      <c r="J488" s="52"/>
      <c r="K488" s="52"/>
      <c r="L488" s="52" t="s">
        <v>100</v>
      </c>
      <c r="M488" s="52"/>
      <c r="N488" s="50">
        <v>386</v>
      </c>
      <c r="O488" s="50">
        <v>958</v>
      </c>
      <c r="P488" s="50"/>
      <c r="R488" s="53">
        <f t="shared" ref="R488:R493" si="51">N488/O488</f>
        <v>0.40292275574112735</v>
      </c>
    </row>
    <row r="489" spans="1:18" x14ac:dyDescent="0.25">
      <c r="A489" s="47" t="s">
        <v>1415</v>
      </c>
      <c r="B489" s="48" t="s">
        <v>1416</v>
      </c>
      <c r="C489" s="47" t="s">
        <v>1419</v>
      </c>
      <c r="D489" s="48" t="s">
        <v>1420</v>
      </c>
      <c r="E489" s="49">
        <v>0.4667</v>
      </c>
      <c r="F489" s="50"/>
      <c r="G489" s="51" t="str">
        <f t="shared" si="49"/>
        <v>X</v>
      </c>
      <c r="H489" s="51" t="str">
        <f t="shared" si="50"/>
        <v/>
      </c>
      <c r="I489" s="52" t="s">
        <v>99</v>
      </c>
      <c r="J489" s="52"/>
      <c r="K489" s="52"/>
      <c r="L489" s="52" t="s">
        <v>100</v>
      </c>
      <c r="M489" s="52"/>
      <c r="N489" s="50">
        <v>98</v>
      </c>
      <c r="O489" s="50">
        <v>210</v>
      </c>
      <c r="P489" s="50"/>
      <c r="R489" s="53">
        <f t="shared" si="51"/>
        <v>0.46666666666666667</v>
      </c>
    </row>
    <row r="490" spans="1:18" x14ac:dyDescent="0.25">
      <c r="A490" s="47" t="s">
        <v>1415</v>
      </c>
      <c r="B490" s="48" t="s">
        <v>1416</v>
      </c>
      <c r="C490" s="47" t="s">
        <v>1421</v>
      </c>
      <c r="D490" s="48" t="s">
        <v>1422</v>
      </c>
      <c r="E490" s="49">
        <v>0.56410000000000005</v>
      </c>
      <c r="F490" s="50"/>
      <c r="G490" s="51" t="str">
        <f t="shared" si="49"/>
        <v>X</v>
      </c>
      <c r="H490" s="51" t="str">
        <f t="shared" si="50"/>
        <v/>
      </c>
      <c r="I490" s="52" t="s">
        <v>99</v>
      </c>
      <c r="J490" s="52"/>
      <c r="K490" s="52"/>
      <c r="L490" s="52" t="s">
        <v>100</v>
      </c>
      <c r="M490" s="52"/>
      <c r="N490" s="50">
        <v>154</v>
      </c>
      <c r="O490" s="50">
        <v>273</v>
      </c>
      <c r="P490" s="50"/>
      <c r="R490" s="53">
        <f t="shared" si="51"/>
        <v>0.5641025641025641</v>
      </c>
    </row>
    <row r="491" spans="1:18" x14ac:dyDescent="0.25">
      <c r="A491" s="47" t="s">
        <v>1415</v>
      </c>
      <c r="B491" s="48" t="s">
        <v>1416</v>
      </c>
      <c r="C491" s="47" t="s">
        <v>1423</v>
      </c>
      <c r="D491" s="48" t="s">
        <v>1424</v>
      </c>
      <c r="E491" s="49">
        <v>0.25679999999999997</v>
      </c>
      <c r="F491" s="50"/>
      <c r="G491" s="51" t="str">
        <f t="shared" si="49"/>
        <v/>
      </c>
      <c r="H491" s="51" t="str">
        <f t="shared" si="50"/>
        <v/>
      </c>
      <c r="I491" s="52" t="s">
        <v>99</v>
      </c>
      <c r="J491" s="52"/>
      <c r="K491" s="52"/>
      <c r="L491" s="52" t="s">
        <v>100</v>
      </c>
      <c r="M491" s="52"/>
      <c r="N491" s="50">
        <v>141</v>
      </c>
      <c r="O491" s="50">
        <v>549</v>
      </c>
      <c r="P491" s="50"/>
      <c r="R491" s="53">
        <f t="shared" si="51"/>
        <v>0.25683060109289618</v>
      </c>
    </row>
    <row r="492" spans="1:18" x14ac:dyDescent="0.25">
      <c r="A492" s="47" t="s">
        <v>1415</v>
      </c>
      <c r="B492" s="48" t="s">
        <v>1416</v>
      </c>
      <c r="C492" s="47" t="s">
        <v>1425</v>
      </c>
      <c r="D492" s="48" t="s">
        <v>1426</v>
      </c>
      <c r="E492" s="49">
        <v>0.1991</v>
      </c>
      <c r="F492" s="50"/>
      <c r="G492" s="51" t="str">
        <f t="shared" si="49"/>
        <v/>
      </c>
      <c r="H492" s="51" t="str">
        <f t="shared" si="50"/>
        <v/>
      </c>
      <c r="I492" s="52" t="s">
        <v>99</v>
      </c>
      <c r="J492" s="52"/>
      <c r="K492" s="52"/>
      <c r="L492" s="52" t="s">
        <v>100</v>
      </c>
      <c r="M492" s="52"/>
      <c r="N492" s="50">
        <v>42</v>
      </c>
      <c r="O492" s="50">
        <v>211</v>
      </c>
      <c r="P492" s="50"/>
      <c r="R492" s="53">
        <f t="shared" si="51"/>
        <v>0.1990521327014218</v>
      </c>
    </row>
    <row r="493" spans="1:18" x14ac:dyDescent="0.25">
      <c r="A493" s="47" t="s">
        <v>1415</v>
      </c>
      <c r="B493" s="48" t="s">
        <v>1416</v>
      </c>
      <c r="C493" s="47" t="s">
        <v>1427</v>
      </c>
      <c r="D493" s="48" t="s">
        <v>1428</v>
      </c>
      <c r="E493" s="49">
        <v>0.48039999999999999</v>
      </c>
      <c r="F493" s="50"/>
      <c r="G493" s="51" t="str">
        <f t="shared" si="49"/>
        <v>X</v>
      </c>
      <c r="H493" s="51" t="str">
        <f t="shared" si="50"/>
        <v/>
      </c>
      <c r="I493" s="52" t="s">
        <v>99</v>
      </c>
      <c r="J493" s="52"/>
      <c r="K493" s="52"/>
      <c r="L493" s="52" t="s">
        <v>100</v>
      </c>
      <c r="M493" s="52"/>
      <c r="N493" s="50">
        <v>49</v>
      </c>
      <c r="O493" s="50">
        <v>102</v>
      </c>
      <c r="P493" s="50"/>
      <c r="R493" s="53">
        <f t="shared" si="51"/>
        <v>0.48039215686274511</v>
      </c>
    </row>
    <row r="494" spans="1:18" s="78" customFormat="1" x14ac:dyDescent="0.25">
      <c r="A494" s="72" t="s">
        <v>1415</v>
      </c>
      <c r="B494" s="73" t="s">
        <v>1416</v>
      </c>
      <c r="C494" s="72"/>
      <c r="D494" s="73" t="s">
        <v>2556</v>
      </c>
      <c r="E494" s="74">
        <f>N494/O494</f>
        <v>0.37776812852800695</v>
      </c>
      <c r="F494" s="75"/>
      <c r="G494" s="76"/>
      <c r="H494" s="76"/>
      <c r="I494" s="77"/>
      <c r="J494" s="77"/>
      <c r="K494" s="77"/>
      <c r="L494" s="77"/>
      <c r="M494" s="77"/>
      <c r="N494" s="75">
        <f>SUM(N488:N493)</f>
        <v>870</v>
      </c>
      <c r="O494" s="75">
        <f>SUM(O488:O493)</f>
        <v>2303</v>
      </c>
      <c r="P494" s="75"/>
      <c r="R494" s="79"/>
    </row>
    <row r="495" spans="1:18" x14ac:dyDescent="0.25">
      <c r="A495" s="47" t="s">
        <v>901</v>
      </c>
      <c r="B495" s="48" t="s">
        <v>902</v>
      </c>
      <c r="C495" s="47" t="s">
        <v>903</v>
      </c>
      <c r="D495" s="48" t="s">
        <v>904</v>
      </c>
      <c r="E495" s="49">
        <v>0.1258</v>
      </c>
      <c r="F495" s="50"/>
      <c r="G495" s="51" t="str">
        <f>IF(E495&gt;=40%,"X","")</f>
        <v/>
      </c>
      <c r="H495" s="51" t="str">
        <f>IF(AND( E495&gt;=30%, E495 &lt;=39.99%),"X","")</f>
        <v/>
      </c>
      <c r="I495" s="52"/>
      <c r="J495" s="52"/>
      <c r="K495" s="52"/>
      <c r="L495" s="52"/>
      <c r="M495" s="52"/>
      <c r="N495" s="50">
        <v>41</v>
      </c>
      <c r="O495" s="50">
        <v>326</v>
      </c>
      <c r="P495" s="50"/>
      <c r="R495" s="53">
        <f>N495/O495</f>
        <v>0.12576687116564417</v>
      </c>
    </row>
    <row r="496" spans="1:18" ht="16.5" customHeight="1" x14ac:dyDescent="0.25">
      <c r="A496" s="47" t="s">
        <v>901</v>
      </c>
      <c r="B496" s="48" t="s">
        <v>902</v>
      </c>
      <c r="C496" s="47" t="s">
        <v>905</v>
      </c>
      <c r="D496" s="48" t="s">
        <v>906</v>
      </c>
      <c r="E496" s="49">
        <v>8.5099999999999995E-2</v>
      </c>
      <c r="F496" s="50"/>
      <c r="G496" s="51" t="str">
        <f>IF(E496&gt;=40%,"X","")</f>
        <v/>
      </c>
      <c r="H496" s="51" t="str">
        <f>IF(AND( E496&gt;=30%, E496 &lt;=39.99%),"X","")</f>
        <v/>
      </c>
      <c r="I496" s="52"/>
      <c r="J496" s="52"/>
      <c r="K496" s="52"/>
      <c r="L496" s="52"/>
      <c r="M496" s="52"/>
      <c r="N496" s="50">
        <v>24</v>
      </c>
      <c r="O496" s="50">
        <v>282</v>
      </c>
      <c r="P496" s="50"/>
      <c r="R496" s="53">
        <f>N496/O496</f>
        <v>8.5106382978723402E-2</v>
      </c>
    </row>
    <row r="497" spans="1:18" s="78" customFormat="1" x14ac:dyDescent="0.25">
      <c r="A497" s="72" t="s">
        <v>901</v>
      </c>
      <c r="B497" s="73" t="s">
        <v>902</v>
      </c>
      <c r="C497" s="72"/>
      <c r="D497" s="73" t="s">
        <v>2556</v>
      </c>
      <c r="E497" s="74">
        <f>N497/O497</f>
        <v>0.1069078947368421</v>
      </c>
      <c r="F497" s="75"/>
      <c r="G497" s="76"/>
      <c r="H497" s="76"/>
      <c r="I497" s="77"/>
      <c r="J497" s="77"/>
      <c r="K497" s="77"/>
      <c r="L497" s="77"/>
      <c r="M497" s="77"/>
      <c r="N497" s="75">
        <f>SUM(N495:N496)</f>
        <v>65</v>
      </c>
      <c r="O497" s="75">
        <f>SUM(O495:O496)</f>
        <v>608</v>
      </c>
      <c r="P497" s="75"/>
      <c r="R497" s="79"/>
    </row>
    <row r="498" spans="1:18" x14ac:dyDescent="0.25">
      <c r="A498" s="47" t="s">
        <v>2184</v>
      </c>
      <c r="B498" s="48" t="s">
        <v>2185</v>
      </c>
      <c r="C498" s="47" t="s">
        <v>2186</v>
      </c>
      <c r="D498" s="48" t="s">
        <v>2187</v>
      </c>
      <c r="E498" s="49">
        <v>0.25559999999999999</v>
      </c>
      <c r="F498" s="50">
        <v>888</v>
      </c>
      <c r="G498" s="51" t="str">
        <f>IF(E498&gt;=40%,"X","")</f>
        <v/>
      </c>
      <c r="H498" s="51" t="str">
        <f>IF(AND( E498&gt;=30%, E498 &lt;=39.99%),"X","")</f>
        <v/>
      </c>
      <c r="I498" s="52"/>
      <c r="J498" s="52"/>
      <c r="K498" s="52"/>
      <c r="L498" s="52"/>
      <c r="M498" s="52"/>
      <c r="N498" s="50">
        <v>103</v>
      </c>
      <c r="O498" s="50">
        <v>403</v>
      </c>
      <c r="P498" s="50"/>
      <c r="R498" s="53">
        <f>N498/O498</f>
        <v>0.25558312655086851</v>
      </c>
    </row>
    <row r="499" spans="1:18" x14ac:dyDescent="0.25">
      <c r="A499" s="47" t="s">
        <v>2184</v>
      </c>
      <c r="B499" s="48" t="s">
        <v>2185</v>
      </c>
      <c r="C499" s="47" t="s">
        <v>2188</v>
      </c>
      <c r="D499" s="48" t="s">
        <v>2189</v>
      </c>
      <c r="E499" s="49">
        <v>0.27329999999999999</v>
      </c>
      <c r="F499" s="50"/>
      <c r="G499" s="51" t="str">
        <f>IF(E499&gt;=40%,"X","")</f>
        <v/>
      </c>
      <c r="H499" s="51" t="str">
        <f>IF(AND( E499&gt;=30%, E499 &lt;=39.99%),"X","")</f>
        <v/>
      </c>
      <c r="I499" s="52"/>
      <c r="J499" s="52"/>
      <c r="K499" s="52"/>
      <c r="L499" s="52"/>
      <c r="M499" s="52"/>
      <c r="N499" s="50">
        <v>88</v>
      </c>
      <c r="O499" s="50">
        <v>322</v>
      </c>
      <c r="P499" s="50"/>
      <c r="R499" s="53">
        <f>N499/O499</f>
        <v>0.27329192546583853</v>
      </c>
    </row>
    <row r="500" spans="1:18" x14ac:dyDescent="0.25">
      <c r="A500" s="47" t="s">
        <v>2184</v>
      </c>
      <c r="B500" s="48" t="s">
        <v>2185</v>
      </c>
      <c r="C500" s="47" t="s">
        <v>2190</v>
      </c>
      <c r="D500" s="48" t="s">
        <v>2191</v>
      </c>
      <c r="E500" s="49">
        <v>0.19420000000000001</v>
      </c>
      <c r="F500" s="50"/>
      <c r="G500" s="51" t="str">
        <f>IF(E500&gt;=40%,"X","")</f>
        <v/>
      </c>
      <c r="H500" s="51" t="str">
        <f>IF(AND( E500&gt;=30%, E500 &lt;=39.99%),"X","")</f>
        <v/>
      </c>
      <c r="I500" s="52"/>
      <c r="J500" s="52"/>
      <c r="K500" s="52"/>
      <c r="L500" s="52"/>
      <c r="M500" s="52"/>
      <c r="N500" s="50">
        <v>60</v>
      </c>
      <c r="O500" s="50">
        <v>309</v>
      </c>
      <c r="P500" s="50"/>
      <c r="R500" s="53">
        <f>N500/O500</f>
        <v>0.1941747572815534</v>
      </c>
    </row>
    <row r="501" spans="1:18" s="78" customFormat="1" x14ac:dyDescent="0.25">
      <c r="A501" s="72" t="s">
        <v>2581</v>
      </c>
      <c r="B501" s="73" t="s">
        <v>2185</v>
      </c>
      <c r="C501" s="72"/>
      <c r="D501" s="73" t="s">
        <v>2556</v>
      </c>
      <c r="E501" s="74">
        <f>N501/O501</f>
        <v>0.24274661508704062</v>
      </c>
      <c r="F501" s="75"/>
      <c r="G501" s="76"/>
      <c r="H501" s="76"/>
      <c r="I501" s="77"/>
      <c r="J501" s="77"/>
      <c r="K501" s="77"/>
      <c r="L501" s="77"/>
      <c r="M501" s="77"/>
      <c r="N501" s="75">
        <f>SUM(N498:N500)</f>
        <v>251</v>
      </c>
      <c r="O501" s="75">
        <f>SUM(O498:O500)</f>
        <v>1034</v>
      </c>
      <c r="P501" s="75"/>
      <c r="R501" s="79"/>
    </row>
    <row r="502" spans="1:18" x14ac:dyDescent="0.25">
      <c r="A502" s="47" t="s">
        <v>1254</v>
      </c>
      <c r="B502" s="48" t="s">
        <v>1255</v>
      </c>
      <c r="C502" s="47" t="s">
        <v>1256</v>
      </c>
      <c r="D502" s="48" t="s">
        <v>1257</v>
      </c>
      <c r="E502" s="49">
        <v>0.25950000000000001</v>
      </c>
      <c r="F502" s="50">
        <v>888</v>
      </c>
      <c r="G502" s="51" t="str">
        <f>IF(E502&gt;=40%,"X","")</f>
        <v/>
      </c>
      <c r="H502" s="51" t="str">
        <f>IF(AND( E502&gt;=30%, E502 &lt;=39.99%),"X","")</f>
        <v/>
      </c>
      <c r="I502" s="52"/>
      <c r="J502" s="52"/>
      <c r="K502" s="52"/>
      <c r="L502" s="52"/>
      <c r="M502" s="52"/>
      <c r="N502" s="50">
        <v>96</v>
      </c>
      <c r="O502" s="50">
        <v>370</v>
      </c>
      <c r="P502" s="50"/>
      <c r="R502" s="53">
        <f>N502/O502</f>
        <v>0.25945945945945947</v>
      </c>
    </row>
    <row r="503" spans="1:18" x14ac:dyDescent="0.25">
      <c r="A503" s="47" t="s">
        <v>1254</v>
      </c>
      <c r="B503" s="48" t="s">
        <v>1255</v>
      </c>
      <c r="C503" s="47" t="s">
        <v>1260</v>
      </c>
      <c r="D503" s="48" t="s">
        <v>1261</v>
      </c>
      <c r="E503" s="49">
        <v>0.2051</v>
      </c>
      <c r="F503" s="50"/>
      <c r="G503" s="51" t="str">
        <f>IF(E503&gt;=40%,"X","")</f>
        <v/>
      </c>
      <c r="H503" s="51" t="str">
        <f>IF(AND( E503&gt;=30%, E503 &lt;=39.99%),"X","")</f>
        <v/>
      </c>
      <c r="I503" s="52"/>
      <c r="J503" s="52"/>
      <c r="K503" s="52"/>
      <c r="L503" s="52"/>
      <c r="M503" s="52"/>
      <c r="N503" s="50">
        <v>64</v>
      </c>
      <c r="O503" s="50">
        <v>312</v>
      </c>
      <c r="P503" s="50"/>
      <c r="R503" s="53">
        <f>N503/O503</f>
        <v>0.20512820512820512</v>
      </c>
    </row>
    <row r="504" spans="1:18" x14ac:dyDescent="0.25">
      <c r="A504" s="47" t="s">
        <v>1254</v>
      </c>
      <c r="B504" s="48" t="s">
        <v>1255</v>
      </c>
      <c r="C504" s="47" t="s">
        <v>1258</v>
      </c>
      <c r="D504" s="48" t="s">
        <v>1259</v>
      </c>
      <c r="E504" s="49">
        <v>0.12959999999999999</v>
      </c>
      <c r="F504" s="50"/>
      <c r="G504" s="51" t="str">
        <f>IF(E504&gt;=40%,"X","")</f>
        <v/>
      </c>
      <c r="H504" s="51" t="str">
        <f>IF(AND( E504&gt;=30%, E504 &lt;=39.99%),"X","")</f>
        <v/>
      </c>
      <c r="I504" s="52"/>
      <c r="J504" s="52"/>
      <c r="K504" s="52"/>
      <c r="L504" s="52"/>
      <c r="M504" s="52"/>
      <c r="N504" s="50">
        <v>39</v>
      </c>
      <c r="O504" s="50">
        <v>301</v>
      </c>
      <c r="P504" s="50"/>
      <c r="R504" s="53">
        <f>N504/O504</f>
        <v>0.12956810631229235</v>
      </c>
    </row>
    <row r="505" spans="1:18" s="78" customFormat="1" x14ac:dyDescent="0.25">
      <c r="A505" s="72" t="s">
        <v>1254</v>
      </c>
      <c r="B505" s="73" t="s">
        <v>1255</v>
      </c>
      <c r="C505" s="72"/>
      <c r="D505" s="73" t="s">
        <v>2556</v>
      </c>
      <c r="E505" s="74">
        <f>N505/O505</f>
        <v>0.20244150559511698</v>
      </c>
      <c r="F505" s="75"/>
      <c r="G505" s="76"/>
      <c r="H505" s="76"/>
      <c r="I505" s="77"/>
      <c r="J505" s="77"/>
      <c r="K505" s="77"/>
      <c r="L505" s="77"/>
      <c r="M505" s="77"/>
      <c r="N505" s="75">
        <f>SUM(N502:N504)</f>
        <v>199</v>
      </c>
      <c r="O505" s="75">
        <f>SUM(O502:O504)</f>
        <v>983</v>
      </c>
      <c r="P505" s="75"/>
      <c r="R505" s="79"/>
    </row>
    <row r="506" spans="1:18" x14ac:dyDescent="0.25">
      <c r="A506" s="47" t="s">
        <v>2288</v>
      </c>
      <c r="B506" s="48" t="s">
        <v>2289</v>
      </c>
      <c r="C506" s="47" t="s">
        <v>2290</v>
      </c>
      <c r="D506" s="48" t="s">
        <v>2291</v>
      </c>
      <c r="E506" s="49">
        <v>0.1525</v>
      </c>
      <c r="F506" s="50">
        <v>888</v>
      </c>
      <c r="G506" s="51" t="str">
        <f>IF(E506&gt;=40%,"X","")</f>
        <v/>
      </c>
      <c r="H506" s="51" t="str">
        <f>IF(AND( E506&gt;=30%, E506 &lt;=39.99%),"X","")</f>
        <v/>
      </c>
      <c r="I506" s="52"/>
      <c r="J506" s="52"/>
      <c r="K506" s="52"/>
      <c r="L506" s="52"/>
      <c r="M506" s="52"/>
      <c r="N506" s="50">
        <v>59</v>
      </c>
      <c r="O506" s="50">
        <v>387</v>
      </c>
      <c r="P506" s="50"/>
      <c r="R506" s="53">
        <f>N506/O506</f>
        <v>0.15245478036175711</v>
      </c>
    </row>
    <row r="507" spans="1:18" x14ac:dyDescent="0.25">
      <c r="A507" s="47" t="s">
        <v>2288</v>
      </c>
      <c r="B507" s="48" t="s">
        <v>2289</v>
      </c>
      <c r="C507" s="47" t="s">
        <v>2292</v>
      </c>
      <c r="D507" s="48" t="s">
        <v>2293</v>
      </c>
      <c r="E507" s="49">
        <v>0.1115</v>
      </c>
      <c r="F507" s="50"/>
      <c r="G507" s="51" t="str">
        <f>IF(E507&gt;=40%,"X","")</f>
        <v/>
      </c>
      <c r="H507" s="51" t="str">
        <f>IF(AND( E507&gt;=30%, E507 &lt;=39.99%),"X","")</f>
        <v/>
      </c>
      <c r="I507" s="52"/>
      <c r="J507" s="52"/>
      <c r="K507" s="52"/>
      <c r="L507" s="52"/>
      <c r="M507" s="52"/>
      <c r="N507" s="50">
        <v>35</v>
      </c>
      <c r="O507" s="50">
        <v>314</v>
      </c>
      <c r="P507" s="50"/>
      <c r="R507" s="53">
        <f>N507/O507</f>
        <v>0.11146496815286625</v>
      </c>
    </row>
    <row r="508" spans="1:18" s="78" customFormat="1" x14ac:dyDescent="0.25">
      <c r="A508" s="72" t="s">
        <v>2288</v>
      </c>
      <c r="B508" s="73" t="s">
        <v>2289</v>
      </c>
      <c r="C508" s="72"/>
      <c r="D508" s="73" t="s">
        <v>2556</v>
      </c>
      <c r="E508" s="74">
        <f>N508/O508</f>
        <v>0.1340941512125535</v>
      </c>
      <c r="F508" s="75"/>
      <c r="G508" s="76"/>
      <c r="H508" s="76"/>
      <c r="I508" s="77"/>
      <c r="J508" s="77"/>
      <c r="K508" s="77"/>
      <c r="L508" s="77"/>
      <c r="M508" s="77"/>
      <c r="N508" s="75">
        <f>SUM(N506:N507)</f>
        <v>94</v>
      </c>
      <c r="O508" s="75">
        <f>SUM(O506:O507)</f>
        <v>701</v>
      </c>
      <c r="P508" s="75"/>
      <c r="R508" s="79"/>
    </row>
    <row r="509" spans="1:18" x14ac:dyDescent="0.25">
      <c r="A509" s="47" t="s">
        <v>855</v>
      </c>
      <c r="B509" s="48" t="s">
        <v>856</v>
      </c>
      <c r="C509" s="47" t="s">
        <v>857</v>
      </c>
      <c r="D509" s="48" t="s">
        <v>858</v>
      </c>
      <c r="E509" s="49">
        <v>0.33250000000000002</v>
      </c>
      <c r="F509" s="50"/>
      <c r="G509" s="51" t="str">
        <f>IF(E509&gt;=40%,"X","")</f>
        <v/>
      </c>
      <c r="H509" s="51" t="str">
        <f>IF(AND( E509&gt;=30%, E509 &lt;=39.99%),"X","")</f>
        <v>X</v>
      </c>
      <c r="I509" s="52"/>
      <c r="J509" s="52"/>
      <c r="K509" s="52"/>
      <c r="L509" s="52"/>
      <c r="M509" s="52"/>
      <c r="N509" s="50">
        <v>258</v>
      </c>
      <c r="O509" s="50">
        <v>776</v>
      </c>
      <c r="P509" s="50"/>
      <c r="R509" s="53">
        <f>N509/O509</f>
        <v>0.3324742268041237</v>
      </c>
    </row>
    <row r="510" spans="1:18" x14ac:dyDescent="0.25">
      <c r="A510" s="47" t="s">
        <v>855</v>
      </c>
      <c r="B510" s="48" t="s">
        <v>856</v>
      </c>
      <c r="C510" s="47" t="s">
        <v>859</v>
      </c>
      <c r="D510" s="48" t="s">
        <v>860</v>
      </c>
      <c r="E510" s="49">
        <v>0.34129999999999999</v>
      </c>
      <c r="F510" s="54"/>
      <c r="G510" s="51" t="str">
        <f>IF(E510&gt;=40%,"X","")</f>
        <v/>
      </c>
      <c r="H510" s="51" t="str">
        <f>IF(AND( E510&gt;=30%, E510 &lt;=39.99%),"X","")</f>
        <v>X</v>
      </c>
      <c r="I510" s="52"/>
      <c r="J510" s="52"/>
      <c r="K510" s="52"/>
      <c r="L510" s="52"/>
      <c r="M510" s="52"/>
      <c r="N510" s="50">
        <v>100</v>
      </c>
      <c r="O510" s="50">
        <v>293</v>
      </c>
      <c r="P510" s="50"/>
      <c r="R510" s="53">
        <f>N510/O510</f>
        <v>0.34129692832764508</v>
      </c>
    </row>
    <row r="511" spans="1:18" x14ac:dyDescent="0.25">
      <c r="A511" s="47" t="s">
        <v>855</v>
      </c>
      <c r="B511" s="48" t="s">
        <v>856</v>
      </c>
      <c r="C511" s="47" t="s">
        <v>861</v>
      </c>
      <c r="D511" s="48" t="s">
        <v>862</v>
      </c>
      <c r="E511" s="49">
        <v>0.2316</v>
      </c>
      <c r="F511" s="54"/>
      <c r="G511" s="51" t="str">
        <f>IF(E511&gt;=40%,"X","")</f>
        <v/>
      </c>
      <c r="H511" s="51" t="str">
        <f>IF(AND( E511&gt;=30%, E511 &lt;=39.99%),"X","")</f>
        <v/>
      </c>
      <c r="I511" s="52"/>
      <c r="J511" s="52"/>
      <c r="K511" s="52"/>
      <c r="L511" s="52"/>
      <c r="M511" s="52"/>
      <c r="N511" s="50">
        <v>132</v>
      </c>
      <c r="O511" s="50">
        <v>570</v>
      </c>
      <c r="P511" s="50"/>
      <c r="R511" s="53">
        <f>N511/O511</f>
        <v>0.23157894736842105</v>
      </c>
    </row>
    <row r="512" spans="1:18" x14ac:dyDescent="0.25">
      <c r="A512" s="47" t="s">
        <v>863</v>
      </c>
      <c r="B512" s="48" t="s">
        <v>856</v>
      </c>
      <c r="C512" s="47" t="s">
        <v>864</v>
      </c>
      <c r="D512" s="48" t="s">
        <v>865</v>
      </c>
      <c r="E512" s="49">
        <v>0.38990000000000002</v>
      </c>
      <c r="F512" s="50"/>
      <c r="G512" s="51" t="str">
        <f>IF(E512&gt;=40%,"X","")</f>
        <v/>
      </c>
      <c r="H512" s="51" t="str">
        <f>IF(AND( E512&gt;=30%, E512 &lt;=39.99%),"X","")</f>
        <v>X</v>
      </c>
      <c r="I512" s="52"/>
      <c r="J512" s="52"/>
      <c r="K512" s="52"/>
      <c r="L512" s="52"/>
      <c r="M512" s="52"/>
      <c r="N512" s="50">
        <v>101</v>
      </c>
      <c r="O512" s="50">
        <v>259</v>
      </c>
      <c r="P512" s="50"/>
      <c r="R512" s="53">
        <f>N512/O512</f>
        <v>0.38996138996138996</v>
      </c>
    </row>
    <row r="513" spans="1:18" s="78" customFormat="1" x14ac:dyDescent="0.25">
      <c r="A513" s="72" t="s">
        <v>855</v>
      </c>
      <c r="B513" s="73" t="s">
        <v>856</v>
      </c>
      <c r="C513" s="72"/>
      <c r="D513" s="73" t="s">
        <v>2556</v>
      </c>
      <c r="E513" s="74">
        <f>N513/O513</f>
        <v>0.31138040042149634</v>
      </c>
      <c r="F513" s="75"/>
      <c r="G513" s="76"/>
      <c r="H513" s="76"/>
      <c r="I513" s="77"/>
      <c r="J513" s="77"/>
      <c r="K513" s="77"/>
      <c r="L513" s="77"/>
      <c r="M513" s="77"/>
      <c r="N513" s="75">
        <f>SUM(N509:N512)</f>
        <v>591</v>
      </c>
      <c r="O513" s="75">
        <f>SUM(O509:O512)</f>
        <v>1898</v>
      </c>
      <c r="P513" s="75"/>
      <c r="R513" s="79"/>
    </row>
    <row r="514" spans="1:18" x14ac:dyDescent="0.25">
      <c r="A514" s="47" t="s">
        <v>88</v>
      </c>
      <c r="B514" s="48" t="s">
        <v>89</v>
      </c>
      <c r="C514" s="47" t="s">
        <v>90</v>
      </c>
      <c r="D514" s="48" t="s">
        <v>91</v>
      </c>
      <c r="E514" s="49">
        <v>0.24540000000000001</v>
      </c>
      <c r="F514" s="50">
        <v>888</v>
      </c>
      <c r="G514" s="51" t="s">
        <v>92</v>
      </c>
      <c r="H514" s="51"/>
      <c r="I514" s="52"/>
      <c r="J514" s="52"/>
      <c r="K514" s="52"/>
      <c r="L514" s="52"/>
      <c r="M514" s="52"/>
      <c r="N514" s="50">
        <v>67</v>
      </c>
      <c r="O514" s="50">
        <v>273</v>
      </c>
      <c r="P514" s="50"/>
      <c r="R514" s="53">
        <f>N514/O514</f>
        <v>0.24542124542124541</v>
      </c>
    </row>
    <row r="515" spans="1:18" x14ac:dyDescent="0.25">
      <c r="A515" s="47" t="s">
        <v>88</v>
      </c>
      <c r="B515" s="48" t="s">
        <v>89</v>
      </c>
      <c r="C515" s="47" t="s">
        <v>93</v>
      </c>
      <c r="D515" s="48" t="s">
        <v>94</v>
      </c>
      <c r="E515" s="49">
        <v>0.15529999999999999</v>
      </c>
      <c r="F515" s="50"/>
      <c r="G515" s="51"/>
      <c r="H515" s="51" t="s">
        <v>92</v>
      </c>
      <c r="I515" s="52"/>
      <c r="J515" s="52"/>
      <c r="K515" s="52"/>
      <c r="L515" s="52"/>
      <c r="M515" s="52"/>
      <c r="N515" s="50">
        <v>41</v>
      </c>
      <c r="O515" s="50">
        <v>264</v>
      </c>
      <c r="P515" s="50"/>
      <c r="R515" s="53">
        <f>N515/O515</f>
        <v>0.1553030303030303</v>
      </c>
    </row>
    <row r="516" spans="1:18" s="78" customFormat="1" x14ac:dyDescent="0.25">
      <c r="A516" s="72" t="s">
        <v>88</v>
      </c>
      <c r="B516" s="73" t="s">
        <v>89</v>
      </c>
      <c r="C516" s="72"/>
      <c r="D516" s="73" t="s">
        <v>2556</v>
      </c>
      <c r="E516" s="74">
        <f>N516/O516</f>
        <v>0.2011173184357542</v>
      </c>
      <c r="F516" s="75"/>
      <c r="G516" s="76"/>
      <c r="H516" s="76"/>
      <c r="I516" s="77"/>
      <c r="J516" s="77"/>
      <c r="K516" s="77"/>
      <c r="L516" s="77"/>
      <c r="M516" s="77"/>
      <c r="N516" s="75">
        <f>SUM(N514:N515)</f>
        <v>108</v>
      </c>
      <c r="O516" s="75">
        <f>SUM(O514:O515)</f>
        <v>537</v>
      </c>
      <c r="P516" s="75"/>
      <c r="R516" s="79"/>
    </row>
    <row r="517" spans="1:18" x14ac:dyDescent="0.25">
      <c r="A517" s="47" t="s">
        <v>1321</v>
      </c>
      <c r="B517" s="48" t="s">
        <v>1322</v>
      </c>
      <c r="C517" s="47" t="s">
        <v>1323</v>
      </c>
      <c r="D517" s="48" t="s">
        <v>1324</v>
      </c>
      <c r="E517" s="49">
        <v>0.31580000000000003</v>
      </c>
      <c r="F517" s="54"/>
      <c r="G517" s="51" t="str">
        <f>IF(E517&gt;=40%,"X","")</f>
        <v/>
      </c>
      <c r="H517" s="51" t="str">
        <f>IF(AND( E517&gt;=30%, E517 &lt;=39.99%),"X","")</f>
        <v>X</v>
      </c>
      <c r="I517" s="52"/>
      <c r="J517" s="52"/>
      <c r="K517" s="52"/>
      <c r="L517" s="52"/>
      <c r="M517" s="52"/>
      <c r="N517" s="50">
        <v>90</v>
      </c>
      <c r="O517" s="50">
        <v>285</v>
      </c>
      <c r="P517" s="50"/>
      <c r="R517" s="53">
        <f>N517/O517</f>
        <v>0.31578947368421051</v>
      </c>
    </row>
    <row r="518" spans="1:18" x14ac:dyDescent="0.25">
      <c r="A518" s="47" t="s">
        <v>1321</v>
      </c>
      <c r="B518" s="48" t="s">
        <v>1322</v>
      </c>
      <c r="C518" s="47" t="s">
        <v>1325</v>
      </c>
      <c r="D518" s="94" t="s">
        <v>1326</v>
      </c>
      <c r="E518" s="49">
        <v>0.17899999999999999</v>
      </c>
      <c r="F518" s="54"/>
      <c r="G518" s="51" t="str">
        <f>IF(E518&gt;=40%,"X","")</f>
        <v/>
      </c>
      <c r="H518" s="51" t="str">
        <f>IF(AND( E518&gt;=30%, E518 &lt;=39.99%),"X","")</f>
        <v/>
      </c>
      <c r="I518" s="52"/>
      <c r="J518" s="52"/>
      <c r="K518" s="52"/>
      <c r="L518" s="52"/>
      <c r="M518" s="52"/>
      <c r="N518" s="50">
        <v>41</v>
      </c>
      <c r="O518" s="50">
        <v>229</v>
      </c>
      <c r="P518" s="50"/>
      <c r="R518" s="53">
        <f>N518/O518</f>
        <v>0.17903930131004367</v>
      </c>
    </row>
    <row r="519" spans="1:18" s="78" customFormat="1" x14ac:dyDescent="0.25">
      <c r="A519" s="72" t="s">
        <v>1321</v>
      </c>
      <c r="B519" s="73" t="s">
        <v>1322</v>
      </c>
      <c r="C519" s="72"/>
      <c r="D519" s="73" t="s">
        <v>2556</v>
      </c>
      <c r="E519" s="74">
        <f>N519/O519</f>
        <v>0.25486381322957197</v>
      </c>
      <c r="F519" s="75"/>
      <c r="G519" s="76"/>
      <c r="H519" s="76"/>
      <c r="I519" s="77"/>
      <c r="J519" s="77"/>
      <c r="K519" s="77"/>
      <c r="L519" s="77"/>
      <c r="M519" s="77"/>
      <c r="N519" s="75">
        <f>SUM(N517:N518)</f>
        <v>131</v>
      </c>
      <c r="O519" s="75">
        <f>SUM(O517:O518)</f>
        <v>514</v>
      </c>
      <c r="P519" s="75"/>
      <c r="R519" s="79"/>
    </row>
    <row r="520" spans="1:18" x14ac:dyDescent="0.25">
      <c r="A520" s="47" t="s">
        <v>2018</v>
      </c>
      <c r="B520" s="48" t="s">
        <v>2019</v>
      </c>
      <c r="C520" s="47" t="s">
        <v>2020</v>
      </c>
      <c r="D520" s="48" t="s">
        <v>2021</v>
      </c>
      <c r="E520" s="49">
        <v>0.38600000000000001</v>
      </c>
      <c r="F520" s="50"/>
      <c r="G520" s="51" t="str">
        <f>IF(E520&gt;=40%,"X","")</f>
        <v/>
      </c>
      <c r="H520" s="51" t="str">
        <f>IF(AND( E520&gt;=30%, E520 &lt;=39.99%),"X","")</f>
        <v>X</v>
      </c>
      <c r="I520" s="52" t="s">
        <v>99</v>
      </c>
      <c r="J520" s="52"/>
      <c r="K520" s="52"/>
      <c r="L520" s="52" t="s">
        <v>100</v>
      </c>
      <c r="M520" s="52"/>
      <c r="N520" s="50">
        <v>83</v>
      </c>
      <c r="O520" s="50">
        <v>215</v>
      </c>
      <c r="P520" s="50"/>
      <c r="R520" s="53">
        <f>N520/O520</f>
        <v>0.38604651162790699</v>
      </c>
    </row>
    <row r="521" spans="1:18" x14ac:dyDescent="0.25">
      <c r="A521" s="47" t="s">
        <v>2018</v>
      </c>
      <c r="B521" s="48" t="s">
        <v>2019</v>
      </c>
      <c r="C521" s="47" t="s">
        <v>2022</v>
      </c>
      <c r="D521" s="48" t="s">
        <v>2023</v>
      </c>
      <c r="E521" s="49">
        <v>0.33150000000000002</v>
      </c>
      <c r="F521" s="54"/>
      <c r="G521" s="51" t="str">
        <f>IF(E521&gt;=40%,"X","")</f>
        <v/>
      </c>
      <c r="H521" s="51" t="str">
        <f>IF(AND( E521&gt;=30%, E521 &lt;=39.99%),"X","")</f>
        <v>X</v>
      </c>
      <c r="I521" s="52" t="s">
        <v>99</v>
      </c>
      <c r="J521" s="52"/>
      <c r="K521" s="52"/>
      <c r="L521" s="52" t="s">
        <v>100</v>
      </c>
      <c r="M521" s="52"/>
      <c r="N521" s="50">
        <v>59</v>
      </c>
      <c r="O521" s="50">
        <v>178</v>
      </c>
      <c r="P521" s="50"/>
      <c r="R521" s="53">
        <f>N521/O521</f>
        <v>0.33146067415730335</v>
      </c>
    </row>
    <row r="522" spans="1:18" s="78" customFormat="1" x14ac:dyDescent="0.25">
      <c r="A522" s="72" t="s">
        <v>2018</v>
      </c>
      <c r="B522" s="73" t="s">
        <v>2019</v>
      </c>
      <c r="C522" s="72"/>
      <c r="D522" s="73" t="s">
        <v>2556</v>
      </c>
      <c r="E522" s="74">
        <f>N522/O522</f>
        <v>0.361323155216285</v>
      </c>
      <c r="F522" s="75"/>
      <c r="G522" s="76"/>
      <c r="H522" s="76"/>
      <c r="I522" s="77"/>
      <c r="J522" s="77"/>
      <c r="K522" s="77"/>
      <c r="L522" s="77"/>
      <c r="M522" s="77"/>
      <c r="N522" s="75">
        <f>SUM(N520:N521)</f>
        <v>142</v>
      </c>
      <c r="O522" s="75">
        <f>SUM(O520:O521)</f>
        <v>393</v>
      </c>
      <c r="P522" s="75"/>
      <c r="R522" s="79"/>
    </row>
    <row r="523" spans="1:18" x14ac:dyDescent="0.25">
      <c r="A523" s="47" t="s">
        <v>1593</v>
      </c>
      <c r="B523" s="48" t="s">
        <v>1594</v>
      </c>
      <c r="C523" s="47" t="s">
        <v>1601</v>
      </c>
      <c r="D523" s="48" t="s">
        <v>1602</v>
      </c>
      <c r="E523" s="49">
        <v>0.317</v>
      </c>
      <c r="F523" s="54"/>
      <c r="G523" s="51" t="str">
        <f>IF(E523&gt;=40%,"X","")</f>
        <v/>
      </c>
      <c r="H523" s="51" t="str">
        <f>IF(AND( E523&gt;=30%, E523 &lt;=39.99%),"X","")</f>
        <v>X</v>
      </c>
      <c r="I523" s="52"/>
      <c r="J523" s="52"/>
      <c r="K523" s="52"/>
      <c r="L523" s="52"/>
      <c r="M523" s="52"/>
      <c r="N523" s="50">
        <v>123</v>
      </c>
      <c r="O523" s="50">
        <v>388</v>
      </c>
      <c r="P523" s="50"/>
      <c r="R523" s="53">
        <f>N523/O523</f>
        <v>0.3170103092783505</v>
      </c>
    </row>
    <row r="524" spans="1:18" x14ac:dyDescent="0.25">
      <c r="A524" s="47" t="s">
        <v>1593</v>
      </c>
      <c r="B524" s="48" t="s">
        <v>1594</v>
      </c>
      <c r="C524" s="47" t="s">
        <v>1599</v>
      </c>
      <c r="D524" s="48" t="s">
        <v>1600</v>
      </c>
      <c r="E524" s="49">
        <v>0.33700000000000002</v>
      </c>
      <c r="F524" s="50"/>
      <c r="G524" s="51" t="str">
        <f>IF(E524&gt;=40%,"X","")</f>
        <v/>
      </c>
      <c r="H524" s="51" t="str">
        <f>IF(AND( E524&gt;=30%, E524 &lt;=39.99%),"X","")</f>
        <v>X</v>
      </c>
      <c r="I524" s="52"/>
      <c r="J524" s="52"/>
      <c r="K524" s="52"/>
      <c r="L524" s="52"/>
      <c r="M524" s="52"/>
      <c r="N524" s="50">
        <v>154</v>
      </c>
      <c r="O524" s="50">
        <v>457</v>
      </c>
      <c r="P524" s="50"/>
      <c r="R524" s="53">
        <f>N524/O524</f>
        <v>0.33698030634573306</v>
      </c>
    </row>
    <row r="525" spans="1:18" x14ac:dyDescent="0.25">
      <c r="A525" s="47" t="s">
        <v>1593</v>
      </c>
      <c r="B525" s="48" t="s">
        <v>1594</v>
      </c>
      <c r="C525" s="47" t="s">
        <v>1597</v>
      </c>
      <c r="D525" s="48" t="s">
        <v>1598</v>
      </c>
      <c r="E525" s="49">
        <v>0.28670000000000001</v>
      </c>
      <c r="F525" s="50"/>
      <c r="G525" s="51" t="str">
        <f>IF(E525&gt;=40%,"X","")</f>
        <v/>
      </c>
      <c r="H525" s="51" t="str">
        <f>IF(AND( E525&gt;=30%, E525 &lt;=39.99%),"X","")</f>
        <v/>
      </c>
      <c r="I525" s="52"/>
      <c r="J525" s="52"/>
      <c r="K525" s="52"/>
      <c r="L525" s="52"/>
      <c r="M525" s="52"/>
      <c r="N525" s="50">
        <v>129</v>
      </c>
      <c r="O525" s="50">
        <v>450</v>
      </c>
      <c r="P525" s="50"/>
      <c r="R525" s="53">
        <f>N525/O525</f>
        <v>0.28666666666666668</v>
      </c>
    </row>
    <row r="526" spans="1:18" x14ac:dyDescent="0.25">
      <c r="A526" s="47" t="s">
        <v>1593</v>
      </c>
      <c r="B526" s="48" t="s">
        <v>1594</v>
      </c>
      <c r="C526" s="47" t="s">
        <v>1595</v>
      </c>
      <c r="D526" s="48" t="s">
        <v>1596</v>
      </c>
      <c r="E526" s="49">
        <v>0.33329999999999999</v>
      </c>
      <c r="F526" s="50">
        <v>888</v>
      </c>
      <c r="G526" s="51" t="str">
        <f>IF(E526&gt;=40%,"X","")</f>
        <v/>
      </c>
      <c r="H526" s="51" t="str">
        <f>IF(AND( E526&gt;=30%, E526 &lt;=39.99%),"X","")</f>
        <v>X</v>
      </c>
      <c r="I526" s="52"/>
      <c r="J526" s="52"/>
      <c r="K526" s="52"/>
      <c r="L526" s="52"/>
      <c r="M526" s="52"/>
      <c r="N526" s="50">
        <v>200</v>
      </c>
      <c r="O526" s="50">
        <v>600</v>
      </c>
      <c r="P526" s="50"/>
      <c r="R526" s="53">
        <f>N526/O526</f>
        <v>0.33333333333333331</v>
      </c>
    </row>
    <row r="527" spans="1:18" s="78" customFormat="1" x14ac:dyDescent="0.25">
      <c r="A527" s="72" t="s">
        <v>1593</v>
      </c>
      <c r="B527" s="73" t="s">
        <v>1594</v>
      </c>
      <c r="C527" s="72"/>
      <c r="D527" s="73" t="s">
        <v>2556</v>
      </c>
      <c r="E527" s="74">
        <f>N527/O527</f>
        <v>0.31978891820580474</v>
      </c>
      <c r="F527" s="75"/>
      <c r="G527" s="76"/>
      <c r="H527" s="76"/>
      <c r="I527" s="77"/>
      <c r="J527" s="77"/>
      <c r="K527" s="77"/>
      <c r="L527" s="77"/>
      <c r="M527" s="77"/>
      <c r="N527" s="75">
        <f>SUM(N523:N526)</f>
        <v>606</v>
      </c>
      <c r="O527" s="75">
        <f>SUM(O523:O526)</f>
        <v>1895</v>
      </c>
      <c r="P527" s="75"/>
      <c r="R527" s="79"/>
    </row>
    <row r="528" spans="1:18" x14ac:dyDescent="0.25">
      <c r="A528" s="47" t="s">
        <v>2079</v>
      </c>
      <c r="B528" s="48" t="s">
        <v>2080</v>
      </c>
      <c r="C528" s="47" t="s">
        <v>2081</v>
      </c>
      <c r="D528" s="48" t="s">
        <v>2082</v>
      </c>
      <c r="E528" s="49">
        <v>0.30590000000000001</v>
      </c>
      <c r="F528" s="50">
        <v>888</v>
      </c>
      <c r="G528" s="51" t="str">
        <f>IF(E528&gt;=40%,"X","")</f>
        <v/>
      </c>
      <c r="H528" s="51" t="str">
        <f>IF(AND( E528&gt;=30%, E528 &lt;=39.99%),"X","")</f>
        <v>X</v>
      </c>
      <c r="I528" s="52"/>
      <c r="J528" s="52"/>
      <c r="K528" s="52"/>
      <c r="L528" s="52"/>
      <c r="M528" s="52"/>
      <c r="N528" s="50">
        <v>167</v>
      </c>
      <c r="O528" s="50">
        <v>546</v>
      </c>
      <c r="P528" s="50"/>
      <c r="R528" s="53">
        <f>N528/O528</f>
        <v>0.30586080586080588</v>
      </c>
    </row>
    <row r="529" spans="1:18" x14ac:dyDescent="0.25">
      <c r="A529" s="47" t="s">
        <v>2079</v>
      </c>
      <c r="B529" s="48" t="s">
        <v>2080</v>
      </c>
      <c r="C529" s="47" t="s">
        <v>2083</v>
      </c>
      <c r="D529" s="48" t="s">
        <v>2084</v>
      </c>
      <c r="E529" s="49">
        <v>0.18890000000000001</v>
      </c>
      <c r="F529" s="50"/>
      <c r="G529" s="51"/>
      <c r="H529" s="51"/>
      <c r="I529" s="52"/>
      <c r="J529" s="52"/>
      <c r="K529" s="52"/>
      <c r="L529" s="52"/>
      <c r="M529" s="52"/>
      <c r="N529" s="50">
        <v>173</v>
      </c>
      <c r="O529" s="50">
        <v>916</v>
      </c>
      <c r="P529" s="50"/>
      <c r="R529" s="53">
        <f>N529/O529</f>
        <v>0.18886462882096069</v>
      </c>
    </row>
    <row r="530" spans="1:18" x14ac:dyDescent="0.25">
      <c r="A530" s="47" t="s">
        <v>2079</v>
      </c>
      <c r="B530" s="48" t="s">
        <v>2080</v>
      </c>
      <c r="C530" s="47" t="s">
        <v>2085</v>
      </c>
      <c r="D530" s="48" t="s">
        <v>2086</v>
      </c>
      <c r="E530" s="49">
        <v>0.22220000000000001</v>
      </c>
      <c r="F530" s="50"/>
      <c r="G530" s="51" t="str">
        <f>IF(E530&gt;=40%,"X","")</f>
        <v/>
      </c>
      <c r="H530" s="51" t="str">
        <f>IF(AND( E530&gt;=30%, E530 &lt;=39.99%),"X","")</f>
        <v/>
      </c>
      <c r="I530" s="52"/>
      <c r="J530" s="52"/>
      <c r="K530" s="52"/>
      <c r="L530" s="52"/>
      <c r="M530" s="52"/>
      <c r="N530" s="50">
        <v>60</v>
      </c>
      <c r="O530" s="50">
        <v>270</v>
      </c>
      <c r="P530" s="50"/>
      <c r="R530" s="53">
        <f>N530/O530</f>
        <v>0.22222222222222221</v>
      </c>
    </row>
    <row r="531" spans="1:18" x14ac:dyDescent="0.25">
      <c r="A531" s="47" t="s">
        <v>2079</v>
      </c>
      <c r="B531" s="48" t="s">
        <v>2080</v>
      </c>
      <c r="C531" s="47" t="s">
        <v>2087</v>
      </c>
      <c r="D531" s="48" t="s">
        <v>2088</v>
      </c>
      <c r="E531" s="49">
        <v>0.24390000000000001</v>
      </c>
      <c r="F531" s="54"/>
      <c r="G531" s="51" t="str">
        <f>IF(E531&gt;=40%,"X","")</f>
        <v/>
      </c>
      <c r="H531" s="51" t="str">
        <f>IF(AND( E531&gt;=30%, E531 &lt;=39.99%),"X","")</f>
        <v/>
      </c>
      <c r="I531" s="52"/>
      <c r="J531" s="52"/>
      <c r="K531" s="52"/>
      <c r="L531" s="52"/>
      <c r="M531" s="52"/>
      <c r="N531" s="50">
        <v>190</v>
      </c>
      <c r="O531" s="50">
        <v>779</v>
      </c>
      <c r="P531" s="50"/>
      <c r="R531" s="53">
        <f>N531/O531</f>
        <v>0.24390243902439024</v>
      </c>
    </row>
    <row r="532" spans="1:18" x14ac:dyDescent="0.25">
      <c r="A532" s="47" t="s">
        <v>2079</v>
      </c>
      <c r="B532" s="48" t="s">
        <v>2080</v>
      </c>
      <c r="C532" s="47" t="s">
        <v>2089</v>
      </c>
      <c r="D532" s="48" t="s">
        <v>2090</v>
      </c>
      <c r="E532" s="49">
        <v>0.17560000000000001</v>
      </c>
      <c r="F532" s="54"/>
      <c r="G532" s="51" t="str">
        <f>IF(E532&gt;=40%,"X","")</f>
        <v/>
      </c>
      <c r="H532" s="51" t="str">
        <f>IF(AND( E532&gt;=30%, E532 &lt;=39.99%),"X","")</f>
        <v/>
      </c>
      <c r="I532" s="52"/>
      <c r="J532" s="52"/>
      <c r="K532" s="52"/>
      <c r="L532" s="52"/>
      <c r="M532" s="52"/>
      <c r="N532" s="50">
        <v>171</v>
      </c>
      <c r="O532" s="50">
        <v>974</v>
      </c>
      <c r="P532" s="50"/>
      <c r="R532" s="53">
        <f>N532/O532</f>
        <v>0.17556468172484599</v>
      </c>
    </row>
    <row r="533" spans="1:18" s="78" customFormat="1" x14ac:dyDescent="0.25">
      <c r="A533" s="72" t="s">
        <v>2079</v>
      </c>
      <c r="B533" s="73" t="s">
        <v>2080</v>
      </c>
      <c r="C533" s="72"/>
      <c r="D533" s="73" t="s">
        <v>2556</v>
      </c>
      <c r="E533" s="74">
        <f>N533/O533</f>
        <v>0.21836441893830702</v>
      </c>
      <c r="F533" s="75"/>
      <c r="G533" s="76"/>
      <c r="H533" s="76"/>
      <c r="I533" s="77"/>
      <c r="J533" s="77"/>
      <c r="K533" s="77"/>
      <c r="L533" s="77"/>
      <c r="M533" s="77"/>
      <c r="N533" s="75">
        <f>SUM(N528:N532)</f>
        <v>761</v>
      </c>
      <c r="O533" s="75">
        <f>SUM(O528:O532)</f>
        <v>3485</v>
      </c>
      <c r="P533" s="75"/>
      <c r="R533" s="79"/>
    </row>
    <row r="534" spans="1:18" x14ac:dyDescent="0.25">
      <c r="A534" s="47" t="s">
        <v>2117</v>
      </c>
      <c r="B534" s="48" t="s">
        <v>2118</v>
      </c>
      <c r="C534" s="47" t="s">
        <v>2119</v>
      </c>
      <c r="D534" s="48" t="s">
        <v>2626</v>
      </c>
      <c r="E534" s="49">
        <v>0.2099</v>
      </c>
      <c r="F534" s="50"/>
      <c r="G534" s="51" t="str">
        <f>IF(E534&gt;=40%,"X","")</f>
        <v/>
      </c>
      <c r="H534" s="51"/>
      <c r="I534" s="52"/>
      <c r="J534" s="52"/>
      <c r="K534" s="52"/>
      <c r="L534" s="52"/>
      <c r="M534" s="52"/>
      <c r="N534" s="50">
        <v>186</v>
      </c>
      <c r="O534" s="50">
        <v>886</v>
      </c>
      <c r="P534" s="50"/>
      <c r="R534" s="53">
        <f>N534/O534</f>
        <v>0.20993227990970656</v>
      </c>
    </row>
    <row r="535" spans="1:18" x14ac:dyDescent="0.25">
      <c r="A535" s="47" t="s">
        <v>2117</v>
      </c>
      <c r="B535" s="48" t="s">
        <v>2118</v>
      </c>
      <c r="C535" s="47" t="s">
        <v>2120</v>
      </c>
      <c r="D535" s="48" t="s">
        <v>2627</v>
      </c>
      <c r="E535" s="49">
        <v>0.21879999999999999</v>
      </c>
      <c r="F535" s="50"/>
      <c r="G535" s="51" t="str">
        <f>IF(E535&gt;=40%,"X","")</f>
        <v/>
      </c>
      <c r="H535" s="51" t="str">
        <f>IF(AND( E535&gt;=30%, E535 &lt;=39.99%),"X","")</f>
        <v/>
      </c>
      <c r="I535" s="52"/>
      <c r="J535" s="52"/>
      <c r="K535" s="52"/>
      <c r="L535" s="52"/>
      <c r="M535" s="52"/>
      <c r="N535" s="50">
        <v>98</v>
      </c>
      <c r="O535" s="50">
        <v>448</v>
      </c>
      <c r="P535" s="50"/>
      <c r="R535" s="53">
        <f>N535/O535</f>
        <v>0.21875</v>
      </c>
    </row>
    <row r="536" spans="1:18" x14ac:dyDescent="0.25">
      <c r="A536" s="47" t="s">
        <v>2117</v>
      </c>
      <c r="B536" s="48" t="s">
        <v>2118</v>
      </c>
      <c r="C536" s="47" t="s">
        <v>2121</v>
      </c>
      <c r="D536" s="48" t="s">
        <v>2628</v>
      </c>
      <c r="E536" s="49">
        <v>0.2283</v>
      </c>
      <c r="F536" s="50"/>
      <c r="G536" s="51" t="str">
        <f>IF(E536&gt;=40%,"X","")</f>
        <v/>
      </c>
      <c r="H536" s="51" t="str">
        <f>IF(AND( E536&gt;=30%, E536 &lt;=39.99%),"X","")</f>
        <v/>
      </c>
      <c r="I536" s="52"/>
      <c r="J536" s="52"/>
      <c r="K536" s="52"/>
      <c r="L536" s="52"/>
      <c r="M536" s="52"/>
      <c r="N536" s="50">
        <v>108</v>
      </c>
      <c r="O536" s="50">
        <v>473</v>
      </c>
      <c r="P536" s="50"/>
      <c r="R536" s="53">
        <f>N536/O536</f>
        <v>0.22832980972515857</v>
      </c>
    </row>
    <row r="537" spans="1:18" x14ac:dyDescent="0.25">
      <c r="A537" s="47" t="s">
        <v>2117</v>
      </c>
      <c r="B537" s="48" t="s">
        <v>2118</v>
      </c>
      <c r="C537" s="47" t="s">
        <v>2122</v>
      </c>
      <c r="D537" s="48" t="s">
        <v>2633</v>
      </c>
      <c r="E537" s="49">
        <v>0.1555</v>
      </c>
      <c r="F537" s="54"/>
      <c r="G537" s="51" t="str">
        <f>IF(E537&gt;=40%,"X","")</f>
        <v/>
      </c>
      <c r="H537" s="51" t="str">
        <f>IF(AND( E537&gt;=30%, E537 &lt;=39.99%),"X","")</f>
        <v/>
      </c>
      <c r="I537" s="52"/>
      <c r="J537" s="52"/>
      <c r="K537" s="52"/>
      <c r="L537" s="52"/>
      <c r="M537" s="52"/>
      <c r="N537" s="50">
        <v>65</v>
      </c>
      <c r="O537" s="50">
        <v>418</v>
      </c>
      <c r="P537" s="50"/>
      <c r="R537" s="53">
        <f>N537/O537</f>
        <v>0.15550239234449761</v>
      </c>
    </row>
    <row r="538" spans="1:18" s="78" customFormat="1" x14ac:dyDescent="0.25">
      <c r="A538" s="72" t="s">
        <v>2117</v>
      </c>
      <c r="B538" s="73" t="s">
        <v>2118</v>
      </c>
      <c r="C538" s="72"/>
      <c r="D538" s="73" t="s">
        <v>2556</v>
      </c>
      <c r="E538" s="74">
        <f>N538/O538</f>
        <v>0.20539325842696629</v>
      </c>
      <c r="F538" s="75"/>
      <c r="G538" s="76"/>
      <c r="H538" s="76"/>
      <c r="I538" s="77"/>
      <c r="J538" s="77"/>
      <c r="K538" s="77"/>
      <c r="L538" s="77"/>
      <c r="M538" s="77"/>
      <c r="N538" s="75">
        <f>SUM(N534:N537)</f>
        <v>457</v>
      </c>
      <c r="O538" s="75">
        <f>SUM(O534:O537)</f>
        <v>2225</v>
      </c>
      <c r="P538" s="75"/>
      <c r="R538" s="79"/>
    </row>
    <row r="539" spans="1:18" x14ac:dyDescent="0.25">
      <c r="A539" s="47" t="s">
        <v>1797</v>
      </c>
      <c r="B539" s="48" t="s">
        <v>1798</v>
      </c>
      <c r="C539" s="47" t="s">
        <v>1801</v>
      </c>
      <c r="D539" s="48" t="s">
        <v>1802</v>
      </c>
      <c r="E539" s="49">
        <v>0.3614</v>
      </c>
      <c r="F539" s="50"/>
      <c r="G539" s="51" t="str">
        <f>IF(E539&gt;=40%,"X","")</f>
        <v/>
      </c>
      <c r="H539" s="51" t="str">
        <f>IF(AND( E539&gt;=30%, E539 &lt;=39.99%),"X","")</f>
        <v>X</v>
      </c>
      <c r="I539" s="52"/>
      <c r="J539" s="52"/>
      <c r="K539" s="52"/>
      <c r="L539" s="52"/>
      <c r="M539" s="52"/>
      <c r="N539" s="50">
        <v>103</v>
      </c>
      <c r="O539" s="50">
        <v>285</v>
      </c>
      <c r="P539" s="50"/>
      <c r="R539" s="53">
        <f>N539/O539</f>
        <v>0.36140350877192984</v>
      </c>
    </row>
    <row r="540" spans="1:18" x14ac:dyDescent="0.25">
      <c r="A540" s="47" t="s">
        <v>1797</v>
      </c>
      <c r="B540" s="48" t="s">
        <v>1798</v>
      </c>
      <c r="C540" s="47" t="s">
        <v>1799</v>
      </c>
      <c r="D540" s="48" t="s">
        <v>1800</v>
      </c>
      <c r="E540" s="49">
        <v>0.26869999999999999</v>
      </c>
      <c r="F540" s="50"/>
      <c r="G540" s="51"/>
      <c r="H540" s="51" t="str">
        <f>IF(AND( E540&gt;=30%, E540 &lt;=39.99%),"X","")</f>
        <v/>
      </c>
      <c r="I540" s="52"/>
      <c r="J540" s="52"/>
      <c r="K540" s="52"/>
      <c r="L540" s="52"/>
      <c r="M540" s="52"/>
      <c r="N540" s="50">
        <v>61</v>
      </c>
      <c r="O540" s="50">
        <v>227</v>
      </c>
      <c r="P540" s="50"/>
      <c r="R540" s="53">
        <f>N540/O540</f>
        <v>0.2687224669603524</v>
      </c>
    </row>
    <row r="541" spans="1:18" s="78" customFormat="1" x14ac:dyDescent="0.25">
      <c r="A541" s="72" t="s">
        <v>1797</v>
      </c>
      <c r="B541" s="73" t="s">
        <v>1798</v>
      </c>
      <c r="C541" s="72"/>
      <c r="D541" s="73" t="s">
        <v>2556</v>
      </c>
      <c r="E541" s="74">
        <f>N541/O541</f>
        <v>0.3203125</v>
      </c>
      <c r="F541" s="75"/>
      <c r="G541" s="76"/>
      <c r="H541" s="76"/>
      <c r="I541" s="77"/>
      <c r="J541" s="77"/>
      <c r="K541" s="77"/>
      <c r="L541" s="77"/>
      <c r="M541" s="77"/>
      <c r="N541" s="75">
        <f>SUM(N539:N540)</f>
        <v>164</v>
      </c>
      <c r="O541" s="75">
        <f>SUM(O539:O540)</f>
        <v>512</v>
      </c>
      <c r="P541" s="75"/>
      <c r="R541" s="79"/>
    </row>
    <row r="542" spans="1:18" x14ac:dyDescent="0.25">
      <c r="A542" s="47" t="s">
        <v>2123</v>
      </c>
      <c r="B542" s="48" t="s">
        <v>2124</v>
      </c>
      <c r="C542" s="47" t="s">
        <v>2125</v>
      </c>
      <c r="D542" s="48" t="s">
        <v>2126</v>
      </c>
      <c r="E542" s="49">
        <v>0.3115</v>
      </c>
      <c r="F542" s="50"/>
      <c r="G542" s="51" t="str">
        <f>IF(E542&gt;=40%,"X","")</f>
        <v/>
      </c>
      <c r="H542" s="51" t="str">
        <f>IF(AND( E542&gt;=30%, E542 &lt;=39.99%),"X","")</f>
        <v>X</v>
      </c>
      <c r="I542" s="52"/>
      <c r="J542" s="52"/>
      <c r="K542" s="52"/>
      <c r="L542" s="52"/>
      <c r="M542" s="52"/>
      <c r="N542" s="50">
        <v>81</v>
      </c>
      <c r="O542" s="50">
        <v>260</v>
      </c>
      <c r="P542" s="62"/>
      <c r="R542" s="53">
        <f>N542/O542</f>
        <v>0.31153846153846154</v>
      </c>
    </row>
    <row r="543" spans="1:18" x14ac:dyDescent="0.25">
      <c r="A543" s="47" t="s">
        <v>2123</v>
      </c>
      <c r="B543" s="48" t="s">
        <v>2124</v>
      </c>
      <c r="C543" s="47" t="s">
        <v>2127</v>
      </c>
      <c r="D543" s="48" t="s">
        <v>2128</v>
      </c>
      <c r="E543" s="49">
        <v>0.2288</v>
      </c>
      <c r="F543" s="50"/>
      <c r="G543" s="51"/>
      <c r="H543" s="51" t="str">
        <f>IF(AND( E543&gt;=30%, E543 &lt;=39.99%),"X","")</f>
        <v/>
      </c>
      <c r="I543" s="52"/>
      <c r="J543" s="52"/>
      <c r="K543" s="52"/>
      <c r="L543" s="52"/>
      <c r="M543" s="52"/>
      <c r="N543" s="50">
        <v>81</v>
      </c>
      <c r="O543" s="50">
        <v>354</v>
      </c>
      <c r="P543" s="50"/>
      <c r="R543" s="53">
        <f>N543/O543</f>
        <v>0.2288135593220339</v>
      </c>
    </row>
    <row r="544" spans="1:18" s="78" customFormat="1" x14ac:dyDescent="0.25">
      <c r="A544" s="72" t="s">
        <v>2123</v>
      </c>
      <c r="B544" s="73" t="s">
        <v>2124</v>
      </c>
      <c r="C544" s="72"/>
      <c r="D544" s="73" t="s">
        <v>2556</v>
      </c>
      <c r="E544" s="74">
        <f>N544/O544</f>
        <v>0.26384364820846906</v>
      </c>
      <c r="F544" s="75"/>
      <c r="G544" s="76"/>
      <c r="H544" s="76"/>
      <c r="I544" s="77"/>
      <c r="J544" s="77"/>
      <c r="K544" s="77"/>
      <c r="L544" s="77"/>
      <c r="M544" s="77"/>
      <c r="N544" s="75">
        <f>SUM(N542:N543)</f>
        <v>162</v>
      </c>
      <c r="O544" s="75">
        <f>SUM(O542:O543)</f>
        <v>614</v>
      </c>
      <c r="P544" s="75"/>
      <c r="R544" s="79"/>
    </row>
    <row r="545" spans="1:18" x14ac:dyDescent="0.25">
      <c r="A545" s="47" t="s">
        <v>1135</v>
      </c>
      <c r="B545" s="48" t="s">
        <v>1136</v>
      </c>
      <c r="C545" s="47" t="s">
        <v>1137</v>
      </c>
      <c r="D545" s="48" t="s">
        <v>1138</v>
      </c>
      <c r="E545" s="49">
        <v>0.30570000000000003</v>
      </c>
      <c r="F545" s="50">
        <v>888</v>
      </c>
      <c r="G545" s="51" t="str">
        <f>IF(E545&gt;=40%,"X","")</f>
        <v/>
      </c>
      <c r="H545" s="51" t="str">
        <f>IF(AND( E545&gt;=30%, E545 &lt;=39.99%),"X","")</f>
        <v>X</v>
      </c>
      <c r="I545" s="52"/>
      <c r="J545" s="52"/>
      <c r="K545" s="52"/>
      <c r="L545" s="52"/>
      <c r="M545" s="52"/>
      <c r="N545" s="50">
        <v>59</v>
      </c>
      <c r="O545" s="50">
        <v>193</v>
      </c>
      <c r="P545" s="50"/>
      <c r="R545" s="53">
        <f>N545/O545</f>
        <v>0.30569948186528495</v>
      </c>
    </row>
    <row r="546" spans="1:18" x14ac:dyDescent="0.25">
      <c r="A546" s="47" t="s">
        <v>1135</v>
      </c>
      <c r="B546" s="48" t="s">
        <v>1136</v>
      </c>
      <c r="C546" s="47" t="s">
        <v>1139</v>
      </c>
      <c r="D546" s="48" t="s">
        <v>1140</v>
      </c>
      <c r="E546" s="49">
        <v>0.16850000000000001</v>
      </c>
      <c r="F546" s="50"/>
      <c r="G546" s="51" t="str">
        <f>IF(E546&gt;=40%,"X","")</f>
        <v/>
      </c>
      <c r="H546" s="51" t="str">
        <f>IF(AND( E546&gt;=30%, E546 &lt;=39.99%),"X","")</f>
        <v/>
      </c>
      <c r="I546" s="52"/>
      <c r="J546" s="52"/>
      <c r="K546" s="52"/>
      <c r="L546" s="52"/>
      <c r="M546" s="52"/>
      <c r="N546" s="50">
        <v>31</v>
      </c>
      <c r="O546" s="50">
        <v>184</v>
      </c>
      <c r="P546" s="50"/>
      <c r="R546" s="53">
        <f>N546/O546</f>
        <v>0.16847826086956522</v>
      </c>
    </row>
    <row r="547" spans="1:18" s="78" customFormat="1" x14ac:dyDescent="0.25">
      <c r="A547" s="72" t="s">
        <v>1135</v>
      </c>
      <c r="B547" s="73" t="s">
        <v>1136</v>
      </c>
      <c r="C547" s="72"/>
      <c r="D547" s="73" t="s">
        <v>2556</v>
      </c>
      <c r="E547" s="74">
        <f>N547/O547</f>
        <v>0.23872679045092837</v>
      </c>
      <c r="F547" s="75"/>
      <c r="G547" s="76"/>
      <c r="H547" s="76"/>
      <c r="I547" s="77"/>
      <c r="J547" s="77"/>
      <c r="K547" s="77"/>
      <c r="L547" s="77"/>
      <c r="M547" s="77"/>
      <c r="N547" s="75">
        <f>SUM(N545:N546)</f>
        <v>90</v>
      </c>
      <c r="O547" s="75">
        <f>SUM(O545:O546)</f>
        <v>377</v>
      </c>
      <c r="P547" s="75"/>
      <c r="R547" s="79"/>
    </row>
    <row r="548" spans="1:18" x14ac:dyDescent="0.25">
      <c r="A548" s="47" t="s">
        <v>2054</v>
      </c>
      <c r="B548" s="48" t="s">
        <v>2055</v>
      </c>
      <c r="C548" s="47" t="s">
        <v>2056</v>
      </c>
      <c r="D548" s="48" t="s">
        <v>2057</v>
      </c>
      <c r="E548" s="49">
        <v>0.17130000000000001</v>
      </c>
      <c r="F548" s="50">
        <v>888</v>
      </c>
      <c r="G548" s="51" t="str">
        <f>IF(E548&gt;=40%,"X","")</f>
        <v/>
      </c>
      <c r="H548" s="51" t="str">
        <f>IF(AND( E548&gt;=30%, E548 &lt;=39.99%),"X","")</f>
        <v/>
      </c>
      <c r="I548" s="52"/>
      <c r="J548" s="52"/>
      <c r="K548" s="52"/>
      <c r="L548" s="52"/>
      <c r="M548" s="52"/>
      <c r="N548" s="50">
        <v>87</v>
      </c>
      <c r="O548" s="50">
        <v>508</v>
      </c>
      <c r="P548" s="50"/>
      <c r="R548" s="53">
        <f>N548/O548</f>
        <v>0.17125984251968504</v>
      </c>
    </row>
    <row r="549" spans="1:18" x14ac:dyDescent="0.25">
      <c r="A549" s="47" t="s">
        <v>2054</v>
      </c>
      <c r="B549" s="48" t="s">
        <v>2055</v>
      </c>
      <c r="C549" s="47" t="s">
        <v>2058</v>
      </c>
      <c r="D549" s="48" t="s">
        <v>2059</v>
      </c>
      <c r="E549" s="49">
        <v>0.13009999999999999</v>
      </c>
      <c r="F549" s="50"/>
      <c r="G549" s="51" t="str">
        <f>IF(E549&gt;=40%,"X","")</f>
        <v/>
      </c>
      <c r="H549" s="51" t="str">
        <f>IF(AND( E549&gt;=30%, E549 &lt;=39.99%),"X","")</f>
        <v/>
      </c>
      <c r="I549" s="52"/>
      <c r="J549" s="52"/>
      <c r="K549" s="52"/>
      <c r="L549" s="52"/>
      <c r="M549" s="52"/>
      <c r="N549" s="50">
        <v>51</v>
      </c>
      <c r="O549" s="50">
        <v>392</v>
      </c>
      <c r="P549" s="50"/>
      <c r="R549" s="53">
        <f>N549/O549</f>
        <v>0.13010204081632654</v>
      </c>
    </row>
    <row r="550" spans="1:18" s="78" customFormat="1" x14ac:dyDescent="0.25">
      <c r="A550" s="72" t="s">
        <v>2054</v>
      </c>
      <c r="B550" s="73" t="s">
        <v>2055</v>
      </c>
      <c r="C550" s="72"/>
      <c r="D550" s="73" t="s">
        <v>2556</v>
      </c>
      <c r="E550" s="74">
        <f>N550/O550</f>
        <v>0.15333333333333332</v>
      </c>
      <c r="F550" s="75"/>
      <c r="G550" s="76"/>
      <c r="H550" s="76"/>
      <c r="I550" s="77"/>
      <c r="J550" s="77"/>
      <c r="K550" s="77"/>
      <c r="L550" s="77"/>
      <c r="M550" s="77"/>
      <c r="N550" s="75">
        <f>SUM(N548:N549)</f>
        <v>138</v>
      </c>
      <c r="O550" s="75">
        <f>SUM(O548:O549)</f>
        <v>900</v>
      </c>
      <c r="P550" s="75"/>
      <c r="R550" s="79"/>
    </row>
    <row r="551" spans="1:18" x14ac:dyDescent="0.25">
      <c r="A551" s="47" t="s">
        <v>513</v>
      </c>
      <c r="B551" s="48" t="s">
        <v>512</v>
      </c>
      <c r="C551" s="47" t="s">
        <v>517</v>
      </c>
      <c r="D551" s="48" t="s">
        <v>516</v>
      </c>
      <c r="E551" s="49">
        <v>0.33660000000000001</v>
      </c>
      <c r="F551" s="54"/>
      <c r="G551" s="51" t="str">
        <f>IF(E551&gt;=40%,"X","")</f>
        <v/>
      </c>
      <c r="H551" s="51" t="str">
        <f>IF(AND( E551&gt;=30%, E551 &lt;=39.99%),"X","")</f>
        <v>X</v>
      </c>
      <c r="I551" s="52"/>
      <c r="J551" s="52"/>
      <c r="K551" s="52"/>
      <c r="L551" s="52"/>
      <c r="M551" s="52"/>
      <c r="N551" s="50">
        <v>102</v>
      </c>
      <c r="O551" s="50">
        <v>303</v>
      </c>
      <c r="P551" s="50"/>
      <c r="R551" s="53">
        <f>N551/O551</f>
        <v>0.33663366336633666</v>
      </c>
    </row>
    <row r="552" spans="1:18" x14ac:dyDescent="0.25">
      <c r="A552" s="47" t="s">
        <v>513</v>
      </c>
      <c r="B552" s="48" t="s">
        <v>512</v>
      </c>
      <c r="C552" s="47" t="s">
        <v>511</v>
      </c>
      <c r="D552" s="48" t="s">
        <v>510</v>
      </c>
      <c r="E552" s="49">
        <v>0.3125</v>
      </c>
      <c r="F552" s="50"/>
      <c r="G552" s="51" t="str">
        <f>IF(E552&gt;=40%,"X","")</f>
        <v/>
      </c>
      <c r="H552" s="51" t="str">
        <f>IF(AND( E552&gt;=30%, E552 &lt;=39.99%),"X","")</f>
        <v>X</v>
      </c>
      <c r="I552" s="52"/>
      <c r="J552" s="52"/>
      <c r="K552" s="52"/>
      <c r="L552" s="52"/>
      <c r="M552" s="52"/>
      <c r="N552" s="50">
        <v>60</v>
      </c>
      <c r="O552" s="50">
        <v>192</v>
      </c>
      <c r="P552" s="50"/>
      <c r="R552" s="53">
        <f>N552/O552</f>
        <v>0.3125</v>
      </c>
    </row>
    <row r="553" spans="1:18" x14ac:dyDescent="0.25">
      <c r="A553" s="47" t="s">
        <v>513</v>
      </c>
      <c r="B553" s="48" t="s">
        <v>512</v>
      </c>
      <c r="C553" s="47" t="s">
        <v>515</v>
      </c>
      <c r="D553" s="48" t="s">
        <v>514</v>
      </c>
      <c r="E553" s="49">
        <v>0.33700000000000002</v>
      </c>
      <c r="F553" s="50"/>
      <c r="G553" s="51" t="str">
        <f>IF(E553&gt;=40%,"X","")</f>
        <v/>
      </c>
      <c r="H553" s="51" t="str">
        <f>IF(AND( E553&gt;=30%, E553 &lt;=39.99%),"X","")</f>
        <v>X</v>
      </c>
      <c r="I553" s="52"/>
      <c r="J553" s="52"/>
      <c r="K553" s="52"/>
      <c r="L553" s="52"/>
      <c r="M553" s="52"/>
      <c r="N553" s="50">
        <v>62</v>
      </c>
      <c r="O553" s="50">
        <v>184</v>
      </c>
      <c r="P553" s="50"/>
      <c r="R553" s="53">
        <f>N553/O553</f>
        <v>0.33695652173913043</v>
      </c>
    </row>
    <row r="554" spans="1:18" s="78" customFormat="1" x14ac:dyDescent="0.25">
      <c r="A554" s="72" t="s">
        <v>513</v>
      </c>
      <c r="B554" s="73" t="s">
        <v>512</v>
      </c>
      <c r="C554" s="72"/>
      <c r="D554" s="73" t="s">
        <v>2556</v>
      </c>
      <c r="E554" s="74">
        <f>N554/O554</f>
        <v>0.32989690721649484</v>
      </c>
      <c r="F554" s="75"/>
      <c r="G554" s="76"/>
      <c r="H554" s="76"/>
      <c r="I554" s="77"/>
      <c r="J554" s="77"/>
      <c r="K554" s="77"/>
      <c r="L554" s="77"/>
      <c r="M554" s="77"/>
      <c r="N554" s="75">
        <f>SUM(N551:N553)</f>
        <v>224</v>
      </c>
      <c r="O554" s="75">
        <f>SUM(O551:O553)</f>
        <v>679</v>
      </c>
      <c r="P554" s="75"/>
      <c r="R554" s="79"/>
    </row>
    <row r="555" spans="1:18" x14ac:dyDescent="0.25">
      <c r="A555" s="47" t="s">
        <v>976</v>
      </c>
      <c r="B555" s="48" t="s">
        <v>977</v>
      </c>
      <c r="C555" s="47" t="s">
        <v>978</v>
      </c>
      <c r="D555" s="48" t="s">
        <v>979</v>
      </c>
      <c r="E555" s="49">
        <v>0.48049999999999998</v>
      </c>
      <c r="F555" s="50">
        <v>888</v>
      </c>
      <c r="G555" s="51" t="str">
        <f>IF(E555&gt;=40%,"X","")</f>
        <v>X</v>
      </c>
      <c r="H555" s="51" t="str">
        <f>IF(AND( E555&gt;=30%, E555 &lt;=39.99%),"X","")</f>
        <v/>
      </c>
      <c r="I555" s="52" t="s">
        <v>99</v>
      </c>
      <c r="J555" s="52"/>
      <c r="K555" s="52"/>
      <c r="L555" s="52" t="s">
        <v>100</v>
      </c>
      <c r="M555" s="52"/>
      <c r="N555" s="50">
        <v>283</v>
      </c>
      <c r="O555" s="50">
        <v>589</v>
      </c>
      <c r="P555" s="50"/>
      <c r="R555" s="53">
        <f>N555/O555</f>
        <v>0.48047538200339557</v>
      </c>
    </row>
    <row r="556" spans="1:18" x14ac:dyDescent="0.25">
      <c r="A556" s="47" t="s">
        <v>976</v>
      </c>
      <c r="B556" s="48" t="s">
        <v>977</v>
      </c>
      <c r="C556" s="47" t="s">
        <v>980</v>
      </c>
      <c r="D556" s="48" t="s">
        <v>981</v>
      </c>
      <c r="E556" s="49">
        <v>0.44829999999999998</v>
      </c>
      <c r="F556" s="50"/>
      <c r="G556" s="51" t="str">
        <f>IF(E556&gt;=40%,"X","")</f>
        <v>X</v>
      </c>
      <c r="H556" s="51" t="str">
        <f>IF(AND( E556&gt;=30%, E556 &lt;=39.99%),"X","")</f>
        <v/>
      </c>
      <c r="I556" s="52" t="s">
        <v>99</v>
      </c>
      <c r="J556" s="52"/>
      <c r="K556" s="52"/>
      <c r="L556" s="52" t="s">
        <v>100</v>
      </c>
      <c r="M556" s="52"/>
      <c r="N556" s="50">
        <v>295</v>
      </c>
      <c r="O556" s="50">
        <v>658</v>
      </c>
      <c r="P556" s="50"/>
      <c r="R556" s="53">
        <f>N556/O556</f>
        <v>0.44832826747720367</v>
      </c>
    </row>
    <row r="557" spans="1:18" s="78" customFormat="1" x14ac:dyDescent="0.25">
      <c r="A557" s="72" t="s">
        <v>976</v>
      </c>
      <c r="B557" s="73" t="s">
        <v>977</v>
      </c>
      <c r="C557" s="72"/>
      <c r="D557" s="73" t="s">
        <v>2556</v>
      </c>
      <c r="E557" s="74">
        <f>N557/O557</f>
        <v>0.46351242983159585</v>
      </c>
      <c r="F557" s="75"/>
      <c r="G557" s="76"/>
      <c r="H557" s="76"/>
      <c r="I557" s="77"/>
      <c r="J557" s="77"/>
      <c r="K557" s="77"/>
      <c r="L557" s="77"/>
      <c r="M557" s="77"/>
      <c r="N557" s="75">
        <f>SUM(N555:N556)</f>
        <v>578</v>
      </c>
      <c r="O557" s="75">
        <f>SUM(O555:O556)</f>
        <v>1247</v>
      </c>
      <c r="P557" s="75"/>
      <c r="R557" s="79"/>
    </row>
    <row r="558" spans="1:18" x14ac:dyDescent="0.25">
      <c r="A558" s="47" t="s">
        <v>2071</v>
      </c>
      <c r="B558" s="48" t="s">
        <v>2072</v>
      </c>
      <c r="C558" s="47" t="s">
        <v>2073</v>
      </c>
      <c r="D558" s="48" t="s">
        <v>2074</v>
      </c>
      <c r="E558" s="49">
        <v>0.55449999999999999</v>
      </c>
      <c r="F558" s="50"/>
      <c r="G558" s="51" t="str">
        <f>IF(E558&gt;=40%,"X","")</f>
        <v>X</v>
      </c>
      <c r="H558" s="51" t="str">
        <f>IF(AND( E558&gt;=30%, E558 &lt;=39.99%),"X","")</f>
        <v/>
      </c>
      <c r="I558" s="52"/>
      <c r="J558" s="52"/>
      <c r="K558" s="52"/>
      <c r="L558" s="52"/>
      <c r="M558" s="52"/>
      <c r="N558" s="50">
        <v>112</v>
      </c>
      <c r="O558" s="50">
        <v>202</v>
      </c>
      <c r="P558" s="50"/>
      <c r="R558" s="53">
        <f>N558/O558</f>
        <v>0.5544554455445545</v>
      </c>
    </row>
    <row r="559" spans="1:18" x14ac:dyDescent="0.25">
      <c r="A559" s="47" t="s">
        <v>2071</v>
      </c>
      <c r="B559" s="48" t="s">
        <v>2072</v>
      </c>
      <c r="C559" s="47" t="s">
        <v>2075</v>
      </c>
      <c r="D559" s="48" t="s">
        <v>2076</v>
      </c>
      <c r="E559" s="49">
        <v>0.33710000000000001</v>
      </c>
      <c r="F559" s="50"/>
      <c r="G559" s="51" t="str">
        <f>IF(E559&gt;=40%,"X","")</f>
        <v/>
      </c>
      <c r="H559" s="51" t="str">
        <f>IF(AND( E559&gt;=30%, E559 &lt;=39.99%),"X","")</f>
        <v>X</v>
      </c>
      <c r="I559" s="52"/>
      <c r="J559" s="52"/>
      <c r="K559" s="52"/>
      <c r="L559" s="52"/>
      <c r="M559" s="52"/>
      <c r="N559" s="50">
        <v>150</v>
      </c>
      <c r="O559" s="50">
        <v>445</v>
      </c>
      <c r="P559" s="50"/>
      <c r="R559" s="53">
        <f>N559/O559</f>
        <v>0.33707865168539325</v>
      </c>
    </row>
    <row r="560" spans="1:18" x14ac:dyDescent="0.25">
      <c r="A560" s="47" t="s">
        <v>2071</v>
      </c>
      <c r="B560" s="48" t="s">
        <v>2072</v>
      </c>
      <c r="C560" s="47" t="s">
        <v>2077</v>
      </c>
      <c r="D560" s="48" t="s">
        <v>2078</v>
      </c>
      <c r="E560" s="49">
        <v>0.2329</v>
      </c>
      <c r="F560" s="50"/>
      <c r="G560" s="51" t="str">
        <f>IF(E560&gt;=40%,"X","")</f>
        <v/>
      </c>
      <c r="H560" s="51" t="str">
        <f>IF(AND( E560&gt;=30%, E560 &lt;=39.99%),"X","")</f>
        <v/>
      </c>
      <c r="I560" s="52"/>
      <c r="J560" s="52"/>
      <c r="K560" s="52"/>
      <c r="L560" s="52"/>
      <c r="M560" s="52"/>
      <c r="N560" s="50">
        <v>68</v>
      </c>
      <c r="O560" s="50">
        <v>292</v>
      </c>
      <c r="P560" s="50"/>
      <c r="R560" s="53">
        <f>N560/O560</f>
        <v>0.23287671232876711</v>
      </c>
    </row>
    <row r="561" spans="1:18" s="78" customFormat="1" x14ac:dyDescent="0.25">
      <c r="A561" s="72" t="s">
        <v>2071</v>
      </c>
      <c r="B561" s="73" t="s">
        <v>2072</v>
      </c>
      <c r="C561" s="72"/>
      <c r="D561" s="73" t="s">
        <v>2556</v>
      </c>
      <c r="E561" s="74">
        <f>N561/O561</f>
        <v>0.3514376996805112</v>
      </c>
      <c r="F561" s="75"/>
      <c r="G561" s="76"/>
      <c r="H561" s="76"/>
      <c r="I561" s="77"/>
      <c r="J561" s="77"/>
      <c r="K561" s="77"/>
      <c r="L561" s="77"/>
      <c r="M561" s="77"/>
      <c r="N561" s="75">
        <f>SUM(N558:N560)</f>
        <v>330</v>
      </c>
      <c r="O561" s="75">
        <f>SUM(O558:O560)</f>
        <v>939</v>
      </c>
      <c r="P561" s="75"/>
      <c r="R561" s="79"/>
    </row>
    <row r="562" spans="1:18" x14ac:dyDescent="0.25">
      <c r="A562" s="47" t="s">
        <v>1224</v>
      </c>
      <c r="B562" s="48" t="s">
        <v>1225</v>
      </c>
      <c r="C562" s="47" t="s">
        <v>1228</v>
      </c>
      <c r="D562" s="48" t="s">
        <v>1229</v>
      </c>
      <c r="E562" s="49">
        <v>0.65569999999999995</v>
      </c>
      <c r="F562" s="50"/>
      <c r="G562" s="51" t="str">
        <f t="shared" ref="G562:G570" si="52">IF(E562&gt;=40%,"X","")</f>
        <v>X</v>
      </c>
      <c r="H562" s="51" t="str">
        <f t="shared" ref="H562:H570" si="53">IF(AND( E562&gt;=30%, E562 &lt;=39.99%),"X","")</f>
        <v/>
      </c>
      <c r="I562" s="52" t="s">
        <v>99</v>
      </c>
      <c r="J562" s="52"/>
      <c r="K562" s="52"/>
      <c r="L562" s="52" t="s">
        <v>100</v>
      </c>
      <c r="M562" s="52"/>
      <c r="N562" s="50">
        <v>278</v>
      </c>
      <c r="O562" s="50">
        <v>424</v>
      </c>
      <c r="P562" s="50"/>
      <c r="R562" s="53">
        <f t="shared" ref="R562:R570" si="54">N562/O562</f>
        <v>0.65566037735849059</v>
      </c>
    </row>
    <row r="563" spans="1:18" ht="19.5" customHeight="1" x14ac:dyDescent="0.25">
      <c r="A563" s="47" t="s">
        <v>1224</v>
      </c>
      <c r="B563" s="48" t="s">
        <v>1225</v>
      </c>
      <c r="C563" s="47" t="s">
        <v>1240</v>
      </c>
      <c r="D563" s="48" t="s">
        <v>1241</v>
      </c>
      <c r="E563" s="49">
        <v>0.50960000000000005</v>
      </c>
      <c r="F563" s="50"/>
      <c r="G563" s="51" t="str">
        <f t="shared" si="52"/>
        <v>X</v>
      </c>
      <c r="H563" s="51" t="str">
        <f t="shared" si="53"/>
        <v/>
      </c>
      <c r="I563" s="52" t="s">
        <v>99</v>
      </c>
      <c r="J563" s="52"/>
      <c r="K563" s="52"/>
      <c r="L563" s="52" t="s">
        <v>100</v>
      </c>
      <c r="M563" s="52"/>
      <c r="N563" s="50">
        <v>106</v>
      </c>
      <c r="O563" s="50">
        <v>208</v>
      </c>
      <c r="P563" s="50"/>
      <c r="R563" s="53">
        <f t="shared" si="54"/>
        <v>0.50961538461538458</v>
      </c>
    </row>
    <row r="564" spans="1:18" x14ac:dyDescent="0.25">
      <c r="A564" s="47" t="s">
        <v>1224</v>
      </c>
      <c r="B564" s="48" t="s">
        <v>1225</v>
      </c>
      <c r="C564" s="47" t="s">
        <v>1242</v>
      </c>
      <c r="D564" s="48" t="s">
        <v>1243</v>
      </c>
      <c r="E564" s="49">
        <v>0.36670000000000003</v>
      </c>
      <c r="F564" s="50"/>
      <c r="G564" s="51" t="str">
        <f t="shared" si="52"/>
        <v/>
      </c>
      <c r="H564" s="51" t="str">
        <f t="shared" si="53"/>
        <v>X</v>
      </c>
      <c r="I564" s="52" t="s">
        <v>99</v>
      </c>
      <c r="J564" s="52"/>
      <c r="K564" s="52"/>
      <c r="L564" s="52" t="s">
        <v>100</v>
      </c>
      <c r="M564" s="52"/>
      <c r="N564" s="50">
        <v>55</v>
      </c>
      <c r="O564" s="50">
        <v>150</v>
      </c>
      <c r="P564" s="50"/>
      <c r="R564" s="53">
        <f t="shared" si="54"/>
        <v>0.36666666666666664</v>
      </c>
    </row>
    <row r="565" spans="1:18" x14ac:dyDescent="0.25">
      <c r="A565" s="47" t="s">
        <v>1224</v>
      </c>
      <c r="B565" s="48" t="s">
        <v>1225</v>
      </c>
      <c r="C565" s="47" t="s">
        <v>1232</v>
      </c>
      <c r="D565" s="48" t="s">
        <v>1233</v>
      </c>
      <c r="E565" s="49">
        <v>0.64880000000000004</v>
      </c>
      <c r="F565" s="54"/>
      <c r="G565" s="51" t="str">
        <f t="shared" si="52"/>
        <v>X</v>
      </c>
      <c r="H565" s="51" t="str">
        <f t="shared" si="53"/>
        <v/>
      </c>
      <c r="I565" s="52" t="s">
        <v>99</v>
      </c>
      <c r="J565" s="52"/>
      <c r="K565" s="52"/>
      <c r="L565" s="52" t="s">
        <v>100</v>
      </c>
      <c r="M565" s="52"/>
      <c r="N565" s="50">
        <v>194</v>
      </c>
      <c r="O565" s="50">
        <v>299</v>
      </c>
      <c r="P565" s="50"/>
      <c r="R565" s="53">
        <f t="shared" si="54"/>
        <v>0.6488294314381271</v>
      </c>
    </row>
    <row r="566" spans="1:18" x14ac:dyDescent="0.25">
      <c r="A566" s="47" t="s">
        <v>1224</v>
      </c>
      <c r="B566" s="48" t="s">
        <v>1225</v>
      </c>
      <c r="C566" s="47" t="s">
        <v>1230</v>
      </c>
      <c r="D566" s="48" t="s">
        <v>1231</v>
      </c>
      <c r="E566" s="49">
        <v>0.64500000000000002</v>
      </c>
      <c r="F566" s="50"/>
      <c r="G566" s="51" t="str">
        <f t="shared" si="52"/>
        <v>X</v>
      </c>
      <c r="H566" s="51" t="str">
        <f t="shared" si="53"/>
        <v/>
      </c>
      <c r="I566" s="52" t="s">
        <v>99</v>
      </c>
      <c r="J566" s="52"/>
      <c r="K566" s="52"/>
      <c r="L566" s="52" t="s">
        <v>100</v>
      </c>
      <c r="M566" s="52"/>
      <c r="N566" s="50">
        <v>258</v>
      </c>
      <c r="O566" s="50">
        <v>400</v>
      </c>
      <c r="P566" s="50"/>
      <c r="R566" s="53">
        <f t="shared" si="54"/>
        <v>0.64500000000000002</v>
      </c>
    </row>
    <row r="567" spans="1:18" x14ac:dyDescent="0.25">
      <c r="A567" s="47" t="s">
        <v>1224</v>
      </c>
      <c r="B567" s="48" t="s">
        <v>1225</v>
      </c>
      <c r="C567" s="47" t="s">
        <v>1238</v>
      </c>
      <c r="D567" s="48" t="s">
        <v>1239</v>
      </c>
      <c r="E567" s="49">
        <v>0.44779999999999998</v>
      </c>
      <c r="F567" s="50"/>
      <c r="G567" s="51" t="str">
        <f t="shared" si="52"/>
        <v>X</v>
      </c>
      <c r="H567" s="51" t="str">
        <f t="shared" si="53"/>
        <v/>
      </c>
      <c r="I567" s="52" t="s">
        <v>99</v>
      </c>
      <c r="J567" s="52"/>
      <c r="K567" s="52"/>
      <c r="L567" s="52" t="s">
        <v>100</v>
      </c>
      <c r="M567" s="52"/>
      <c r="N567" s="50">
        <v>270</v>
      </c>
      <c r="O567" s="50">
        <v>604</v>
      </c>
      <c r="P567" s="50"/>
      <c r="R567" s="53">
        <f t="shared" si="54"/>
        <v>0.44701986754966888</v>
      </c>
    </row>
    <row r="568" spans="1:18" x14ac:dyDescent="0.25">
      <c r="A568" s="47" t="s">
        <v>1224</v>
      </c>
      <c r="B568" s="48" t="s">
        <v>1225</v>
      </c>
      <c r="C568" s="47" t="s">
        <v>1236</v>
      </c>
      <c r="D568" s="48" t="s">
        <v>1237</v>
      </c>
      <c r="E568" s="49">
        <v>0.5403</v>
      </c>
      <c r="F568" s="50"/>
      <c r="G568" s="51" t="str">
        <f t="shared" si="52"/>
        <v>X</v>
      </c>
      <c r="H568" s="51" t="str">
        <f t="shared" si="53"/>
        <v/>
      </c>
      <c r="I568" s="52" t="s">
        <v>99</v>
      </c>
      <c r="J568" s="52"/>
      <c r="K568" s="52"/>
      <c r="L568" s="52" t="s">
        <v>100</v>
      </c>
      <c r="M568" s="52"/>
      <c r="N568" s="50">
        <v>335</v>
      </c>
      <c r="O568" s="50">
        <v>620</v>
      </c>
      <c r="P568" s="50"/>
      <c r="R568" s="53">
        <f t="shared" si="54"/>
        <v>0.54032258064516125</v>
      </c>
    </row>
    <row r="569" spans="1:18" x14ac:dyDescent="0.25">
      <c r="A569" s="47" t="s">
        <v>1224</v>
      </c>
      <c r="B569" s="48" t="s">
        <v>1225</v>
      </c>
      <c r="C569" s="47" t="s">
        <v>1234</v>
      </c>
      <c r="D569" s="48" t="s">
        <v>1235</v>
      </c>
      <c r="E569" s="49">
        <v>0.61499999999999999</v>
      </c>
      <c r="F569" s="54"/>
      <c r="G569" s="51" t="str">
        <f t="shared" si="52"/>
        <v>X</v>
      </c>
      <c r="H569" s="51" t="str">
        <f t="shared" si="53"/>
        <v/>
      </c>
      <c r="I569" s="52" t="s">
        <v>99</v>
      </c>
      <c r="J569" s="52"/>
      <c r="K569" s="52"/>
      <c r="L569" s="52" t="s">
        <v>100</v>
      </c>
      <c r="M569" s="52"/>
      <c r="N569" s="50">
        <v>123</v>
      </c>
      <c r="O569" s="50">
        <v>200</v>
      </c>
      <c r="P569" s="50"/>
      <c r="R569" s="53">
        <f t="shared" si="54"/>
        <v>0.61499999999999999</v>
      </c>
    </row>
    <row r="570" spans="1:18" x14ac:dyDescent="0.25">
      <c r="A570" s="47" t="s">
        <v>1224</v>
      </c>
      <c r="B570" s="48" t="s">
        <v>1225</v>
      </c>
      <c r="C570" s="47" t="s">
        <v>1226</v>
      </c>
      <c r="D570" s="48" t="s">
        <v>1227</v>
      </c>
      <c r="E570" s="49">
        <v>0.64039999999999997</v>
      </c>
      <c r="F570" s="50">
        <v>888</v>
      </c>
      <c r="G570" s="51" t="str">
        <f t="shared" si="52"/>
        <v>X</v>
      </c>
      <c r="H570" s="51" t="str">
        <f t="shared" si="53"/>
        <v/>
      </c>
      <c r="I570" s="52" t="s">
        <v>99</v>
      </c>
      <c r="J570" s="52"/>
      <c r="K570" s="52"/>
      <c r="L570" s="52" t="s">
        <v>100</v>
      </c>
      <c r="M570" s="52"/>
      <c r="N570" s="50">
        <v>276</v>
      </c>
      <c r="O570" s="50">
        <v>431</v>
      </c>
      <c r="P570" s="50"/>
      <c r="R570" s="53">
        <f t="shared" si="54"/>
        <v>0.6403712296983759</v>
      </c>
    </row>
    <row r="571" spans="1:18" s="78" customFormat="1" x14ac:dyDescent="0.25">
      <c r="A571" s="72" t="s">
        <v>2582</v>
      </c>
      <c r="B571" s="73" t="s">
        <v>1225</v>
      </c>
      <c r="C571" s="72"/>
      <c r="D571" s="73" t="s">
        <v>2556</v>
      </c>
      <c r="E571" s="74">
        <f>N571/O571</f>
        <v>0.56804556354916069</v>
      </c>
      <c r="F571" s="75"/>
      <c r="G571" s="76"/>
      <c r="H571" s="76"/>
      <c r="I571" s="77"/>
      <c r="J571" s="77"/>
      <c r="K571" s="77"/>
      <c r="L571" s="77"/>
      <c r="M571" s="77"/>
      <c r="N571" s="75">
        <f>SUM(N562:N570)</f>
        <v>1895</v>
      </c>
      <c r="O571" s="75">
        <f>SUM(O562:O570)</f>
        <v>3336</v>
      </c>
      <c r="P571" s="75"/>
      <c r="R571" s="79"/>
    </row>
    <row r="572" spans="1:18" x14ac:dyDescent="0.25">
      <c r="A572" s="63" t="s">
        <v>247</v>
      </c>
      <c r="B572" s="63" t="s">
        <v>243</v>
      </c>
      <c r="C572" s="63">
        <v>3509063</v>
      </c>
      <c r="D572" s="63" t="s">
        <v>412</v>
      </c>
      <c r="E572" s="49">
        <v>0.70630000000000004</v>
      </c>
      <c r="F572" s="50">
        <v>888</v>
      </c>
      <c r="G572" s="51" t="str">
        <f>IF(E572&gt;=40%,"X","")</f>
        <v>X</v>
      </c>
      <c r="H572" s="51" t="str">
        <f>IF(AND( E572&gt;=30%, E572 &lt;=39.99%),"X","")</f>
        <v/>
      </c>
      <c r="I572" s="52" t="s">
        <v>99</v>
      </c>
      <c r="J572" s="52"/>
      <c r="K572" s="52"/>
      <c r="L572" s="52" t="s">
        <v>100</v>
      </c>
      <c r="M572" s="52"/>
      <c r="N572" s="50">
        <v>190</v>
      </c>
      <c r="O572" s="50">
        <v>269</v>
      </c>
      <c r="P572" s="49"/>
      <c r="R572" s="53">
        <f>N572/O572</f>
        <v>0.70631970260223054</v>
      </c>
    </row>
    <row r="573" spans="1:18" x14ac:dyDescent="0.25">
      <c r="A573" s="63">
        <v>3509000</v>
      </c>
      <c r="B573" s="63" t="s">
        <v>243</v>
      </c>
      <c r="C573" s="63">
        <v>3509064</v>
      </c>
      <c r="D573" s="63" t="s">
        <v>246</v>
      </c>
      <c r="E573" s="49">
        <v>0.64200000000000002</v>
      </c>
      <c r="F573" s="50"/>
      <c r="G573" s="51" t="str">
        <f>IF(E573&gt;=40%,"X","")</f>
        <v>X</v>
      </c>
      <c r="H573" s="51" t="str">
        <f>IF(AND( E573&gt;=30%, E573 &lt;=39.99%),"X","")</f>
        <v/>
      </c>
      <c r="I573" s="52" t="s">
        <v>99</v>
      </c>
      <c r="J573" s="52"/>
      <c r="K573" s="52"/>
      <c r="L573" s="52" t="s">
        <v>100</v>
      </c>
      <c r="M573" s="52"/>
      <c r="N573" s="50">
        <v>165</v>
      </c>
      <c r="O573" s="50">
        <v>257</v>
      </c>
      <c r="P573" s="49"/>
      <c r="R573" s="53">
        <f>N573/O573</f>
        <v>0.642023346303502</v>
      </c>
    </row>
    <row r="574" spans="1:18" x14ac:dyDescent="0.25">
      <c r="A574" s="63">
        <v>3509000</v>
      </c>
      <c r="B574" s="63" t="s">
        <v>243</v>
      </c>
      <c r="C574" s="63">
        <v>3509066</v>
      </c>
      <c r="D574" s="63" t="s">
        <v>245</v>
      </c>
      <c r="E574" s="49">
        <v>0.58150000000000002</v>
      </c>
      <c r="F574" s="50"/>
      <c r="G574" s="51" t="str">
        <f>IF(E574&gt;=40%,"X","")</f>
        <v>X</v>
      </c>
      <c r="H574" s="51" t="str">
        <f>IF(AND( E574&gt;=30%, E574 &lt;=39.99%),"X","")</f>
        <v/>
      </c>
      <c r="I574" s="52" t="s">
        <v>99</v>
      </c>
      <c r="J574" s="52"/>
      <c r="K574" s="52"/>
      <c r="L574" s="52" t="s">
        <v>100</v>
      </c>
      <c r="M574" s="52"/>
      <c r="N574" s="50">
        <v>232</v>
      </c>
      <c r="O574" s="50">
        <v>399</v>
      </c>
      <c r="P574" s="49"/>
      <c r="R574" s="53">
        <f>N574/O574</f>
        <v>0.581453634085213</v>
      </c>
    </row>
    <row r="575" spans="1:18" x14ac:dyDescent="0.25">
      <c r="A575" s="63">
        <v>3509000</v>
      </c>
      <c r="B575" s="63" t="s">
        <v>243</v>
      </c>
      <c r="C575" s="63">
        <v>3509067</v>
      </c>
      <c r="D575" s="63" t="s">
        <v>244</v>
      </c>
      <c r="E575" s="49">
        <v>0.46860000000000002</v>
      </c>
      <c r="F575" s="54"/>
      <c r="G575" s="51" t="str">
        <f>IF(E575&gt;=40%,"X","")</f>
        <v>X</v>
      </c>
      <c r="H575" s="51" t="str">
        <f>IF(AND( E575&gt;=30%, E575 &lt;=39.99%),"X","")</f>
        <v/>
      </c>
      <c r="I575" s="52" t="s">
        <v>99</v>
      </c>
      <c r="J575" s="52"/>
      <c r="K575" s="52"/>
      <c r="L575" s="52" t="s">
        <v>100</v>
      </c>
      <c r="M575" s="52"/>
      <c r="N575" s="50">
        <v>224</v>
      </c>
      <c r="O575" s="50">
        <v>478</v>
      </c>
      <c r="P575" s="49"/>
      <c r="R575" s="53">
        <f>N575/O575</f>
        <v>0.46861924686192469</v>
      </c>
    </row>
    <row r="576" spans="1:18" x14ac:dyDescent="0.25">
      <c r="A576" s="63">
        <v>3509000</v>
      </c>
      <c r="B576" s="63" t="s">
        <v>243</v>
      </c>
      <c r="C576" s="63">
        <v>3509068</v>
      </c>
      <c r="D576" s="63" t="s">
        <v>2634</v>
      </c>
      <c r="E576" s="49">
        <v>0.52390000000000003</v>
      </c>
      <c r="F576" s="54"/>
      <c r="G576" s="51" t="str">
        <f>IF(E576&gt;=40%,"X","")</f>
        <v>X</v>
      </c>
      <c r="H576" s="51" t="str">
        <f>IF(AND( E576&gt;=30%, E576 &lt;=39.99%),"X","")</f>
        <v/>
      </c>
      <c r="I576" s="52" t="s">
        <v>99</v>
      </c>
      <c r="J576" s="52"/>
      <c r="K576" s="52"/>
      <c r="L576" s="52" t="s">
        <v>100</v>
      </c>
      <c r="M576" s="52"/>
      <c r="N576" s="50">
        <v>263</v>
      </c>
      <c r="O576" s="50">
        <v>502</v>
      </c>
      <c r="P576" s="49"/>
      <c r="R576" s="53">
        <f>N576/O576</f>
        <v>0.5239043824701195</v>
      </c>
    </row>
    <row r="577" spans="1:18" s="78" customFormat="1" x14ac:dyDescent="0.25">
      <c r="A577" s="72" t="s">
        <v>247</v>
      </c>
      <c r="B577" s="73" t="s">
        <v>243</v>
      </c>
      <c r="C577" s="72"/>
      <c r="D577" s="73" t="s">
        <v>2556</v>
      </c>
      <c r="E577" s="74">
        <f>N577/O577</f>
        <v>0.56377952755905514</v>
      </c>
      <c r="F577" s="75"/>
      <c r="G577" s="76"/>
      <c r="H577" s="76"/>
      <c r="I577" s="77"/>
      <c r="J577" s="77"/>
      <c r="K577" s="77"/>
      <c r="L577" s="77"/>
      <c r="M577" s="77"/>
      <c r="N577" s="75">
        <f>SUM(N572:N576)</f>
        <v>1074</v>
      </c>
      <c r="O577" s="75">
        <f>SUM(O572:O576)</f>
        <v>1905</v>
      </c>
      <c r="P577" s="75"/>
      <c r="R577" s="79"/>
    </row>
    <row r="578" spans="1:18" x14ac:dyDescent="0.25">
      <c r="A578" s="47" t="s">
        <v>1781</v>
      </c>
      <c r="B578" s="48" t="s">
        <v>1782</v>
      </c>
      <c r="C578" s="47" t="s">
        <v>1783</v>
      </c>
      <c r="D578" s="48" t="s">
        <v>1784</v>
      </c>
      <c r="E578" s="49">
        <v>0.1895</v>
      </c>
      <c r="F578" s="50">
        <v>888</v>
      </c>
      <c r="G578" s="51" t="s">
        <v>350</v>
      </c>
      <c r="H578" s="51" t="str">
        <f t="shared" ref="H578:H583" si="55">IF(AND( E578&gt;=30%, E578 &lt;=39.99%),"X","")</f>
        <v/>
      </c>
      <c r="I578" s="52"/>
      <c r="J578" s="52"/>
      <c r="K578" s="52"/>
      <c r="L578" s="52"/>
      <c r="M578" s="52"/>
      <c r="N578" s="50">
        <v>180</v>
      </c>
      <c r="O578" s="50">
        <v>950</v>
      </c>
      <c r="P578" s="50"/>
      <c r="R578" s="53">
        <f t="shared" ref="R578:R583" si="56">N578/O578</f>
        <v>0.18947368421052632</v>
      </c>
    </row>
    <row r="579" spans="1:18" x14ac:dyDescent="0.25">
      <c r="A579" s="47" t="s">
        <v>1781</v>
      </c>
      <c r="B579" s="48" t="s">
        <v>1782</v>
      </c>
      <c r="C579" s="47" t="s">
        <v>1785</v>
      </c>
      <c r="D579" s="48" t="s">
        <v>1786</v>
      </c>
      <c r="E579" s="49">
        <v>0.29170000000000001</v>
      </c>
      <c r="F579" s="50"/>
      <c r="G579" s="51" t="s">
        <v>350</v>
      </c>
      <c r="H579" s="51" t="str">
        <f t="shared" si="55"/>
        <v/>
      </c>
      <c r="I579" s="52" t="s">
        <v>350</v>
      </c>
      <c r="J579" s="52" t="s">
        <v>350</v>
      </c>
      <c r="K579" s="52"/>
      <c r="L579" s="52"/>
      <c r="M579" s="52" t="s">
        <v>1787</v>
      </c>
      <c r="N579" s="50">
        <v>77</v>
      </c>
      <c r="O579" s="50">
        <v>264</v>
      </c>
      <c r="P579" s="50"/>
      <c r="R579" s="53">
        <f t="shared" si="56"/>
        <v>0.29166666666666669</v>
      </c>
    </row>
    <row r="580" spans="1:18" x14ac:dyDescent="0.25">
      <c r="A580" s="47" t="s">
        <v>1781</v>
      </c>
      <c r="B580" s="48" t="s">
        <v>1782</v>
      </c>
      <c r="C580" s="47" t="s">
        <v>1788</v>
      </c>
      <c r="D580" s="48" t="s">
        <v>1789</v>
      </c>
      <c r="E580" s="49">
        <v>0.21179999999999999</v>
      </c>
      <c r="F580" s="50"/>
      <c r="G580" s="51" t="str">
        <f>IF(E580&gt;=40%,"X","")</f>
        <v/>
      </c>
      <c r="H580" s="51" t="str">
        <f t="shared" si="55"/>
        <v/>
      </c>
      <c r="I580" s="52"/>
      <c r="J580" s="52"/>
      <c r="K580" s="52"/>
      <c r="L580" s="52"/>
      <c r="M580" s="52"/>
      <c r="N580" s="50">
        <v>79</v>
      </c>
      <c r="O580" s="50">
        <v>373</v>
      </c>
      <c r="P580" s="50"/>
      <c r="R580" s="53">
        <f t="shared" si="56"/>
        <v>0.21179624664879357</v>
      </c>
    </row>
    <row r="581" spans="1:18" x14ac:dyDescent="0.25">
      <c r="A581" s="47" t="s">
        <v>1781</v>
      </c>
      <c r="B581" s="48" t="s">
        <v>1782</v>
      </c>
      <c r="C581" s="47" t="s">
        <v>1790</v>
      </c>
      <c r="D581" s="48" t="s">
        <v>948</v>
      </c>
      <c r="E581" s="49">
        <v>0.27200000000000002</v>
      </c>
      <c r="F581" s="54"/>
      <c r="G581" s="51" t="str">
        <f>IF(E581&gt;=40%,"X","")</f>
        <v/>
      </c>
      <c r="H581" s="51" t="str">
        <f t="shared" si="55"/>
        <v/>
      </c>
      <c r="I581" s="52"/>
      <c r="J581" s="52"/>
      <c r="K581" s="52"/>
      <c r="L581" s="52"/>
      <c r="M581" s="52"/>
      <c r="N581" s="50">
        <v>102</v>
      </c>
      <c r="O581" s="50">
        <v>375</v>
      </c>
      <c r="P581" s="50"/>
      <c r="R581" s="53">
        <f t="shared" si="56"/>
        <v>0.27200000000000002</v>
      </c>
    </row>
    <row r="582" spans="1:18" x14ac:dyDescent="0.25">
      <c r="A582" s="47" t="s">
        <v>1781</v>
      </c>
      <c r="B582" s="48" t="s">
        <v>1782</v>
      </c>
      <c r="C582" s="47" t="s">
        <v>1791</v>
      </c>
      <c r="D582" s="48" t="s">
        <v>1792</v>
      </c>
      <c r="E582" s="49">
        <v>0.2039</v>
      </c>
      <c r="F582" s="54"/>
      <c r="G582" s="51" t="str">
        <f>IF(E582&gt;=40%,"X","")</f>
        <v/>
      </c>
      <c r="H582" s="51" t="str">
        <f t="shared" si="55"/>
        <v/>
      </c>
      <c r="I582" s="52"/>
      <c r="J582" s="52"/>
      <c r="K582" s="52"/>
      <c r="L582" s="52"/>
      <c r="M582" s="52"/>
      <c r="N582" s="50">
        <v>145</v>
      </c>
      <c r="O582" s="50">
        <v>711</v>
      </c>
      <c r="P582" s="50"/>
      <c r="R582" s="53">
        <f t="shared" si="56"/>
        <v>0.20393811533052039</v>
      </c>
    </row>
    <row r="583" spans="1:18" x14ac:dyDescent="0.25">
      <c r="A583" s="47" t="s">
        <v>1781</v>
      </c>
      <c r="B583" s="48" t="s">
        <v>1782</v>
      </c>
      <c r="C583" s="47" t="s">
        <v>1793</v>
      </c>
      <c r="D583" s="48" t="s">
        <v>1794</v>
      </c>
      <c r="E583" s="49">
        <v>0.32350000000000001</v>
      </c>
      <c r="F583" s="50"/>
      <c r="G583" s="51" t="str">
        <f>IF(E583&gt;=40%,"X","")</f>
        <v/>
      </c>
      <c r="H583" s="51" t="str">
        <f t="shared" si="55"/>
        <v>X</v>
      </c>
      <c r="I583" s="52"/>
      <c r="J583" s="52"/>
      <c r="K583" s="52"/>
      <c r="L583" s="52"/>
      <c r="M583" s="52"/>
      <c r="N583" s="50">
        <v>110</v>
      </c>
      <c r="O583" s="50">
        <v>340</v>
      </c>
      <c r="P583" s="50"/>
      <c r="R583" s="53">
        <f t="shared" si="56"/>
        <v>0.3235294117647059</v>
      </c>
    </row>
    <row r="584" spans="1:18" s="78" customFormat="1" x14ac:dyDescent="0.25">
      <c r="A584" s="72" t="s">
        <v>1781</v>
      </c>
      <c r="B584" s="73" t="s">
        <v>1782</v>
      </c>
      <c r="C584" s="72"/>
      <c r="D584" s="73" t="s">
        <v>2556</v>
      </c>
      <c r="E584" s="74">
        <f>N584/O584</f>
        <v>0.23000331895121143</v>
      </c>
      <c r="F584" s="75"/>
      <c r="G584" s="76"/>
      <c r="H584" s="76"/>
      <c r="I584" s="77"/>
      <c r="J584" s="77"/>
      <c r="K584" s="77"/>
      <c r="L584" s="77"/>
      <c r="M584" s="77"/>
      <c r="N584" s="75">
        <f>SUM(N578:N583)</f>
        <v>693</v>
      </c>
      <c r="O584" s="75">
        <f>SUM(O578:O583)</f>
        <v>3013</v>
      </c>
      <c r="P584" s="75"/>
      <c r="R584" s="79"/>
    </row>
    <row r="585" spans="1:18" x14ac:dyDescent="0.25">
      <c r="A585" s="47" t="s">
        <v>2329</v>
      </c>
      <c r="B585" s="48" t="s">
        <v>2330</v>
      </c>
      <c r="C585" s="47" t="s">
        <v>2331</v>
      </c>
      <c r="D585" s="48" t="s">
        <v>2332</v>
      </c>
      <c r="E585" s="49">
        <v>0.4592</v>
      </c>
      <c r="F585" s="50"/>
      <c r="G585" s="51" t="str">
        <f>IF(E585&gt;=40%,"X","")</f>
        <v>X</v>
      </c>
      <c r="H585" s="51" t="str">
        <f>IF(AND( E585&gt;=30%, E585 &lt;=39.99%),"X","")</f>
        <v/>
      </c>
      <c r="I585" s="52"/>
      <c r="J585" s="52"/>
      <c r="K585" s="52"/>
      <c r="L585" s="52"/>
      <c r="M585" s="52"/>
      <c r="N585" s="50">
        <v>163</v>
      </c>
      <c r="O585" s="50">
        <v>355</v>
      </c>
      <c r="P585" s="50"/>
      <c r="R585" s="53">
        <f>N585/O585</f>
        <v>0.45915492957746479</v>
      </c>
    </row>
    <row r="586" spans="1:18" x14ac:dyDescent="0.25">
      <c r="A586" s="47" t="s">
        <v>2329</v>
      </c>
      <c r="B586" s="48" t="s">
        <v>2330</v>
      </c>
      <c r="C586" s="47" t="s">
        <v>2333</v>
      </c>
      <c r="D586" s="48" t="s">
        <v>2334</v>
      </c>
      <c r="E586" s="49">
        <v>0.34289999999999998</v>
      </c>
      <c r="F586" s="54"/>
      <c r="G586" s="51" t="str">
        <f>IF(E586&gt;=40%,"X","")</f>
        <v/>
      </c>
      <c r="H586" s="51" t="str">
        <f>IF(AND( E586&gt;=30%, E586 &lt;=39.99%),"X","")</f>
        <v>X</v>
      </c>
      <c r="I586" s="52"/>
      <c r="J586" s="52"/>
      <c r="K586" s="52"/>
      <c r="L586" s="52"/>
      <c r="M586" s="52"/>
      <c r="N586" s="50">
        <v>24</v>
      </c>
      <c r="O586" s="50">
        <v>70</v>
      </c>
      <c r="P586" s="50"/>
      <c r="R586" s="53">
        <f>N586/O586</f>
        <v>0.34285714285714286</v>
      </c>
    </row>
    <row r="587" spans="1:18" x14ac:dyDescent="0.25">
      <c r="A587" s="47" t="s">
        <v>2329</v>
      </c>
      <c r="B587" s="48" t="s">
        <v>2330</v>
      </c>
      <c r="C587" s="47" t="s">
        <v>2336</v>
      </c>
      <c r="D587" s="48" t="s">
        <v>2337</v>
      </c>
      <c r="E587" s="49">
        <v>0.36620000000000003</v>
      </c>
      <c r="F587" s="50"/>
      <c r="G587" s="51" t="str">
        <f>IF(E587&gt;=40%,"X","")</f>
        <v/>
      </c>
      <c r="H587" s="51" t="str">
        <f>IF(AND( E587&gt;=30%, E587 &lt;=39.99%),"X","")</f>
        <v>X</v>
      </c>
      <c r="I587" s="52"/>
      <c r="J587" s="52"/>
      <c r="K587" s="52"/>
      <c r="L587" s="52"/>
      <c r="M587" s="52"/>
      <c r="N587" s="50">
        <v>26</v>
      </c>
      <c r="O587" s="50">
        <v>71</v>
      </c>
      <c r="P587" s="50"/>
      <c r="R587" s="53">
        <f>N587/O587</f>
        <v>0.36619718309859156</v>
      </c>
    </row>
    <row r="588" spans="1:18" x14ac:dyDescent="0.25">
      <c r="A588" s="47" t="s">
        <v>2329</v>
      </c>
      <c r="B588" s="48" t="s">
        <v>2330</v>
      </c>
      <c r="C588" s="47" t="s">
        <v>2335</v>
      </c>
      <c r="D588" s="48" t="s">
        <v>2615</v>
      </c>
      <c r="E588" s="49">
        <v>0.55079999999999996</v>
      </c>
      <c r="F588" s="54"/>
      <c r="G588" s="51" t="str">
        <f>IF(E588&gt;=40%,"X","")</f>
        <v>X</v>
      </c>
      <c r="H588" s="51" t="str">
        <f>IF(AND( E588&gt;=30%, E588 &lt;=39.99%),"X","")</f>
        <v/>
      </c>
      <c r="I588" s="52"/>
      <c r="J588" s="52"/>
      <c r="K588" s="52"/>
      <c r="L588" s="52"/>
      <c r="M588" s="52"/>
      <c r="N588" s="50">
        <v>130</v>
      </c>
      <c r="O588" s="50">
        <v>236</v>
      </c>
      <c r="P588" s="50"/>
      <c r="R588" s="53">
        <f>N588/O588</f>
        <v>0.55084745762711862</v>
      </c>
    </row>
    <row r="589" spans="1:18" x14ac:dyDescent="0.25">
      <c r="A589" s="47" t="s">
        <v>2329</v>
      </c>
      <c r="B589" s="48" t="s">
        <v>2330</v>
      </c>
      <c r="C589" s="47" t="s">
        <v>2338</v>
      </c>
      <c r="D589" s="48" t="s">
        <v>2339</v>
      </c>
      <c r="E589" s="49">
        <v>0.35370000000000001</v>
      </c>
      <c r="F589" s="50"/>
      <c r="G589" s="51" t="str">
        <f>IF(E589&gt;=40%,"X","")</f>
        <v/>
      </c>
      <c r="H589" s="51" t="str">
        <f>IF(AND( E589&gt;=30%, E589 &lt;=39.99%),"X","")</f>
        <v>X</v>
      </c>
      <c r="I589" s="52"/>
      <c r="J589" s="52"/>
      <c r="K589" s="52"/>
      <c r="L589" s="52"/>
      <c r="M589" s="52"/>
      <c r="N589" s="50">
        <v>52</v>
      </c>
      <c r="O589" s="50">
        <v>147</v>
      </c>
      <c r="P589" s="50"/>
      <c r="R589" s="53">
        <f>N589/O589</f>
        <v>0.35374149659863946</v>
      </c>
    </row>
    <row r="590" spans="1:18" s="78" customFormat="1" x14ac:dyDescent="0.25">
      <c r="A590" s="72" t="s">
        <v>2329</v>
      </c>
      <c r="B590" s="73" t="s">
        <v>2330</v>
      </c>
      <c r="C590" s="72"/>
      <c r="D590" s="73" t="s">
        <v>2556</v>
      </c>
      <c r="E590" s="74">
        <f>N590/O590</f>
        <v>0.44937428896473264</v>
      </c>
      <c r="F590" s="75"/>
      <c r="G590" s="76"/>
      <c r="H590" s="76"/>
      <c r="I590" s="77"/>
      <c r="J590" s="77"/>
      <c r="K590" s="77"/>
      <c r="L590" s="77"/>
      <c r="M590" s="77"/>
      <c r="N590" s="75">
        <f>SUM(N585:N589)</f>
        <v>395</v>
      </c>
      <c r="O590" s="75">
        <f>SUM(O585:O589)</f>
        <v>879</v>
      </c>
      <c r="P590" s="75"/>
      <c r="R590" s="79"/>
    </row>
    <row r="591" spans="1:18" x14ac:dyDescent="0.25">
      <c r="A591" s="47" t="s">
        <v>1603</v>
      </c>
      <c r="B591" s="48" t="s">
        <v>1604</v>
      </c>
      <c r="C591" s="47" t="s">
        <v>1605</v>
      </c>
      <c r="D591" s="48" t="s">
        <v>1606</v>
      </c>
      <c r="E591" s="49">
        <v>0.3342</v>
      </c>
      <c r="F591" s="50">
        <v>888</v>
      </c>
      <c r="G591" s="51" t="str">
        <f>IF(E591&gt;=40%,"X","")</f>
        <v/>
      </c>
      <c r="H591" s="51" t="str">
        <f t="shared" ref="H591:H596" si="57">IF(AND( E591&gt;=30%, E591 &lt;=39.99%),"X","")</f>
        <v>X</v>
      </c>
      <c r="I591" s="52"/>
      <c r="J591" s="52"/>
      <c r="K591" s="52"/>
      <c r="L591" s="52"/>
      <c r="M591" s="52"/>
      <c r="N591" s="50">
        <v>125</v>
      </c>
      <c r="O591" s="50">
        <v>374</v>
      </c>
      <c r="P591" s="50"/>
      <c r="R591" s="53">
        <f t="shared" ref="R591:R596" si="58">N591/O591</f>
        <v>0.33422459893048129</v>
      </c>
    </row>
    <row r="592" spans="1:18" x14ac:dyDescent="0.25">
      <c r="A592" s="47" t="s">
        <v>1603</v>
      </c>
      <c r="B592" s="48" t="s">
        <v>1604</v>
      </c>
      <c r="C592" s="47" t="s">
        <v>1607</v>
      </c>
      <c r="D592" s="48" t="s">
        <v>1608</v>
      </c>
      <c r="E592" s="49">
        <v>0.28399999999999997</v>
      </c>
      <c r="F592" s="50"/>
      <c r="G592" s="51"/>
      <c r="H592" s="51" t="str">
        <f t="shared" si="57"/>
        <v/>
      </c>
      <c r="I592" s="52"/>
      <c r="J592" s="52"/>
      <c r="K592" s="52"/>
      <c r="L592" s="52"/>
      <c r="M592" s="52"/>
      <c r="N592" s="50">
        <v>115</v>
      </c>
      <c r="O592" s="50">
        <v>405</v>
      </c>
      <c r="P592" s="50"/>
      <c r="R592" s="53">
        <f t="shared" si="58"/>
        <v>0.2839506172839506</v>
      </c>
    </row>
    <row r="593" spans="1:18" x14ac:dyDescent="0.25">
      <c r="A593" s="47" t="s">
        <v>1603</v>
      </c>
      <c r="B593" s="48" t="s">
        <v>1604</v>
      </c>
      <c r="C593" s="47" t="s">
        <v>1609</v>
      </c>
      <c r="D593" s="48" t="s">
        <v>1610</v>
      </c>
      <c r="E593" s="49">
        <v>0.3216</v>
      </c>
      <c r="F593" s="50"/>
      <c r="G593" s="51" t="str">
        <f>IF(E593&gt;=40%,"X","")</f>
        <v/>
      </c>
      <c r="H593" s="51" t="str">
        <f t="shared" si="57"/>
        <v>X</v>
      </c>
      <c r="I593" s="52"/>
      <c r="J593" s="52"/>
      <c r="K593" s="52"/>
      <c r="L593" s="52"/>
      <c r="M593" s="52"/>
      <c r="N593" s="50">
        <v>128</v>
      </c>
      <c r="O593" s="50">
        <v>398</v>
      </c>
      <c r="P593" s="50"/>
      <c r="R593" s="53">
        <f t="shared" si="58"/>
        <v>0.32160804020100503</v>
      </c>
    </row>
    <row r="594" spans="1:18" x14ac:dyDescent="0.25">
      <c r="A594" s="47" t="s">
        <v>1603</v>
      </c>
      <c r="B594" s="48" t="s">
        <v>1604</v>
      </c>
      <c r="C594" s="47" t="s">
        <v>1611</v>
      </c>
      <c r="D594" s="48" t="s">
        <v>1612</v>
      </c>
      <c r="E594" s="49">
        <v>0.2535</v>
      </c>
      <c r="F594" s="54"/>
      <c r="G594" s="51" t="str">
        <f>IF(E594&gt;=40%,"X","")</f>
        <v/>
      </c>
      <c r="H594" s="51" t="str">
        <f t="shared" si="57"/>
        <v/>
      </c>
      <c r="I594" s="52"/>
      <c r="J594" s="52"/>
      <c r="K594" s="52"/>
      <c r="L594" s="52"/>
      <c r="M594" s="52"/>
      <c r="N594" s="50">
        <v>109</v>
      </c>
      <c r="O594" s="50">
        <v>430</v>
      </c>
      <c r="P594" s="50"/>
      <c r="R594" s="53">
        <f t="shared" si="58"/>
        <v>0.25348837209302327</v>
      </c>
    </row>
    <row r="595" spans="1:18" x14ac:dyDescent="0.25">
      <c r="A595" s="47" t="s">
        <v>1603</v>
      </c>
      <c r="B595" s="48" t="s">
        <v>1604</v>
      </c>
      <c r="C595" s="47" t="s">
        <v>1613</v>
      </c>
      <c r="D595" s="48" t="s">
        <v>1614</v>
      </c>
      <c r="E595" s="49">
        <v>0.22459999999999999</v>
      </c>
      <c r="F595" s="54"/>
      <c r="G595" s="51" t="str">
        <f>IF(E595&gt;=40%,"X","")</f>
        <v/>
      </c>
      <c r="H595" s="51" t="str">
        <f t="shared" si="57"/>
        <v/>
      </c>
      <c r="I595" s="52"/>
      <c r="J595" s="52"/>
      <c r="K595" s="52"/>
      <c r="L595" s="52"/>
      <c r="M595" s="52"/>
      <c r="N595" s="50">
        <v>124</v>
      </c>
      <c r="O595" s="50">
        <v>552</v>
      </c>
      <c r="P595" s="50"/>
      <c r="R595" s="53">
        <f t="shared" si="58"/>
        <v>0.22463768115942029</v>
      </c>
    </row>
    <row r="596" spans="1:18" x14ac:dyDescent="0.25">
      <c r="A596" s="47" t="s">
        <v>1603</v>
      </c>
      <c r="B596" s="48" t="s">
        <v>1604</v>
      </c>
      <c r="C596" s="47" t="s">
        <v>1615</v>
      </c>
      <c r="D596" s="48" t="s">
        <v>1616</v>
      </c>
      <c r="E596" s="49">
        <v>0.35289999999999999</v>
      </c>
      <c r="F596" s="50"/>
      <c r="G596" s="51" t="str">
        <f>IF(E596&gt;=40%,"X","")</f>
        <v/>
      </c>
      <c r="H596" s="51" t="str">
        <f t="shared" si="57"/>
        <v>X</v>
      </c>
      <c r="I596" s="52"/>
      <c r="J596" s="52"/>
      <c r="K596" s="52"/>
      <c r="L596" s="52"/>
      <c r="M596" s="52"/>
      <c r="N596" s="50">
        <v>126</v>
      </c>
      <c r="O596" s="50">
        <v>357</v>
      </c>
      <c r="P596" s="50"/>
      <c r="R596" s="53">
        <f t="shared" si="58"/>
        <v>0.35294117647058826</v>
      </c>
    </row>
    <row r="597" spans="1:18" s="78" customFormat="1" x14ac:dyDescent="0.25">
      <c r="A597" s="72" t="s">
        <v>1603</v>
      </c>
      <c r="B597" s="73" t="s">
        <v>1604</v>
      </c>
      <c r="C597" s="72"/>
      <c r="D597" s="73" t="s">
        <v>2556</v>
      </c>
      <c r="E597" s="74">
        <f>N597/O597</f>
        <v>0.28895071542130368</v>
      </c>
      <c r="F597" s="75"/>
      <c r="G597" s="76"/>
      <c r="H597" s="76"/>
      <c r="I597" s="77"/>
      <c r="J597" s="77"/>
      <c r="K597" s="77"/>
      <c r="L597" s="77"/>
      <c r="M597" s="77"/>
      <c r="N597" s="75">
        <f>SUM(N591:N596)</f>
        <v>727</v>
      </c>
      <c r="O597" s="75">
        <f>SUM(O591:O596)</f>
        <v>2516</v>
      </c>
      <c r="P597" s="75"/>
      <c r="R597" s="79"/>
    </row>
    <row r="598" spans="1:18" x14ac:dyDescent="0.25">
      <c r="A598" s="47" t="s">
        <v>1641</v>
      </c>
      <c r="B598" s="48" t="s">
        <v>1642</v>
      </c>
      <c r="C598" s="47" t="s">
        <v>1643</v>
      </c>
      <c r="D598" s="48" t="s">
        <v>1644</v>
      </c>
      <c r="E598" s="49">
        <v>0.30680000000000002</v>
      </c>
      <c r="F598" s="50">
        <v>888</v>
      </c>
      <c r="G598" s="51" t="str">
        <f>IF(E598&gt;=40%,"X","")</f>
        <v/>
      </c>
      <c r="H598" s="51" t="str">
        <f>IF(AND( E598&gt;=30%, E598 &lt;=39.99%),"X","")</f>
        <v>X</v>
      </c>
      <c r="I598" s="52"/>
      <c r="J598" s="52"/>
      <c r="K598" s="52"/>
      <c r="L598" s="52"/>
      <c r="M598" s="52"/>
      <c r="N598" s="50">
        <v>193</v>
      </c>
      <c r="O598" s="50">
        <v>629</v>
      </c>
      <c r="P598" s="50"/>
      <c r="R598" s="53">
        <f>N598/O598</f>
        <v>0.30683624801271858</v>
      </c>
    </row>
    <row r="599" spans="1:18" x14ac:dyDescent="0.25">
      <c r="A599" s="47" t="s">
        <v>1641</v>
      </c>
      <c r="B599" s="48" t="s">
        <v>1642</v>
      </c>
      <c r="C599" s="47" t="s">
        <v>1647</v>
      </c>
      <c r="D599" s="48" t="s">
        <v>1648</v>
      </c>
      <c r="E599" s="49">
        <v>0.2069</v>
      </c>
      <c r="F599" s="50"/>
      <c r="G599" s="51" t="str">
        <f>IF(E599&gt;=40%,"X","")</f>
        <v/>
      </c>
      <c r="H599" s="51" t="str">
        <f>IF(AND( E599&gt;=30%, E599 &lt;=39.99%),"X","")</f>
        <v/>
      </c>
      <c r="I599" s="52"/>
      <c r="J599" s="52"/>
      <c r="K599" s="52"/>
      <c r="L599" s="52"/>
      <c r="M599" s="52"/>
      <c r="N599" s="50">
        <v>72</v>
      </c>
      <c r="O599" s="50">
        <v>348</v>
      </c>
      <c r="P599" s="50"/>
      <c r="R599" s="53">
        <f>N599/O599</f>
        <v>0.20689655172413793</v>
      </c>
    </row>
    <row r="600" spans="1:18" x14ac:dyDescent="0.25">
      <c r="A600" s="47" t="s">
        <v>1641</v>
      </c>
      <c r="B600" s="48" t="s">
        <v>1642</v>
      </c>
      <c r="C600" s="47" t="s">
        <v>1645</v>
      </c>
      <c r="D600" s="48" t="s">
        <v>1646</v>
      </c>
      <c r="E600" s="49">
        <v>0.24010000000000001</v>
      </c>
      <c r="F600" s="50"/>
      <c r="G600" s="51" t="str">
        <f>IF(E600&gt;=40%,"X","")</f>
        <v/>
      </c>
      <c r="H600" s="51" t="str">
        <f>IF(AND( E600&gt;=30%, E600 &lt;=39.99%),"X","")</f>
        <v/>
      </c>
      <c r="I600" s="52"/>
      <c r="J600" s="52"/>
      <c r="K600" s="52"/>
      <c r="L600" s="52"/>
      <c r="M600" s="52"/>
      <c r="N600" s="50">
        <v>73</v>
      </c>
      <c r="O600" s="50">
        <v>304</v>
      </c>
      <c r="P600" s="50"/>
      <c r="R600" s="53">
        <f>N600/O600</f>
        <v>0.24013157894736842</v>
      </c>
    </row>
    <row r="601" spans="1:18" s="78" customFormat="1" x14ac:dyDescent="0.25">
      <c r="A601" s="72" t="s">
        <v>1641</v>
      </c>
      <c r="B601" s="73" t="s">
        <v>1642</v>
      </c>
      <c r="C601" s="72"/>
      <c r="D601" s="73" t="s">
        <v>2556</v>
      </c>
      <c r="E601" s="74">
        <f>N601/O601</f>
        <v>0.26385636221701797</v>
      </c>
      <c r="F601" s="75"/>
      <c r="G601" s="76"/>
      <c r="H601" s="76"/>
      <c r="I601" s="77"/>
      <c r="J601" s="77"/>
      <c r="K601" s="77"/>
      <c r="L601" s="77"/>
      <c r="M601" s="77"/>
      <c r="N601" s="75">
        <f>SUM(N598:N600)</f>
        <v>338</v>
      </c>
      <c r="O601" s="75">
        <f>SUM(O598:O600)</f>
        <v>1281</v>
      </c>
      <c r="P601" s="75"/>
      <c r="R601" s="79"/>
    </row>
    <row r="602" spans="1:18" x14ac:dyDescent="0.25">
      <c r="A602" s="47" t="s">
        <v>700</v>
      </c>
      <c r="B602" s="48" t="s">
        <v>701</v>
      </c>
      <c r="C602" s="47" t="s">
        <v>702</v>
      </c>
      <c r="D602" s="48" t="s">
        <v>470</v>
      </c>
      <c r="E602" s="49">
        <v>0.40129999999999999</v>
      </c>
      <c r="F602" s="50">
        <v>888</v>
      </c>
      <c r="G602" s="51" t="str">
        <f>IF(E602&gt;=40%,"X","")</f>
        <v>X</v>
      </c>
      <c r="H602" s="51" t="str">
        <f>IF(AND( E602&gt;=30%, E602 &lt;=39.99%),"X","")</f>
        <v/>
      </c>
      <c r="I602" s="52"/>
      <c r="J602" s="52"/>
      <c r="K602" s="52"/>
      <c r="L602" s="52"/>
      <c r="M602" s="52"/>
      <c r="N602" s="50">
        <v>122</v>
      </c>
      <c r="O602" s="50">
        <v>304</v>
      </c>
      <c r="P602" s="50"/>
      <c r="R602" s="53">
        <f>N602/O602</f>
        <v>0.40131578947368424</v>
      </c>
    </row>
    <row r="603" spans="1:18" x14ac:dyDescent="0.25">
      <c r="A603" s="47" t="s">
        <v>700</v>
      </c>
      <c r="B603" s="48" t="s">
        <v>701</v>
      </c>
      <c r="C603" s="47" t="s">
        <v>703</v>
      </c>
      <c r="D603" s="48" t="s">
        <v>704</v>
      </c>
      <c r="E603" s="49">
        <v>0.26400000000000001</v>
      </c>
      <c r="F603" s="50"/>
      <c r="G603" s="51" t="str">
        <f>IF(E603&gt;=40%,"X","")</f>
        <v/>
      </c>
      <c r="H603" s="51" t="str">
        <f>IF(AND( E603&gt;=30%, E603 &lt;=39.99%),"X","")</f>
        <v/>
      </c>
      <c r="I603" s="52"/>
      <c r="J603" s="52"/>
      <c r="K603" s="52"/>
      <c r="L603" s="52"/>
      <c r="M603" s="52"/>
      <c r="N603" s="50">
        <v>85</v>
      </c>
      <c r="O603" s="50">
        <v>322</v>
      </c>
      <c r="P603" s="50"/>
      <c r="R603" s="53">
        <f>N603/O603</f>
        <v>0.2639751552795031</v>
      </c>
    </row>
    <row r="604" spans="1:18" s="78" customFormat="1" x14ac:dyDescent="0.25">
      <c r="A604" s="72" t="s">
        <v>700</v>
      </c>
      <c r="B604" s="73" t="s">
        <v>701</v>
      </c>
      <c r="C604" s="72"/>
      <c r="D604" s="73" t="s">
        <v>2556</v>
      </c>
      <c r="E604" s="74">
        <f>N604/O604</f>
        <v>0.33067092651757191</v>
      </c>
      <c r="F604" s="75"/>
      <c r="G604" s="76"/>
      <c r="H604" s="76"/>
      <c r="I604" s="77"/>
      <c r="J604" s="77"/>
      <c r="K604" s="77"/>
      <c r="L604" s="77"/>
      <c r="M604" s="77"/>
      <c r="N604" s="75">
        <f>SUM(N602:N603)</f>
        <v>207</v>
      </c>
      <c r="O604" s="75">
        <f>SUM(O602:O603)</f>
        <v>626</v>
      </c>
      <c r="P604" s="75"/>
      <c r="R604" s="79"/>
    </row>
    <row r="605" spans="1:18" x14ac:dyDescent="0.25">
      <c r="A605" s="47" t="s">
        <v>1273</v>
      </c>
      <c r="B605" s="48" t="s">
        <v>1274</v>
      </c>
      <c r="C605" s="47" t="s">
        <v>1275</v>
      </c>
      <c r="D605" s="48" t="s">
        <v>1276</v>
      </c>
      <c r="E605" s="49">
        <v>0.38790000000000002</v>
      </c>
      <c r="F605" s="54"/>
      <c r="G605" s="51" t="str">
        <f>IF(E605&gt;=40%,"X","")</f>
        <v/>
      </c>
      <c r="H605" s="51" t="str">
        <f>IF(AND( E605&gt;=30%, E605 &lt;=39.99%),"X","")</f>
        <v>X</v>
      </c>
      <c r="I605" s="52" t="s">
        <v>99</v>
      </c>
      <c r="J605" s="52" t="s">
        <v>603</v>
      </c>
      <c r="K605" s="52"/>
      <c r="L605" s="52"/>
      <c r="M605" s="52"/>
      <c r="N605" s="50">
        <v>109</v>
      </c>
      <c r="O605" s="50">
        <v>281</v>
      </c>
      <c r="P605" s="50"/>
      <c r="R605" s="53">
        <f>N605/O605</f>
        <v>0.38790035587188609</v>
      </c>
    </row>
    <row r="606" spans="1:18" x14ac:dyDescent="0.25">
      <c r="A606" s="47" t="s">
        <v>1273</v>
      </c>
      <c r="B606" s="48" t="s">
        <v>1274</v>
      </c>
      <c r="C606" s="47" t="s">
        <v>1277</v>
      </c>
      <c r="D606" s="48" t="s">
        <v>1278</v>
      </c>
      <c r="E606" s="49">
        <v>0.4239</v>
      </c>
      <c r="F606" s="50"/>
      <c r="G606" s="51" t="str">
        <f>IF(E606&gt;=40%,"X","")</f>
        <v>X</v>
      </c>
      <c r="H606" s="51" t="str">
        <f>IF(AND( E606&gt;=30%, E606 &lt;=39.99%),"X","")</f>
        <v/>
      </c>
      <c r="I606" s="52"/>
      <c r="J606" s="52"/>
      <c r="K606" s="52"/>
      <c r="L606" s="52"/>
      <c r="M606" s="52"/>
      <c r="N606" s="50">
        <v>103</v>
      </c>
      <c r="O606" s="50">
        <v>243</v>
      </c>
      <c r="P606" s="50"/>
      <c r="R606" s="53">
        <f>N606/O606</f>
        <v>0.42386831275720166</v>
      </c>
    </row>
    <row r="607" spans="1:18" s="78" customFormat="1" x14ac:dyDescent="0.25">
      <c r="A607" s="72" t="s">
        <v>1273</v>
      </c>
      <c r="B607" s="73" t="s">
        <v>1274</v>
      </c>
      <c r="C607" s="72"/>
      <c r="D607" s="73" t="s">
        <v>2556</v>
      </c>
      <c r="E607" s="74">
        <f>N607/O607</f>
        <v>0.40458015267175573</v>
      </c>
      <c r="F607" s="75"/>
      <c r="G607" s="76"/>
      <c r="H607" s="76"/>
      <c r="I607" s="77"/>
      <c r="J607" s="77"/>
      <c r="K607" s="77"/>
      <c r="L607" s="77"/>
      <c r="M607" s="77"/>
      <c r="N607" s="75">
        <f>SUM(N605:N606)</f>
        <v>212</v>
      </c>
      <c r="O607" s="75">
        <f>SUM(O605:O606)</f>
        <v>524</v>
      </c>
      <c r="P607" s="75"/>
      <c r="R607" s="79"/>
    </row>
    <row r="608" spans="1:18" x14ac:dyDescent="0.25">
      <c r="A608" s="47" t="s">
        <v>2442</v>
      </c>
      <c r="B608" s="48" t="s">
        <v>2443</v>
      </c>
      <c r="C608" s="47" t="s">
        <v>2444</v>
      </c>
      <c r="D608" s="48" t="s">
        <v>2445</v>
      </c>
      <c r="E608" s="49">
        <v>0.253</v>
      </c>
      <c r="F608" s="50">
        <v>888</v>
      </c>
      <c r="G608" s="51"/>
      <c r="H608" s="51" t="str">
        <f>IF(AND( E608&gt;=30%, E608 &lt;=39.99%),"X","")</f>
        <v/>
      </c>
      <c r="I608" s="52" t="s">
        <v>99</v>
      </c>
      <c r="J608" s="52"/>
      <c r="K608" s="52"/>
      <c r="L608" s="52" t="s">
        <v>100</v>
      </c>
      <c r="M608" s="52"/>
      <c r="N608" s="50">
        <v>128</v>
      </c>
      <c r="O608" s="50">
        <v>506</v>
      </c>
      <c r="P608" s="50"/>
      <c r="R608" s="53">
        <f>N608/O608</f>
        <v>0.25296442687747034</v>
      </c>
    </row>
    <row r="609" spans="1:18" x14ac:dyDescent="0.25">
      <c r="A609" s="47" t="s">
        <v>2442</v>
      </c>
      <c r="B609" s="48" t="s">
        <v>2443</v>
      </c>
      <c r="C609" s="47" t="s">
        <v>2446</v>
      </c>
      <c r="D609" s="48" t="s">
        <v>2447</v>
      </c>
      <c r="E609" s="49">
        <v>0.24929999999999999</v>
      </c>
      <c r="F609" s="50"/>
      <c r="G609" s="51"/>
      <c r="H609" s="51" t="str">
        <f>IF(AND( E609&gt;=30%, E609 &lt;=39.99%),"X","")</f>
        <v/>
      </c>
      <c r="I609" s="52" t="s">
        <v>99</v>
      </c>
      <c r="J609" s="52"/>
      <c r="K609" s="52"/>
      <c r="L609" s="52" t="s">
        <v>100</v>
      </c>
      <c r="M609" s="52"/>
      <c r="N609" s="50">
        <v>91</v>
      </c>
      <c r="O609" s="50">
        <v>365</v>
      </c>
      <c r="P609" s="50"/>
      <c r="R609" s="53">
        <f>N609/O609</f>
        <v>0.24931506849315069</v>
      </c>
    </row>
    <row r="610" spans="1:18" s="78" customFormat="1" x14ac:dyDescent="0.25">
      <c r="A610" s="72" t="s">
        <v>2442</v>
      </c>
      <c r="B610" s="73" t="s">
        <v>2443</v>
      </c>
      <c r="C610" s="72"/>
      <c r="D610" s="73" t="s">
        <v>2556</v>
      </c>
      <c r="E610" s="74">
        <f>N610/O610</f>
        <v>0.25143513203214696</v>
      </c>
      <c r="F610" s="75"/>
      <c r="G610" s="76"/>
      <c r="H610" s="76"/>
      <c r="I610" s="77"/>
      <c r="J610" s="77"/>
      <c r="K610" s="77"/>
      <c r="L610" s="77"/>
      <c r="M610" s="77"/>
      <c r="N610" s="75">
        <f>SUM(N608:N609)</f>
        <v>219</v>
      </c>
      <c r="O610" s="75">
        <f>SUM(O608:O609)</f>
        <v>871</v>
      </c>
      <c r="P610" s="75"/>
      <c r="R610" s="79"/>
    </row>
    <row r="611" spans="1:18" x14ac:dyDescent="0.25">
      <c r="A611" s="47" t="s">
        <v>2395</v>
      </c>
      <c r="B611" s="48" t="s">
        <v>2396</v>
      </c>
      <c r="C611" s="47" t="s">
        <v>2397</v>
      </c>
      <c r="D611" s="48" t="s">
        <v>2398</v>
      </c>
      <c r="E611" s="49">
        <v>0.35170000000000001</v>
      </c>
      <c r="F611" s="54"/>
      <c r="G611" s="51" t="str">
        <f>IF(E611&gt;=40%,"X","")</f>
        <v/>
      </c>
      <c r="H611" s="51" t="str">
        <f>IF(AND( E611&gt;=30%, E611 &lt;=39.99%),"X","")</f>
        <v>X</v>
      </c>
      <c r="I611" s="52"/>
      <c r="J611" s="52"/>
      <c r="K611" s="52"/>
      <c r="L611" s="52"/>
      <c r="M611" s="52"/>
      <c r="N611" s="50">
        <v>153</v>
      </c>
      <c r="O611" s="50">
        <v>435</v>
      </c>
      <c r="P611" s="50"/>
      <c r="R611" s="53">
        <f>N611/O611</f>
        <v>0.35172413793103446</v>
      </c>
    </row>
    <row r="612" spans="1:18" x14ac:dyDescent="0.25">
      <c r="A612" s="47" t="s">
        <v>2395</v>
      </c>
      <c r="B612" s="48" t="s">
        <v>2396</v>
      </c>
      <c r="C612" s="47" t="s">
        <v>2399</v>
      </c>
      <c r="D612" s="48" t="s">
        <v>2400</v>
      </c>
      <c r="E612" s="49">
        <v>0.33429999999999999</v>
      </c>
      <c r="F612" s="54"/>
      <c r="G612" s="51" t="str">
        <f>IF(E612&gt;=40%,"X","")</f>
        <v/>
      </c>
      <c r="H612" s="51" t="str">
        <f>IF(AND( E612&gt;=30%, E612 &lt;=39.99%),"X","")</f>
        <v>X</v>
      </c>
      <c r="I612" s="52"/>
      <c r="J612" s="52"/>
      <c r="K612" s="52"/>
      <c r="L612" s="52"/>
      <c r="M612" s="52"/>
      <c r="N612" s="50">
        <v>119</v>
      </c>
      <c r="O612" s="50">
        <v>356</v>
      </c>
      <c r="P612" s="50"/>
      <c r="R612" s="53">
        <f>N612/O612</f>
        <v>0.3342696629213483</v>
      </c>
    </row>
    <row r="613" spans="1:18" s="78" customFormat="1" x14ac:dyDescent="0.25">
      <c r="A613" s="72" t="s">
        <v>2395</v>
      </c>
      <c r="B613" s="73" t="s">
        <v>2396</v>
      </c>
      <c r="C613" s="72"/>
      <c r="D613" s="73" t="s">
        <v>2556</v>
      </c>
      <c r="E613" s="74">
        <f>N613/O613</f>
        <v>0.34386852085967129</v>
      </c>
      <c r="F613" s="75"/>
      <c r="G613" s="76"/>
      <c r="H613" s="76"/>
      <c r="I613" s="77"/>
      <c r="J613" s="77"/>
      <c r="K613" s="77"/>
      <c r="L613" s="77"/>
      <c r="M613" s="77"/>
      <c r="N613" s="75">
        <f>SUM(N611:N612)</f>
        <v>272</v>
      </c>
      <c r="O613" s="75">
        <f>SUM(O611:O612)</f>
        <v>791</v>
      </c>
      <c r="P613" s="75"/>
      <c r="R613" s="79"/>
    </row>
    <row r="614" spans="1:18" x14ac:dyDescent="0.25">
      <c r="A614" s="47" t="s">
        <v>1088</v>
      </c>
      <c r="B614" s="48" t="s">
        <v>1089</v>
      </c>
      <c r="C614" s="47" t="s">
        <v>1090</v>
      </c>
      <c r="D614" s="48" t="s">
        <v>2616</v>
      </c>
      <c r="E614" s="49">
        <v>0.28520000000000001</v>
      </c>
      <c r="F614" s="50"/>
      <c r="G614" s="51" t="str">
        <f>IF(E614&gt;=40%,"X","")</f>
        <v/>
      </c>
      <c r="H614" s="51" t="str">
        <f>IF(AND( E614&gt;=30%, E614 &lt;=39.99%),"X","")</f>
        <v/>
      </c>
      <c r="I614" s="52"/>
      <c r="J614" s="52"/>
      <c r="K614" s="52"/>
      <c r="L614" s="52"/>
      <c r="M614" s="52"/>
      <c r="N614" s="50">
        <v>77</v>
      </c>
      <c r="O614" s="50">
        <v>270</v>
      </c>
      <c r="P614" s="50"/>
      <c r="R614" s="53">
        <f>N614/O614</f>
        <v>0.28518518518518521</v>
      </c>
    </row>
    <row r="615" spans="1:18" x14ac:dyDescent="0.25">
      <c r="A615" s="47" t="s">
        <v>1088</v>
      </c>
      <c r="B615" s="48" t="s">
        <v>1089</v>
      </c>
      <c r="C615" s="47" t="s">
        <v>1091</v>
      </c>
      <c r="D615" s="48" t="s">
        <v>1092</v>
      </c>
      <c r="E615" s="49">
        <v>0.22600000000000001</v>
      </c>
      <c r="F615" s="50"/>
      <c r="G615" s="51" t="str">
        <f>IF(E615&gt;=40%,"X","")</f>
        <v/>
      </c>
      <c r="H615" s="51" t="str">
        <f>IF(AND( E615&gt;=30%, E615 &lt;=39.99%),"X","")</f>
        <v/>
      </c>
      <c r="I615" s="52"/>
      <c r="J615" s="52"/>
      <c r="K615" s="52"/>
      <c r="L615" s="52"/>
      <c r="M615" s="52"/>
      <c r="N615" s="50">
        <v>40</v>
      </c>
      <c r="O615" s="50">
        <v>177</v>
      </c>
      <c r="P615" s="50"/>
      <c r="R615" s="53">
        <f>N615/O615</f>
        <v>0.22598870056497175</v>
      </c>
    </row>
    <row r="616" spans="1:18" s="78" customFormat="1" x14ac:dyDescent="0.25">
      <c r="A616" s="72" t="s">
        <v>1088</v>
      </c>
      <c r="B616" s="73" t="s">
        <v>1089</v>
      </c>
      <c r="C616" s="72"/>
      <c r="D616" s="73" t="s">
        <v>2556</v>
      </c>
      <c r="E616" s="74">
        <f>N616/O616</f>
        <v>0.26174496644295303</v>
      </c>
      <c r="F616" s="75"/>
      <c r="G616" s="76"/>
      <c r="H616" s="76"/>
      <c r="I616" s="77"/>
      <c r="J616" s="77"/>
      <c r="K616" s="77"/>
      <c r="L616" s="77"/>
      <c r="M616" s="77"/>
      <c r="N616" s="75">
        <f>SUM(N614:N615)</f>
        <v>117</v>
      </c>
      <c r="O616" s="75">
        <f>SUM(O614:O615)</f>
        <v>447</v>
      </c>
      <c r="P616" s="75"/>
      <c r="R616" s="79"/>
    </row>
    <row r="617" spans="1:18" x14ac:dyDescent="0.25">
      <c r="A617" s="47" t="s">
        <v>759</v>
      </c>
      <c r="B617" s="48" t="s">
        <v>760</v>
      </c>
      <c r="C617" s="47" t="s">
        <v>761</v>
      </c>
      <c r="D617" s="48" t="s">
        <v>762</v>
      </c>
      <c r="E617" s="49">
        <v>0.28520000000000001</v>
      </c>
      <c r="F617" s="50"/>
      <c r="G617" s="51" t="str">
        <f>IF(E617&gt;=40%,"X","")</f>
        <v/>
      </c>
      <c r="H617" s="51" t="str">
        <f>IF(AND( E617&gt;=30%, E617 &lt;=39.99%),"X","")</f>
        <v/>
      </c>
      <c r="I617" s="52"/>
      <c r="J617" s="52"/>
      <c r="K617" s="52"/>
      <c r="L617" s="52"/>
      <c r="M617" s="52"/>
      <c r="N617" s="50">
        <v>166</v>
      </c>
      <c r="O617" s="50">
        <v>582</v>
      </c>
      <c r="P617" s="50"/>
      <c r="R617" s="53">
        <f>N617/O617</f>
        <v>0.28522336769759449</v>
      </c>
    </row>
    <row r="618" spans="1:18" x14ac:dyDescent="0.25">
      <c r="A618" s="47" t="s">
        <v>759</v>
      </c>
      <c r="B618" s="48" t="s">
        <v>760</v>
      </c>
      <c r="C618" s="47" t="s">
        <v>763</v>
      </c>
      <c r="D618" s="48" t="s">
        <v>764</v>
      </c>
      <c r="E618" s="49">
        <v>0.22270000000000001</v>
      </c>
      <c r="F618" s="54"/>
      <c r="G618" s="51" t="str">
        <f>IF(E618&gt;=40%,"X","")</f>
        <v/>
      </c>
      <c r="H618" s="51" t="str">
        <f>IF(AND( E618&gt;=30%, E618 &lt;=39.99%),"X","")</f>
        <v/>
      </c>
      <c r="I618" s="52"/>
      <c r="J618" s="52"/>
      <c r="K618" s="52"/>
      <c r="L618" s="52"/>
      <c r="M618" s="52"/>
      <c r="N618" s="50">
        <v>100</v>
      </c>
      <c r="O618" s="50">
        <v>449</v>
      </c>
      <c r="P618" s="50"/>
      <c r="R618" s="53">
        <f>N618/O618</f>
        <v>0.22271714922048999</v>
      </c>
    </row>
    <row r="619" spans="1:18" s="78" customFormat="1" x14ac:dyDescent="0.25">
      <c r="A619" s="72" t="s">
        <v>2583</v>
      </c>
      <c r="B619" s="73" t="s">
        <v>760</v>
      </c>
      <c r="C619" s="72"/>
      <c r="D619" s="73" t="s">
        <v>2556</v>
      </c>
      <c r="E619" s="74">
        <f>N619/O619</f>
        <v>0.2580019398642095</v>
      </c>
      <c r="F619" s="75"/>
      <c r="G619" s="76"/>
      <c r="H619" s="76"/>
      <c r="I619" s="77"/>
      <c r="J619" s="77"/>
      <c r="K619" s="77"/>
      <c r="L619" s="77"/>
      <c r="M619" s="77"/>
      <c r="N619" s="75">
        <f>SUM(N617:N618)</f>
        <v>266</v>
      </c>
      <c r="O619" s="75">
        <f>SUM(O617:O618)</f>
        <v>1031</v>
      </c>
      <c r="P619" s="75"/>
      <c r="R619" s="79"/>
    </row>
    <row r="620" spans="1:18" x14ac:dyDescent="0.25">
      <c r="A620" s="47" t="s">
        <v>2222</v>
      </c>
      <c r="B620" s="48" t="s">
        <v>2223</v>
      </c>
      <c r="C620" s="47" t="s">
        <v>2224</v>
      </c>
      <c r="D620" s="48" t="s">
        <v>2225</v>
      </c>
      <c r="E620" s="49">
        <v>0.33900000000000002</v>
      </c>
      <c r="F620" s="50"/>
      <c r="G620" s="51" t="s">
        <v>99</v>
      </c>
      <c r="H620" s="51"/>
      <c r="I620" s="52"/>
      <c r="J620" s="52"/>
      <c r="K620" s="52"/>
      <c r="L620" s="52"/>
      <c r="M620" s="52"/>
      <c r="N620" s="50">
        <v>20</v>
      </c>
      <c r="O620" s="50">
        <v>59</v>
      </c>
      <c r="P620" s="50"/>
      <c r="R620" s="53">
        <f>N620/O620</f>
        <v>0.33898305084745761</v>
      </c>
    </row>
    <row r="621" spans="1:18" s="78" customFormat="1" x14ac:dyDescent="0.25">
      <c r="A621" s="72" t="s">
        <v>2222</v>
      </c>
      <c r="B621" s="73" t="s">
        <v>2223</v>
      </c>
      <c r="C621" s="72"/>
      <c r="D621" s="73" t="s">
        <v>2556</v>
      </c>
      <c r="E621" s="74">
        <f>N621/O621</f>
        <v>0.33898305084745761</v>
      </c>
      <c r="F621" s="75"/>
      <c r="G621" s="76"/>
      <c r="H621" s="76"/>
      <c r="I621" s="77"/>
      <c r="J621" s="77"/>
      <c r="K621" s="77"/>
      <c r="L621" s="77"/>
      <c r="M621" s="77"/>
      <c r="N621" s="75">
        <f>SUM(N620)</f>
        <v>20</v>
      </c>
      <c r="O621" s="75">
        <f>SUM(O620)</f>
        <v>59</v>
      </c>
      <c r="P621" s="75"/>
      <c r="R621" s="79"/>
    </row>
    <row r="622" spans="1:18" x14ac:dyDescent="0.25">
      <c r="A622" s="47" t="s">
        <v>849</v>
      </c>
      <c r="B622" s="48" t="s">
        <v>850</v>
      </c>
      <c r="C622" s="47" t="s">
        <v>851</v>
      </c>
      <c r="D622" s="48" t="s">
        <v>852</v>
      </c>
      <c r="E622" s="49">
        <f>AVERAGE(N622/O622)</f>
        <v>0.70757180156657962</v>
      </c>
      <c r="F622" s="50">
        <v>888</v>
      </c>
      <c r="G622" s="51" t="s">
        <v>99</v>
      </c>
      <c r="H622" s="51"/>
      <c r="I622" s="52" t="s">
        <v>99</v>
      </c>
      <c r="J622" s="52"/>
      <c r="K622" s="52"/>
      <c r="L622" s="52" t="s">
        <v>100</v>
      </c>
      <c r="M622" s="52"/>
      <c r="N622" s="50">
        <v>271</v>
      </c>
      <c r="O622" s="50">
        <v>383</v>
      </c>
      <c r="P622" s="50"/>
      <c r="R622" s="53">
        <f>N622/O622</f>
        <v>0.70757180156657962</v>
      </c>
    </row>
    <row r="623" spans="1:18" x14ac:dyDescent="0.25">
      <c r="A623" s="47" t="s">
        <v>849</v>
      </c>
      <c r="B623" s="48" t="s">
        <v>850</v>
      </c>
      <c r="C623" s="47" t="s">
        <v>853</v>
      </c>
      <c r="D623" s="48" t="s">
        <v>854</v>
      </c>
      <c r="E623" s="49">
        <f>AVERAGE(N623/O623)</f>
        <v>0.68045112781954886</v>
      </c>
      <c r="F623" s="50"/>
      <c r="G623" s="51" t="str">
        <f>IF(E623&gt;=40%,"X","")</f>
        <v>X</v>
      </c>
      <c r="H623" s="51" t="str">
        <f>IF(AND( E623&gt;=30%, E623 &lt;=39.99%),"X","")</f>
        <v/>
      </c>
      <c r="I623" s="52" t="s">
        <v>99</v>
      </c>
      <c r="J623" s="52"/>
      <c r="K623" s="52"/>
      <c r="L623" s="52" t="s">
        <v>100</v>
      </c>
      <c r="M623" s="52"/>
      <c r="N623" s="50">
        <v>181</v>
      </c>
      <c r="O623" s="50">
        <v>266</v>
      </c>
      <c r="P623" s="50"/>
      <c r="R623" s="53">
        <f>N623/O623</f>
        <v>0.68045112781954886</v>
      </c>
    </row>
    <row r="624" spans="1:18" s="78" customFormat="1" x14ac:dyDescent="0.25">
      <c r="A624" s="72" t="s">
        <v>849</v>
      </c>
      <c r="B624" s="73" t="s">
        <v>850</v>
      </c>
      <c r="C624" s="72"/>
      <c r="D624" s="73" t="s">
        <v>2556</v>
      </c>
      <c r="E624" s="74">
        <f>N624/O624</f>
        <v>0.69645608628659472</v>
      </c>
      <c r="F624" s="75"/>
      <c r="G624" s="76"/>
      <c r="H624" s="76"/>
      <c r="I624" s="77"/>
      <c r="J624" s="77"/>
      <c r="K624" s="77"/>
      <c r="L624" s="77"/>
      <c r="M624" s="77"/>
      <c r="N624" s="75">
        <f>SUM(N622:N623)</f>
        <v>452</v>
      </c>
      <c r="O624" s="75">
        <f>SUM(O622:O623)</f>
        <v>649</v>
      </c>
      <c r="P624" s="75"/>
      <c r="R624" s="79"/>
    </row>
    <row r="625" spans="1:18" x14ac:dyDescent="0.25">
      <c r="A625" s="47" t="s">
        <v>2244</v>
      </c>
      <c r="B625" s="48" t="s">
        <v>2245</v>
      </c>
      <c r="C625" s="47" t="s">
        <v>2246</v>
      </c>
      <c r="D625" s="48" t="s">
        <v>2247</v>
      </c>
      <c r="E625" s="49">
        <v>0.38590000000000002</v>
      </c>
      <c r="F625" s="50">
        <v>888</v>
      </c>
      <c r="G625" s="51" t="str">
        <f>IF(E625&gt;=40%,"X","")</f>
        <v/>
      </c>
      <c r="H625" s="51" t="str">
        <f>IF(AND( E625&gt;=30%, E625 &lt;=39.99%),"X","")</f>
        <v>X</v>
      </c>
      <c r="I625" s="52"/>
      <c r="J625" s="52"/>
      <c r="K625" s="52"/>
      <c r="L625" s="52"/>
      <c r="M625" s="52"/>
      <c r="N625" s="50">
        <v>235</v>
      </c>
      <c r="O625" s="50">
        <v>609</v>
      </c>
      <c r="P625" s="50"/>
      <c r="R625" s="53">
        <f>N625/O625</f>
        <v>0.38587848932676516</v>
      </c>
    </row>
    <row r="626" spans="1:18" x14ac:dyDescent="0.25">
      <c r="A626" s="47" t="s">
        <v>2244</v>
      </c>
      <c r="B626" s="48" t="s">
        <v>2245</v>
      </c>
      <c r="C626" s="47" t="s">
        <v>2248</v>
      </c>
      <c r="D626" s="48" t="s">
        <v>2249</v>
      </c>
      <c r="E626" s="49">
        <v>0.31990000000000002</v>
      </c>
      <c r="F626" s="50"/>
      <c r="G626" s="51" t="str">
        <f>IF(E626&gt;=40%,"X","")</f>
        <v/>
      </c>
      <c r="H626" s="51" t="str">
        <f>IF(AND( E626&gt;=30%, E626 &lt;=39.99%),"X","")</f>
        <v>X</v>
      </c>
      <c r="I626" s="52"/>
      <c r="J626" s="52"/>
      <c r="K626" s="52"/>
      <c r="L626" s="52"/>
      <c r="M626" s="52"/>
      <c r="N626" s="50">
        <v>111</v>
      </c>
      <c r="O626" s="50">
        <v>347</v>
      </c>
      <c r="P626" s="50"/>
      <c r="R626" s="53">
        <f>N626/O626</f>
        <v>0.31988472622478387</v>
      </c>
    </row>
    <row r="627" spans="1:18" x14ac:dyDescent="0.25">
      <c r="A627" s="47" t="s">
        <v>2244</v>
      </c>
      <c r="B627" s="48" t="s">
        <v>2245</v>
      </c>
      <c r="C627" s="47" t="s">
        <v>2250</v>
      </c>
      <c r="D627" s="48" t="s">
        <v>2251</v>
      </c>
      <c r="E627" s="49">
        <v>0.2082</v>
      </c>
      <c r="F627" s="50"/>
      <c r="G627" s="51" t="str">
        <f>IF(E627&gt;=40%,"X","")</f>
        <v/>
      </c>
      <c r="H627" s="51" t="str">
        <f>IF(AND( E627&gt;=30%, E627 &lt;=39.99%),"X","")</f>
        <v/>
      </c>
      <c r="I627" s="52"/>
      <c r="J627" s="52"/>
      <c r="K627" s="52"/>
      <c r="L627" s="52"/>
      <c r="M627" s="52"/>
      <c r="N627" s="50">
        <v>91</v>
      </c>
      <c r="O627" s="50">
        <v>437</v>
      </c>
      <c r="P627" s="50"/>
      <c r="R627" s="53">
        <f>N627/O627</f>
        <v>0.20823798627002288</v>
      </c>
    </row>
    <row r="628" spans="1:18" s="78" customFormat="1" x14ac:dyDescent="0.25">
      <c r="A628" s="72" t="s">
        <v>2244</v>
      </c>
      <c r="B628" s="73" t="s">
        <v>2245</v>
      </c>
      <c r="C628" s="72"/>
      <c r="D628" s="73" t="s">
        <v>2556</v>
      </c>
      <c r="E628" s="74">
        <f>N628/O628</f>
        <v>0.31371141421392679</v>
      </c>
      <c r="F628" s="75"/>
      <c r="G628" s="76"/>
      <c r="H628" s="76"/>
      <c r="I628" s="77"/>
      <c r="J628" s="77"/>
      <c r="K628" s="77"/>
      <c r="L628" s="77"/>
      <c r="M628" s="77"/>
      <c r="N628" s="75">
        <f>SUM(N625:N627)</f>
        <v>437</v>
      </c>
      <c r="O628" s="75">
        <f>SUM(O625:O627)</f>
        <v>1393</v>
      </c>
      <c r="P628" s="75"/>
      <c r="R628" s="79"/>
    </row>
    <row r="629" spans="1:18" x14ac:dyDescent="0.25">
      <c r="A629" s="47" t="s">
        <v>2214</v>
      </c>
      <c r="B629" s="48" t="s">
        <v>2215</v>
      </c>
      <c r="C629" s="47" t="s">
        <v>2218</v>
      </c>
      <c r="D629" s="48" t="s">
        <v>2219</v>
      </c>
      <c r="E629" s="49">
        <v>0.26090000000000002</v>
      </c>
      <c r="F629" s="50"/>
      <c r="G629" s="51" t="str">
        <f>IF(E629&gt;=40%,"X","")</f>
        <v/>
      </c>
      <c r="H629" s="51" t="str">
        <f>IF(AND( E629&gt;=30%, E629 &lt;=39.99%),"X","")</f>
        <v/>
      </c>
      <c r="I629" s="52"/>
      <c r="J629" s="52"/>
      <c r="K629" s="52"/>
      <c r="L629" s="52"/>
      <c r="M629" s="52"/>
      <c r="N629" s="50">
        <v>72</v>
      </c>
      <c r="O629" s="50">
        <v>276</v>
      </c>
      <c r="P629" s="50"/>
      <c r="R629" s="53">
        <f>N629/O629</f>
        <v>0.2608695652173913</v>
      </c>
    </row>
    <row r="630" spans="1:18" x14ac:dyDescent="0.25">
      <c r="A630" s="47" t="s">
        <v>2214</v>
      </c>
      <c r="B630" s="48" t="s">
        <v>2215</v>
      </c>
      <c r="C630" s="47" t="s">
        <v>2220</v>
      </c>
      <c r="D630" s="48" t="s">
        <v>2221</v>
      </c>
      <c r="E630" s="49">
        <v>0.25</v>
      </c>
      <c r="F630" s="50"/>
      <c r="G630" s="51" t="str">
        <f>IF(E630&gt;=40%,"X","")</f>
        <v/>
      </c>
      <c r="H630" s="51" t="str">
        <f>IF(AND( E630&gt;=30%, E630 &lt;=39.99%),"X","")</f>
        <v/>
      </c>
      <c r="I630" s="52"/>
      <c r="J630" s="52"/>
      <c r="K630" s="52"/>
      <c r="L630" s="52"/>
      <c r="M630" s="52"/>
      <c r="N630" s="50">
        <v>95</v>
      </c>
      <c r="O630" s="50">
        <v>380</v>
      </c>
      <c r="P630" s="50"/>
      <c r="R630" s="53">
        <f>N630/O630</f>
        <v>0.25</v>
      </c>
    </row>
    <row r="631" spans="1:18" x14ac:dyDescent="0.25">
      <c r="A631" s="47" t="s">
        <v>2214</v>
      </c>
      <c r="B631" s="48" t="s">
        <v>2215</v>
      </c>
      <c r="C631" s="47" t="s">
        <v>2216</v>
      </c>
      <c r="D631" s="48" t="s">
        <v>2217</v>
      </c>
      <c r="E631" s="49">
        <v>0.30049999999999999</v>
      </c>
      <c r="F631" s="50">
        <v>888</v>
      </c>
      <c r="G631" s="51" t="str">
        <f>IF(E631&gt;=40%,"X","")</f>
        <v/>
      </c>
      <c r="H631" s="51" t="str">
        <f>IF(AND( E631&gt;=30%, E631 &lt;=39.99%),"X","")</f>
        <v>X</v>
      </c>
      <c r="I631" s="52"/>
      <c r="J631" s="52"/>
      <c r="K631" s="52"/>
      <c r="L631" s="52"/>
      <c r="M631" s="52"/>
      <c r="N631" s="50">
        <v>186</v>
      </c>
      <c r="O631" s="50">
        <v>619</v>
      </c>
      <c r="P631" s="50"/>
      <c r="R631" s="53">
        <f>N631/O631</f>
        <v>0.30048465266558966</v>
      </c>
    </row>
    <row r="632" spans="1:18" s="78" customFormat="1" x14ac:dyDescent="0.25">
      <c r="A632" s="72" t="s">
        <v>2214</v>
      </c>
      <c r="B632" s="73" t="s">
        <v>2215</v>
      </c>
      <c r="C632" s="72"/>
      <c r="D632" s="73" t="s">
        <v>2556</v>
      </c>
      <c r="E632" s="74">
        <f>N632/O632</f>
        <v>0.27686274509803921</v>
      </c>
      <c r="F632" s="75"/>
      <c r="G632" s="76"/>
      <c r="H632" s="76"/>
      <c r="I632" s="77"/>
      <c r="J632" s="77"/>
      <c r="K632" s="77"/>
      <c r="L632" s="77"/>
      <c r="M632" s="77"/>
      <c r="N632" s="75">
        <f>SUM(N629:N631)</f>
        <v>353</v>
      </c>
      <c r="O632" s="75">
        <f>SUM(O629:O631)</f>
        <v>1275</v>
      </c>
      <c r="P632" s="75"/>
      <c r="R632" s="79"/>
    </row>
    <row r="633" spans="1:18" x14ac:dyDescent="0.25">
      <c r="A633" s="47" t="s">
        <v>915</v>
      </c>
      <c r="B633" s="48" t="s">
        <v>916</v>
      </c>
      <c r="C633" s="47" t="s">
        <v>917</v>
      </c>
      <c r="D633" s="48" t="s">
        <v>918</v>
      </c>
      <c r="E633" s="49">
        <v>0.27310000000000001</v>
      </c>
      <c r="F633" s="54"/>
      <c r="G633" s="51" t="str">
        <f>IF(E633&gt;=40%,"X","")</f>
        <v/>
      </c>
      <c r="H633" s="51" t="str">
        <f>IF(AND( E633&gt;=30%, E633 &lt;=39.99%),"X","")</f>
        <v/>
      </c>
      <c r="I633" s="52"/>
      <c r="J633" s="52"/>
      <c r="K633" s="52"/>
      <c r="L633" s="52"/>
      <c r="M633" s="52"/>
      <c r="N633" s="50">
        <v>68</v>
      </c>
      <c r="O633" s="50">
        <v>249</v>
      </c>
      <c r="P633" s="50"/>
      <c r="R633" s="53">
        <f>N633/O633</f>
        <v>0.27309236947791166</v>
      </c>
    </row>
    <row r="634" spans="1:18" x14ac:dyDescent="0.25">
      <c r="A634" s="47" t="s">
        <v>915</v>
      </c>
      <c r="B634" s="48" t="s">
        <v>916</v>
      </c>
      <c r="C634" s="47" t="s">
        <v>919</v>
      </c>
      <c r="D634" s="48" t="s">
        <v>920</v>
      </c>
      <c r="E634" s="49">
        <v>0.20960000000000001</v>
      </c>
      <c r="F634" s="50"/>
      <c r="G634" s="51" t="str">
        <f>IF(E634&gt;=40%,"X","")</f>
        <v/>
      </c>
      <c r="H634" s="51" t="str">
        <f>IF(AND( E634&gt;=30%, E634 &lt;=39.99%),"X","")</f>
        <v/>
      </c>
      <c r="I634" s="52"/>
      <c r="J634" s="52"/>
      <c r="K634" s="52"/>
      <c r="L634" s="52"/>
      <c r="M634" s="52"/>
      <c r="N634" s="50">
        <v>48</v>
      </c>
      <c r="O634" s="50">
        <v>229</v>
      </c>
      <c r="P634" s="50"/>
      <c r="R634" s="53">
        <f>N634/O634</f>
        <v>0.20960698689956331</v>
      </c>
    </row>
    <row r="635" spans="1:18" s="78" customFormat="1" x14ac:dyDescent="0.25">
      <c r="A635" s="72" t="s">
        <v>915</v>
      </c>
      <c r="B635" s="73" t="s">
        <v>916</v>
      </c>
      <c r="C635" s="72"/>
      <c r="D635" s="73" t="s">
        <v>2556</v>
      </c>
      <c r="E635" s="74">
        <f>N635/O635</f>
        <v>0.24267782426778242</v>
      </c>
      <c r="F635" s="75"/>
      <c r="G635" s="76"/>
      <c r="H635" s="76"/>
      <c r="I635" s="77"/>
      <c r="J635" s="77"/>
      <c r="K635" s="77"/>
      <c r="L635" s="77"/>
      <c r="M635" s="77"/>
      <c r="N635" s="75">
        <f>SUM(N633:N634)</f>
        <v>116</v>
      </c>
      <c r="O635" s="75">
        <f>SUM(O633:O634)</f>
        <v>478</v>
      </c>
      <c r="P635" s="75"/>
      <c r="R635" s="79"/>
    </row>
    <row r="636" spans="1:18" x14ac:dyDescent="0.25">
      <c r="A636" s="47" t="s">
        <v>745</v>
      </c>
      <c r="B636" s="48" t="s">
        <v>746</v>
      </c>
      <c r="C636" s="47" t="s">
        <v>747</v>
      </c>
      <c r="D636" s="48" t="s">
        <v>748</v>
      </c>
      <c r="E636" s="49">
        <v>0.31590000000000001</v>
      </c>
      <c r="F636" s="50"/>
      <c r="G636" s="51" t="str">
        <f>IF(E636&gt;=40%,"X","")</f>
        <v/>
      </c>
      <c r="H636" s="51" t="str">
        <f>IF(AND( E636&gt;=30%, E636 &lt;=39.99%),"X","")</f>
        <v>X</v>
      </c>
      <c r="I636" s="52" t="s">
        <v>99</v>
      </c>
      <c r="J636" s="52"/>
      <c r="K636" s="52"/>
      <c r="L636" s="52" t="s">
        <v>100</v>
      </c>
      <c r="M636" s="52"/>
      <c r="N636" s="50">
        <v>241</v>
      </c>
      <c r="O636" s="50">
        <v>763</v>
      </c>
      <c r="P636" s="50"/>
      <c r="R636" s="53">
        <f>N636/O636</f>
        <v>0.31585845347313235</v>
      </c>
    </row>
    <row r="637" spans="1:18" x14ac:dyDescent="0.25">
      <c r="A637" s="47" t="s">
        <v>745</v>
      </c>
      <c r="B637" s="48" t="s">
        <v>746</v>
      </c>
      <c r="C637" s="47" t="s">
        <v>749</v>
      </c>
      <c r="D637" s="48" t="s">
        <v>750</v>
      </c>
      <c r="E637" s="49">
        <v>0.27410000000000001</v>
      </c>
      <c r="F637" s="54"/>
      <c r="G637" s="51" t="str">
        <f>IF(E637&gt;=40%,"X","")</f>
        <v/>
      </c>
      <c r="H637" s="51" t="str">
        <f>IF(AND( E637&gt;=30%, E637 &lt;=39.99%),"X","")</f>
        <v/>
      </c>
      <c r="I637" s="52" t="s">
        <v>99</v>
      </c>
      <c r="J637" s="52"/>
      <c r="K637" s="52"/>
      <c r="L637" s="52" t="s">
        <v>100</v>
      </c>
      <c r="M637" s="52"/>
      <c r="N637" s="50">
        <v>88</v>
      </c>
      <c r="O637" s="50">
        <v>321</v>
      </c>
      <c r="P637" s="50"/>
      <c r="R637" s="53">
        <f>N637/O637</f>
        <v>0.27414330218068533</v>
      </c>
    </row>
    <row r="638" spans="1:18" x14ac:dyDescent="0.25">
      <c r="A638" s="47" t="s">
        <v>745</v>
      </c>
      <c r="B638" s="48" t="s">
        <v>746</v>
      </c>
      <c r="C638" s="47" t="s">
        <v>751</v>
      </c>
      <c r="D638" s="48" t="s">
        <v>752</v>
      </c>
      <c r="E638" s="49">
        <v>0.2611</v>
      </c>
      <c r="F638" s="54"/>
      <c r="G638" s="51" t="str">
        <f>IF(E638&gt;=40%,"X","")</f>
        <v/>
      </c>
      <c r="H638" s="51" t="str">
        <f>IF(AND( E638&gt;=30%, E638 &lt;=39.99%),"X","")</f>
        <v/>
      </c>
      <c r="I638" s="52" t="s">
        <v>99</v>
      </c>
      <c r="J638" s="52"/>
      <c r="K638" s="52"/>
      <c r="L638" s="52" t="s">
        <v>100</v>
      </c>
      <c r="M638" s="52"/>
      <c r="N638" s="50">
        <v>59</v>
      </c>
      <c r="O638" s="50">
        <v>226</v>
      </c>
      <c r="P638" s="50"/>
      <c r="R638" s="53">
        <f>N638/O638</f>
        <v>0.26106194690265488</v>
      </c>
    </row>
    <row r="639" spans="1:18" s="78" customFormat="1" x14ac:dyDescent="0.25">
      <c r="A639" s="72" t="s">
        <v>745</v>
      </c>
      <c r="B639" s="73" t="s">
        <v>746</v>
      </c>
      <c r="C639" s="72"/>
      <c r="D639" s="73" t="s">
        <v>2556</v>
      </c>
      <c r="E639" s="74">
        <f>N639/O639</f>
        <v>0.29618320610687021</v>
      </c>
      <c r="F639" s="75"/>
      <c r="G639" s="76"/>
      <c r="H639" s="76"/>
      <c r="I639" s="77"/>
      <c r="J639" s="77"/>
      <c r="K639" s="77"/>
      <c r="L639" s="77"/>
      <c r="M639" s="77"/>
      <c r="N639" s="75">
        <f>SUM(N636:N638)</f>
        <v>388</v>
      </c>
      <c r="O639" s="75">
        <f>SUM(O636:O638)</f>
        <v>1310</v>
      </c>
      <c r="P639" s="75"/>
      <c r="R639" s="79"/>
    </row>
    <row r="640" spans="1:18" x14ac:dyDescent="0.25">
      <c r="A640" s="47" t="s">
        <v>1335</v>
      </c>
      <c r="B640" s="48" t="s">
        <v>1336</v>
      </c>
      <c r="C640" s="47" t="s">
        <v>1337</v>
      </c>
      <c r="D640" s="48" t="s">
        <v>1338</v>
      </c>
      <c r="E640" s="49">
        <v>0.38779999999999998</v>
      </c>
      <c r="F640" s="50">
        <v>888</v>
      </c>
      <c r="G640" s="51" t="str">
        <f>IF(E640&gt;=40%,"X","")</f>
        <v/>
      </c>
      <c r="H640" s="51" t="str">
        <f>IF(AND( E640&gt;=30%, E640 &lt;=39.99%),"X","")</f>
        <v>X</v>
      </c>
      <c r="I640" s="52"/>
      <c r="J640" s="52"/>
      <c r="K640" s="52"/>
      <c r="L640" s="52"/>
      <c r="M640" s="52"/>
      <c r="N640" s="50">
        <v>114</v>
      </c>
      <c r="O640" s="50">
        <v>294</v>
      </c>
      <c r="P640" s="50"/>
      <c r="R640" s="53">
        <f>N640/O640</f>
        <v>0.38775510204081631</v>
      </c>
    </row>
    <row r="641" spans="1:18" x14ac:dyDescent="0.25">
      <c r="A641" s="47" t="s">
        <v>1335</v>
      </c>
      <c r="B641" s="48" t="s">
        <v>1336</v>
      </c>
      <c r="C641" s="47" t="s">
        <v>1339</v>
      </c>
      <c r="D641" s="48" t="s">
        <v>1340</v>
      </c>
      <c r="E641" s="49">
        <v>0.28079999999999999</v>
      </c>
      <c r="F641" s="50"/>
      <c r="G641" s="51" t="str">
        <f>IF(E641&gt;=40%,"X","")</f>
        <v/>
      </c>
      <c r="H641" s="51" t="str">
        <f>IF(AND( E641&gt;=30%, E641 &lt;=39.99%),"X","")</f>
        <v/>
      </c>
      <c r="I641" s="52"/>
      <c r="J641" s="52"/>
      <c r="K641" s="52"/>
      <c r="L641" s="52"/>
      <c r="M641" s="52"/>
      <c r="N641" s="50">
        <v>57</v>
      </c>
      <c r="O641" s="50">
        <v>203</v>
      </c>
      <c r="P641" s="50"/>
      <c r="R641" s="53">
        <f>N641/O641</f>
        <v>0.28078817733990147</v>
      </c>
    </row>
    <row r="642" spans="1:18" s="78" customFormat="1" x14ac:dyDescent="0.25">
      <c r="A642" s="72" t="s">
        <v>1335</v>
      </c>
      <c r="B642" s="73" t="s">
        <v>1336</v>
      </c>
      <c r="C642" s="72"/>
      <c r="D642" s="73" t="s">
        <v>2556</v>
      </c>
      <c r="E642" s="74">
        <f>N642/O642</f>
        <v>0.34406438631790742</v>
      </c>
      <c r="F642" s="75"/>
      <c r="G642" s="76"/>
      <c r="H642" s="76"/>
      <c r="I642" s="77"/>
      <c r="J642" s="77"/>
      <c r="K642" s="77"/>
      <c r="L642" s="77"/>
      <c r="M642" s="77"/>
      <c r="N642" s="75">
        <f>SUM(N640:N641)</f>
        <v>171</v>
      </c>
      <c r="O642" s="75">
        <f>SUM(O640:O641)</f>
        <v>497</v>
      </c>
      <c r="P642" s="75"/>
      <c r="R642" s="79"/>
    </row>
    <row r="643" spans="1:18" x14ac:dyDescent="0.25">
      <c r="A643" s="47" t="s">
        <v>907</v>
      </c>
      <c r="B643" s="48" t="s">
        <v>908</v>
      </c>
      <c r="C643" s="47" t="s">
        <v>909</v>
      </c>
      <c r="D643" s="48" t="s">
        <v>910</v>
      </c>
      <c r="E643" s="49">
        <v>0.37869999999999998</v>
      </c>
      <c r="F643" s="50"/>
      <c r="G643" s="51" t="str">
        <f>IF(E643&gt;=40%,"X","")</f>
        <v/>
      </c>
      <c r="H643" s="51" t="str">
        <f>IF(AND( E643&gt;=30%, E643 &lt;=39.99%),"X","")</f>
        <v>X</v>
      </c>
      <c r="I643" s="52" t="s">
        <v>99</v>
      </c>
      <c r="J643" s="52"/>
      <c r="K643" s="52"/>
      <c r="L643" s="52" t="s">
        <v>100</v>
      </c>
      <c r="M643" s="52"/>
      <c r="N643" s="50">
        <v>167</v>
      </c>
      <c r="O643" s="50">
        <v>441</v>
      </c>
      <c r="P643" s="50"/>
      <c r="R643" s="53">
        <f>N643/O643</f>
        <v>0.37868480725623582</v>
      </c>
    </row>
    <row r="644" spans="1:18" x14ac:dyDescent="0.25">
      <c r="A644" s="47" t="s">
        <v>907</v>
      </c>
      <c r="B644" s="48" t="s">
        <v>908</v>
      </c>
      <c r="C644" s="47" t="s">
        <v>911</v>
      </c>
      <c r="D644" s="48" t="s">
        <v>912</v>
      </c>
      <c r="E644" s="49">
        <v>0.33329999999999999</v>
      </c>
      <c r="F644" s="50"/>
      <c r="G644" s="51" t="str">
        <f>IF(E644&gt;=40%,"X","")</f>
        <v/>
      </c>
      <c r="H644" s="51" t="str">
        <f>IF(AND( E644&gt;=30%, E644 &lt;=39.99%),"X","")</f>
        <v>X</v>
      </c>
      <c r="I644" s="52" t="s">
        <v>99</v>
      </c>
      <c r="J644" s="52"/>
      <c r="K644" s="52"/>
      <c r="L644" s="52" t="s">
        <v>100</v>
      </c>
      <c r="M644" s="52"/>
      <c r="N644" s="50">
        <v>108</v>
      </c>
      <c r="O644" s="50">
        <v>324</v>
      </c>
      <c r="P644" s="50"/>
      <c r="R644" s="53">
        <f>N644/O644</f>
        <v>0.33333333333333331</v>
      </c>
    </row>
    <row r="645" spans="1:18" x14ac:dyDescent="0.25">
      <c r="A645" s="47" t="s">
        <v>907</v>
      </c>
      <c r="B645" s="48" t="s">
        <v>908</v>
      </c>
      <c r="C645" s="47" t="s">
        <v>913</v>
      </c>
      <c r="D645" s="48" t="s">
        <v>914</v>
      </c>
      <c r="E645" s="49">
        <v>0.37930000000000003</v>
      </c>
      <c r="F645" s="54"/>
      <c r="G645" s="51" t="str">
        <f>IF(E645&gt;=40%,"X","")</f>
        <v/>
      </c>
      <c r="H645" s="51" t="str">
        <f>IF(AND( E645&gt;=30%, E645 &lt;=39.99%),"X","")</f>
        <v>X</v>
      </c>
      <c r="I645" s="52" t="s">
        <v>99</v>
      </c>
      <c r="J645" s="52"/>
      <c r="K645" s="52"/>
      <c r="L645" s="52" t="s">
        <v>100</v>
      </c>
      <c r="M645" s="52"/>
      <c r="N645" s="50">
        <v>121</v>
      </c>
      <c r="O645" s="50">
        <v>319</v>
      </c>
      <c r="P645" s="50"/>
      <c r="R645" s="53">
        <f>N645/O645</f>
        <v>0.37931034482758619</v>
      </c>
    </row>
    <row r="646" spans="1:18" s="78" customFormat="1" x14ac:dyDescent="0.25">
      <c r="A646" s="72" t="s">
        <v>907</v>
      </c>
      <c r="B646" s="73" t="s">
        <v>908</v>
      </c>
      <c r="C646" s="72"/>
      <c r="D646" s="73" t="s">
        <v>2556</v>
      </c>
      <c r="E646" s="74">
        <f>N646/O646</f>
        <v>0.36531365313653136</v>
      </c>
      <c r="F646" s="75"/>
      <c r="G646" s="76"/>
      <c r="H646" s="76"/>
      <c r="I646" s="77"/>
      <c r="J646" s="77"/>
      <c r="K646" s="77"/>
      <c r="L646" s="77"/>
      <c r="M646" s="77"/>
      <c r="N646" s="75">
        <f>SUM(N643:N645)</f>
        <v>396</v>
      </c>
      <c r="O646" s="75">
        <f>SUM(O643:O645)</f>
        <v>1084</v>
      </c>
      <c r="P646" s="75"/>
      <c r="R646" s="79"/>
    </row>
    <row r="647" spans="1:18" x14ac:dyDescent="0.25">
      <c r="A647" s="47" t="s">
        <v>489</v>
      </c>
      <c r="B647" s="48" t="s">
        <v>488</v>
      </c>
      <c r="C647" s="47" t="s">
        <v>490</v>
      </c>
      <c r="D647" s="48" t="s">
        <v>2617</v>
      </c>
      <c r="E647" s="49">
        <v>0.2288</v>
      </c>
      <c r="F647" s="50">
        <v>888</v>
      </c>
      <c r="G647" s="51" t="str">
        <f>IF(E647&gt;=40%,"X","")</f>
        <v/>
      </c>
      <c r="H647" s="51" t="str">
        <f>IF(AND( E647&gt;=30%, E647 &lt;=39.99%),"X","")</f>
        <v/>
      </c>
      <c r="I647" s="52"/>
      <c r="J647" s="52"/>
      <c r="K647" s="52"/>
      <c r="L647" s="52"/>
      <c r="M647" s="52"/>
      <c r="N647" s="50">
        <v>54</v>
      </c>
      <c r="O647" s="50">
        <v>236</v>
      </c>
      <c r="P647" s="50"/>
      <c r="R647" s="53">
        <f>N647/O647</f>
        <v>0.2288135593220339</v>
      </c>
    </row>
    <row r="648" spans="1:18" x14ac:dyDescent="0.25">
      <c r="A648" s="47" t="s">
        <v>489</v>
      </c>
      <c r="B648" s="48" t="s">
        <v>488</v>
      </c>
      <c r="C648" s="47" t="s">
        <v>487</v>
      </c>
      <c r="D648" s="48" t="s">
        <v>486</v>
      </c>
      <c r="E648" s="49">
        <v>9.1399999999999995E-2</v>
      </c>
      <c r="F648" s="50"/>
      <c r="G648" s="51" t="str">
        <f>IF(E648&gt;=40%,"X","")</f>
        <v/>
      </c>
      <c r="H648" s="51" t="str">
        <f>IF(AND( E648&gt;=30%, E648 &lt;=39.99%),"X","")</f>
        <v/>
      </c>
      <c r="I648" s="52"/>
      <c r="J648" s="52"/>
      <c r="K648" s="52"/>
      <c r="L648" s="52"/>
      <c r="M648" s="52"/>
      <c r="N648" s="50">
        <v>18</v>
      </c>
      <c r="O648" s="50">
        <v>197</v>
      </c>
      <c r="P648" s="50"/>
      <c r="R648" s="53">
        <f>N648/O648</f>
        <v>9.1370558375634514E-2</v>
      </c>
    </row>
    <row r="649" spans="1:18" s="78" customFormat="1" x14ac:dyDescent="0.25">
      <c r="A649" s="72" t="s">
        <v>489</v>
      </c>
      <c r="B649" s="73" t="s">
        <v>488</v>
      </c>
      <c r="C649" s="72"/>
      <c r="D649" s="73" t="s">
        <v>2556</v>
      </c>
      <c r="E649" s="74">
        <f>N649/O649</f>
        <v>0.16628175519630484</v>
      </c>
      <c r="F649" s="75"/>
      <c r="G649" s="76"/>
      <c r="H649" s="76"/>
      <c r="I649" s="77"/>
      <c r="J649" s="77"/>
      <c r="K649" s="77"/>
      <c r="L649" s="77"/>
      <c r="M649" s="77"/>
      <c r="N649" s="75">
        <f>SUM(N647:N648)</f>
        <v>72</v>
      </c>
      <c r="O649" s="75">
        <f>SUM(O647:O648)</f>
        <v>433</v>
      </c>
      <c r="P649" s="75"/>
      <c r="R649" s="79"/>
    </row>
    <row r="650" spans="1:18" x14ac:dyDescent="0.25">
      <c r="A650" s="47" t="s">
        <v>646</v>
      </c>
      <c r="B650" s="48" t="s">
        <v>647</v>
      </c>
      <c r="C650" s="47" t="s">
        <v>648</v>
      </c>
      <c r="D650" s="48" t="s">
        <v>649</v>
      </c>
      <c r="E650" s="49">
        <v>0.29549999999999998</v>
      </c>
      <c r="F650" s="50"/>
      <c r="G650" s="51" t="str">
        <f>IF(E650&gt;=40%,"X","")</f>
        <v/>
      </c>
      <c r="H650" s="51" t="str">
        <f>IF(AND( E650&gt;=30%, E650 &lt;=39.99%),"X","")</f>
        <v/>
      </c>
      <c r="I650" s="52"/>
      <c r="J650" s="52"/>
      <c r="K650" s="52"/>
      <c r="L650" s="52"/>
      <c r="M650" s="52"/>
      <c r="N650" s="50">
        <v>104</v>
      </c>
      <c r="O650" s="50">
        <v>352</v>
      </c>
      <c r="P650" s="50"/>
      <c r="R650" s="53">
        <f>N650/O650</f>
        <v>0.29545454545454547</v>
      </c>
    </row>
    <row r="651" spans="1:18" x14ac:dyDescent="0.25">
      <c r="A651" s="47" t="s">
        <v>646</v>
      </c>
      <c r="B651" s="48" t="s">
        <v>647</v>
      </c>
      <c r="C651" s="47" t="s">
        <v>650</v>
      </c>
      <c r="D651" s="48" t="s">
        <v>651</v>
      </c>
      <c r="E651" s="49">
        <v>0.26169999999999999</v>
      </c>
      <c r="F651" s="50"/>
      <c r="G651" s="51" t="str">
        <f>IF(E651&gt;=40%,"X","")</f>
        <v/>
      </c>
      <c r="H651" s="51" t="str">
        <f>IF(AND( E651&gt;=30%, E651 &lt;=39.99%),"X","")</f>
        <v/>
      </c>
      <c r="I651" s="52"/>
      <c r="J651" s="52"/>
      <c r="K651" s="52"/>
      <c r="L651" s="52"/>
      <c r="M651" s="52"/>
      <c r="N651" s="50">
        <v>95</v>
      </c>
      <c r="O651" s="50">
        <v>363</v>
      </c>
      <c r="P651" s="50"/>
      <c r="R651" s="53">
        <f>N651/O651</f>
        <v>0.26170798898071623</v>
      </c>
    </row>
    <row r="652" spans="1:18" x14ac:dyDescent="0.25">
      <c r="A652" s="47" t="s">
        <v>646</v>
      </c>
      <c r="B652" s="48" t="s">
        <v>647</v>
      </c>
      <c r="C652" s="47" t="s">
        <v>652</v>
      </c>
      <c r="D652" s="48" t="s">
        <v>653</v>
      </c>
      <c r="E652" s="49">
        <v>0.20899999999999999</v>
      </c>
      <c r="F652" s="50"/>
      <c r="G652" s="51" t="str">
        <f>IF(E652&gt;=40%,"X","")</f>
        <v/>
      </c>
      <c r="H652" s="51" t="str">
        <f>IF(AND( E652&gt;=30%, E652 &lt;=39.99%),"X","")</f>
        <v/>
      </c>
      <c r="I652" s="52"/>
      <c r="J652" s="52"/>
      <c r="K652" s="52"/>
      <c r="L652" s="52"/>
      <c r="M652" s="52"/>
      <c r="N652" s="50">
        <v>98</v>
      </c>
      <c r="O652" s="50">
        <v>469</v>
      </c>
      <c r="P652" s="50"/>
      <c r="R652" s="53">
        <f>N652/O652</f>
        <v>0.20895522388059701</v>
      </c>
    </row>
    <row r="653" spans="1:18" x14ac:dyDescent="0.25">
      <c r="A653" s="47" t="s">
        <v>646</v>
      </c>
      <c r="B653" s="48" t="s">
        <v>647</v>
      </c>
      <c r="C653" s="47" t="s">
        <v>654</v>
      </c>
      <c r="D653" s="48" t="s">
        <v>655</v>
      </c>
      <c r="E653" s="49">
        <v>0.30890000000000001</v>
      </c>
      <c r="F653" s="50"/>
      <c r="G653" s="51" t="str">
        <f>IF(E653&gt;=40%,"X","")</f>
        <v/>
      </c>
      <c r="H653" s="51" t="str">
        <f>IF(AND( E653&gt;=30%, E653 &lt;=39.99%),"X","")</f>
        <v>X</v>
      </c>
      <c r="I653" s="52"/>
      <c r="J653" s="52"/>
      <c r="K653" s="52"/>
      <c r="L653" s="52"/>
      <c r="M653" s="52"/>
      <c r="N653" s="50">
        <v>114</v>
      </c>
      <c r="O653" s="50">
        <v>369</v>
      </c>
      <c r="P653" s="50"/>
      <c r="R653" s="53">
        <f>N653/O653</f>
        <v>0.30894308943089432</v>
      </c>
    </row>
    <row r="654" spans="1:18" s="78" customFormat="1" x14ac:dyDescent="0.25">
      <c r="A654" s="72" t="s">
        <v>646</v>
      </c>
      <c r="B654" s="73" t="s">
        <v>647</v>
      </c>
      <c r="C654" s="72"/>
      <c r="D654" s="73" t="s">
        <v>2556</v>
      </c>
      <c r="E654" s="74">
        <f>N654/O654</f>
        <v>0.26464906632324531</v>
      </c>
      <c r="F654" s="75"/>
      <c r="G654" s="76"/>
      <c r="H654" s="76"/>
      <c r="I654" s="77"/>
      <c r="J654" s="77"/>
      <c r="K654" s="77"/>
      <c r="L654" s="77"/>
      <c r="M654" s="77"/>
      <c r="N654" s="75">
        <f>SUM(N650:N653)</f>
        <v>411</v>
      </c>
      <c r="O654" s="75">
        <f>SUM(O650:O653)</f>
        <v>1553</v>
      </c>
      <c r="P654" s="75"/>
      <c r="R654" s="79"/>
    </row>
    <row r="655" spans="1:18" x14ac:dyDescent="0.25">
      <c r="A655" s="47" t="s">
        <v>989</v>
      </c>
      <c r="B655" s="48" t="s">
        <v>990</v>
      </c>
      <c r="C655" s="47" t="s">
        <v>991</v>
      </c>
      <c r="D655" s="48" t="s">
        <v>992</v>
      </c>
      <c r="E655" s="49">
        <v>0.32129999999999997</v>
      </c>
      <c r="F655" s="50">
        <v>888</v>
      </c>
      <c r="G655" s="51" t="str">
        <f>IF(E655&gt;=40%,"X","")</f>
        <v/>
      </c>
      <c r="H655" s="51" t="str">
        <f>IF(AND( E655&gt;=30%, E655 &lt;=39.99%),"X","")</f>
        <v>X</v>
      </c>
      <c r="I655" s="52" t="s">
        <v>99</v>
      </c>
      <c r="J655" s="52"/>
      <c r="K655" s="52"/>
      <c r="L655" s="52" t="s">
        <v>100</v>
      </c>
      <c r="M655" s="52"/>
      <c r="N655" s="50">
        <v>116</v>
      </c>
      <c r="O655" s="50">
        <v>361</v>
      </c>
      <c r="P655" s="50"/>
      <c r="R655" s="53">
        <f>N655/O655</f>
        <v>0.32132963988919666</v>
      </c>
    </row>
    <row r="656" spans="1:18" x14ac:dyDescent="0.25">
      <c r="A656" s="47" t="s">
        <v>989</v>
      </c>
      <c r="B656" s="48" t="s">
        <v>990</v>
      </c>
      <c r="C656" s="47" t="s">
        <v>993</v>
      </c>
      <c r="D656" s="48" t="s">
        <v>994</v>
      </c>
      <c r="E656" s="49">
        <v>0.29859999999999998</v>
      </c>
      <c r="F656" s="50"/>
      <c r="G656" s="51" t="str">
        <f>IF(E656&gt;=40%,"X","")</f>
        <v/>
      </c>
      <c r="H656" s="51" t="str">
        <f>IF(AND( E656&gt;=30%, E656 &lt;=39.99%),"X","")</f>
        <v/>
      </c>
      <c r="I656" s="52" t="s">
        <v>99</v>
      </c>
      <c r="J656" s="52"/>
      <c r="K656" s="52"/>
      <c r="L656" s="52" t="s">
        <v>100</v>
      </c>
      <c r="M656" s="52"/>
      <c r="N656" s="50">
        <v>86</v>
      </c>
      <c r="O656" s="50">
        <v>288</v>
      </c>
      <c r="P656" s="50"/>
      <c r="R656" s="53">
        <f>N656/O656</f>
        <v>0.2986111111111111</v>
      </c>
    </row>
    <row r="657" spans="1:18" s="78" customFormat="1" x14ac:dyDescent="0.25">
      <c r="A657" s="72" t="s">
        <v>989</v>
      </c>
      <c r="B657" s="73" t="s">
        <v>990</v>
      </c>
      <c r="C657" s="72"/>
      <c r="D657" s="73" t="s">
        <v>2556</v>
      </c>
      <c r="E657" s="74">
        <f>N657/O657</f>
        <v>0.31124807395993837</v>
      </c>
      <c r="F657" s="75"/>
      <c r="G657" s="76"/>
      <c r="H657" s="76"/>
      <c r="I657" s="77"/>
      <c r="J657" s="77"/>
      <c r="K657" s="77"/>
      <c r="L657" s="77"/>
      <c r="M657" s="77"/>
      <c r="N657" s="75">
        <f>SUM(N655:N656)</f>
        <v>202</v>
      </c>
      <c r="O657" s="75">
        <f>SUM(O655:O656)</f>
        <v>649</v>
      </c>
      <c r="P657" s="75"/>
      <c r="R657" s="79"/>
    </row>
    <row r="658" spans="1:18" x14ac:dyDescent="0.25">
      <c r="A658" s="47" t="s">
        <v>1054</v>
      </c>
      <c r="B658" s="48" t="s">
        <v>1055</v>
      </c>
      <c r="C658" s="47" t="s">
        <v>1056</v>
      </c>
      <c r="D658" s="48" t="s">
        <v>1057</v>
      </c>
      <c r="E658" s="49">
        <v>0.2954</v>
      </c>
      <c r="F658" s="50"/>
      <c r="G658" s="51" t="str">
        <f>IF(E658&gt;=40%,"X","")</f>
        <v/>
      </c>
      <c r="H658" s="51" t="str">
        <f>IF(AND( E658&gt;=30%, E658 &lt;=39.99%),"X","")</f>
        <v/>
      </c>
      <c r="I658" s="52"/>
      <c r="J658" s="52"/>
      <c r="K658" s="52"/>
      <c r="L658" s="52"/>
      <c r="M658" s="52"/>
      <c r="N658" s="50">
        <v>96</v>
      </c>
      <c r="O658" s="50">
        <v>325</v>
      </c>
      <c r="P658" s="50"/>
      <c r="R658" s="53">
        <f>N658/O658</f>
        <v>0.29538461538461541</v>
      </c>
    </row>
    <row r="659" spans="1:18" x14ac:dyDescent="0.25">
      <c r="A659" s="47" t="s">
        <v>1054</v>
      </c>
      <c r="B659" s="48" t="s">
        <v>1055</v>
      </c>
      <c r="C659" s="47" t="s">
        <v>1058</v>
      </c>
      <c r="D659" s="48" t="s">
        <v>1059</v>
      </c>
      <c r="E659" s="49">
        <v>0.19650000000000001</v>
      </c>
      <c r="F659" s="50"/>
      <c r="G659" s="51" t="str">
        <f>IF(E659&gt;=40%,"X","")</f>
        <v/>
      </c>
      <c r="H659" s="51" t="str">
        <f>IF(AND( E659&gt;=30%, E659 &lt;=39.99%),"X","")</f>
        <v/>
      </c>
      <c r="I659" s="52"/>
      <c r="J659" s="52"/>
      <c r="K659" s="52"/>
      <c r="L659" s="52"/>
      <c r="M659" s="52"/>
      <c r="N659" s="50">
        <v>56</v>
      </c>
      <c r="O659" s="50">
        <v>285</v>
      </c>
      <c r="P659" s="50"/>
      <c r="R659" s="53">
        <f>N659/O659</f>
        <v>0.19649122807017544</v>
      </c>
    </row>
    <row r="660" spans="1:18" s="78" customFormat="1" x14ac:dyDescent="0.25">
      <c r="A660" s="72" t="s">
        <v>1054</v>
      </c>
      <c r="B660" s="73" t="s">
        <v>1055</v>
      </c>
      <c r="C660" s="72"/>
      <c r="D660" s="73" t="s">
        <v>2556</v>
      </c>
      <c r="E660" s="74">
        <f>N660/O660</f>
        <v>0.24918032786885247</v>
      </c>
      <c r="F660" s="75"/>
      <c r="G660" s="76"/>
      <c r="H660" s="76"/>
      <c r="I660" s="77"/>
      <c r="J660" s="77"/>
      <c r="K660" s="77"/>
      <c r="L660" s="77"/>
      <c r="M660" s="77"/>
      <c r="N660" s="75">
        <f>SUM(N658:N659)</f>
        <v>152</v>
      </c>
      <c r="O660" s="75">
        <f>SUM(O658:O659)</f>
        <v>610</v>
      </c>
      <c r="P660" s="75"/>
      <c r="R660" s="79"/>
    </row>
    <row r="661" spans="1:18" x14ac:dyDescent="0.25">
      <c r="A661" s="47" t="s">
        <v>383</v>
      </c>
      <c r="B661" s="47" t="s">
        <v>382</v>
      </c>
      <c r="C661" s="47" t="s">
        <v>401</v>
      </c>
      <c r="D661" s="47" t="s">
        <v>413</v>
      </c>
      <c r="E661" s="49">
        <v>0.1138</v>
      </c>
      <c r="F661" s="50"/>
      <c r="G661" s="51"/>
      <c r="H661" s="51"/>
      <c r="I661" s="52"/>
      <c r="J661" s="52"/>
      <c r="K661" s="52"/>
      <c r="L661" s="52"/>
      <c r="M661" s="52"/>
      <c r="N661" s="50">
        <v>62</v>
      </c>
      <c r="O661" s="50">
        <v>545</v>
      </c>
      <c r="P661" s="50"/>
      <c r="R661" s="53">
        <f t="shared" ref="R661:R676" si="59">N661/O661</f>
        <v>0.11376146788990826</v>
      </c>
    </row>
    <row r="662" spans="1:18" x14ac:dyDescent="0.25">
      <c r="A662" s="47" t="s">
        <v>383</v>
      </c>
      <c r="B662" s="64" t="s">
        <v>382</v>
      </c>
      <c r="C662" s="47" t="s">
        <v>387</v>
      </c>
      <c r="D662" s="47" t="s">
        <v>414</v>
      </c>
      <c r="E662" s="49">
        <v>0.16819999999999999</v>
      </c>
      <c r="F662" s="50"/>
      <c r="G662" s="51"/>
      <c r="H662" s="51"/>
      <c r="I662" s="52"/>
      <c r="J662" s="52"/>
      <c r="K662" s="52"/>
      <c r="L662" s="52"/>
      <c r="M662" s="52"/>
      <c r="N662" s="50">
        <v>74</v>
      </c>
      <c r="O662" s="50">
        <v>440</v>
      </c>
      <c r="P662" s="50"/>
      <c r="R662" s="53">
        <f t="shared" si="59"/>
        <v>0.16818181818181818</v>
      </c>
    </row>
    <row r="663" spans="1:18" x14ac:dyDescent="0.25">
      <c r="A663" s="47" t="s">
        <v>383</v>
      </c>
      <c r="B663" s="64" t="s">
        <v>382</v>
      </c>
      <c r="C663" s="47" t="s">
        <v>389</v>
      </c>
      <c r="D663" s="47" t="s">
        <v>388</v>
      </c>
      <c r="E663" s="49">
        <v>0.11509999999999999</v>
      </c>
      <c r="F663" s="54"/>
      <c r="G663" s="51"/>
      <c r="H663" s="51"/>
      <c r="I663" s="52"/>
      <c r="J663" s="52"/>
      <c r="K663" s="52"/>
      <c r="L663" s="52"/>
      <c r="M663" s="52"/>
      <c r="N663" s="50">
        <v>81</v>
      </c>
      <c r="O663" s="50">
        <v>704</v>
      </c>
      <c r="P663" s="50"/>
      <c r="R663" s="53">
        <f t="shared" si="59"/>
        <v>0.11505681818181818</v>
      </c>
    </row>
    <row r="664" spans="1:18" x14ac:dyDescent="0.25">
      <c r="A664" s="47" t="s">
        <v>383</v>
      </c>
      <c r="B664" s="47" t="s">
        <v>382</v>
      </c>
      <c r="C664" s="47" t="s">
        <v>403</v>
      </c>
      <c r="D664" s="47" t="s">
        <v>402</v>
      </c>
      <c r="E664" s="49">
        <v>8.9099999999999999E-2</v>
      </c>
      <c r="F664" s="50"/>
      <c r="G664" s="51"/>
      <c r="H664" s="51"/>
      <c r="I664" s="52"/>
      <c r="J664" s="52"/>
      <c r="K664" s="52"/>
      <c r="L664" s="52"/>
      <c r="M664" s="52"/>
      <c r="N664" s="50">
        <v>189</v>
      </c>
      <c r="O664" s="50">
        <v>2122</v>
      </c>
      <c r="P664" s="50"/>
      <c r="R664" s="53">
        <f t="shared" si="59"/>
        <v>8.9066918001885015E-2</v>
      </c>
    </row>
    <row r="665" spans="1:18" x14ac:dyDescent="0.25">
      <c r="A665" s="47" t="s">
        <v>383</v>
      </c>
      <c r="B665" s="47" t="s">
        <v>382</v>
      </c>
      <c r="C665" s="47" t="s">
        <v>385</v>
      </c>
      <c r="D665" s="47" t="s">
        <v>470</v>
      </c>
      <c r="E665" s="49">
        <v>0.25879999999999997</v>
      </c>
      <c r="F665" s="50"/>
      <c r="G665" s="51"/>
      <c r="H665" s="51"/>
      <c r="I665" s="52"/>
      <c r="J665" s="52"/>
      <c r="K665" s="52"/>
      <c r="L665" s="52"/>
      <c r="M665" s="52"/>
      <c r="N665" s="50">
        <v>103</v>
      </c>
      <c r="O665" s="50">
        <v>398</v>
      </c>
      <c r="P665" s="50"/>
      <c r="R665" s="53">
        <f t="shared" si="59"/>
        <v>0.25879396984924624</v>
      </c>
    </row>
    <row r="666" spans="1:18" x14ac:dyDescent="0.25">
      <c r="A666" s="47" t="s">
        <v>383</v>
      </c>
      <c r="B666" s="64" t="s">
        <v>382</v>
      </c>
      <c r="C666" s="47" t="s">
        <v>390</v>
      </c>
      <c r="D666" s="47" t="s">
        <v>471</v>
      </c>
      <c r="E666" s="49">
        <v>7.9699999999999993E-2</v>
      </c>
      <c r="F666" s="54"/>
      <c r="G666" s="51"/>
      <c r="H666" s="51"/>
      <c r="I666" s="52"/>
      <c r="J666" s="52"/>
      <c r="K666" s="52"/>
      <c r="L666" s="52"/>
      <c r="M666" s="52"/>
      <c r="N666" s="50">
        <v>42</v>
      </c>
      <c r="O666" s="50">
        <v>527</v>
      </c>
      <c r="P666" s="50"/>
      <c r="R666" s="53">
        <f t="shared" si="59"/>
        <v>7.9696394686907021E-2</v>
      </c>
    </row>
    <row r="667" spans="1:18" x14ac:dyDescent="0.25">
      <c r="A667" s="47" t="s">
        <v>383</v>
      </c>
      <c r="B667" s="64" t="s">
        <v>382</v>
      </c>
      <c r="C667" s="47" t="s">
        <v>386</v>
      </c>
      <c r="D667" s="47" t="s">
        <v>472</v>
      </c>
      <c r="E667" s="49">
        <v>0.17100000000000001</v>
      </c>
      <c r="F667" s="50"/>
      <c r="G667" s="51"/>
      <c r="H667" s="51"/>
      <c r="I667" s="52"/>
      <c r="J667" s="52"/>
      <c r="K667" s="52"/>
      <c r="L667" s="52"/>
      <c r="M667" s="52"/>
      <c r="N667" s="50">
        <v>72</v>
      </c>
      <c r="O667" s="50">
        <v>421</v>
      </c>
      <c r="P667" s="50"/>
      <c r="R667" s="53">
        <f t="shared" si="59"/>
        <v>0.17102137767220901</v>
      </c>
    </row>
    <row r="668" spans="1:18" x14ac:dyDescent="0.25">
      <c r="A668" s="47" t="s">
        <v>383</v>
      </c>
      <c r="B668" s="47" t="s">
        <v>382</v>
      </c>
      <c r="C668" s="47" t="s">
        <v>384</v>
      </c>
      <c r="D668" s="47" t="s">
        <v>473</v>
      </c>
      <c r="E668" s="49">
        <v>0.20830000000000001</v>
      </c>
      <c r="F668" s="50"/>
      <c r="G668" s="51"/>
      <c r="H668" s="51"/>
      <c r="I668" s="52"/>
      <c r="J668" s="52"/>
      <c r="K668" s="52"/>
      <c r="L668" s="52"/>
      <c r="M668" s="52"/>
      <c r="N668" s="50">
        <v>100</v>
      </c>
      <c r="O668" s="50">
        <v>480</v>
      </c>
      <c r="P668" s="50"/>
      <c r="R668" s="53">
        <f t="shared" si="59"/>
        <v>0.20833333333333334</v>
      </c>
    </row>
    <row r="669" spans="1:18" x14ac:dyDescent="0.25">
      <c r="A669" s="47" t="s">
        <v>383</v>
      </c>
      <c r="B669" s="64" t="s">
        <v>382</v>
      </c>
      <c r="C669" s="47" t="s">
        <v>392</v>
      </c>
      <c r="D669" s="47" t="s">
        <v>391</v>
      </c>
      <c r="E669" s="49">
        <v>0.15620000000000001</v>
      </c>
      <c r="F669" s="50"/>
      <c r="G669" s="51"/>
      <c r="H669" s="51"/>
      <c r="I669" s="52"/>
      <c r="J669" s="52"/>
      <c r="K669" s="52"/>
      <c r="L669" s="52"/>
      <c r="M669" s="52"/>
      <c r="N669" s="50">
        <v>112</v>
      </c>
      <c r="O669" s="50">
        <v>717</v>
      </c>
      <c r="P669" s="50"/>
      <c r="R669" s="53">
        <f t="shared" si="59"/>
        <v>0.15620641562064155</v>
      </c>
    </row>
    <row r="670" spans="1:18" x14ac:dyDescent="0.25">
      <c r="A670" s="47" t="s">
        <v>383</v>
      </c>
      <c r="B670" s="47" t="s">
        <v>382</v>
      </c>
      <c r="C670" s="47" t="s">
        <v>398</v>
      </c>
      <c r="D670" s="47" t="s">
        <v>397</v>
      </c>
      <c r="E670" s="49">
        <v>0.1024</v>
      </c>
      <c r="F670" s="50"/>
      <c r="G670" s="51"/>
      <c r="H670" s="51"/>
      <c r="I670" s="52"/>
      <c r="J670" s="52"/>
      <c r="K670" s="52"/>
      <c r="L670" s="52"/>
      <c r="M670" s="52"/>
      <c r="N670" s="50">
        <v>91</v>
      </c>
      <c r="O670" s="50">
        <v>889</v>
      </c>
      <c r="P670" s="50"/>
      <c r="R670" s="53">
        <f t="shared" si="59"/>
        <v>0.10236220472440945</v>
      </c>
    </row>
    <row r="671" spans="1:18" x14ac:dyDescent="0.25">
      <c r="A671" s="47" t="s">
        <v>383</v>
      </c>
      <c r="B671" s="47" t="s">
        <v>382</v>
      </c>
      <c r="C671" s="47" t="s">
        <v>394</v>
      </c>
      <c r="D671" s="47" t="s">
        <v>393</v>
      </c>
      <c r="E671" s="49">
        <v>0.1285</v>
      </c>
      <c r="F671" s="50"/>
      <c r="G671" s="51"/>
      <c r="H671" s="51"/>
      <c r="I671" s="52"/>
      <c r="J671" s="52"/>
      <c r="K671" s="52"/>
      <c r="L671" s="52"/>
      <c r="M671" s="52"/>
      <c r="N671" s="50">
        <v>116</v>
      </c>
      <c r="O671" s="50">
        <v>903</v>
      </c>
      <c r="P671" s="50"/>
      <c r="R671" s="53">
        <f t="shared" si="59"/>
        <v>0.12846068660022147</v>
      </c>
    </row>
    <row r="672" spans="1:18" x14ac:dyDescent="0.25">
      <c r="A672" s="47" t="s">
        <v>383</v>
      </c>
      <c r="B672" s="47" t="s">
        <v>382</v>
      </c>
      <c r="C672" s="47" t="s">
        <v>400</v>
      </c>
      <c r="D672" s="47" t="s">
        <v>417</v>
      </c>
      <c r="E672" s="49">
        <v>0.11609999999999999</v>
      </c>
      <c r="F672" s="54"/>
      <c r="G672" s="51"/>
      <c r="H672" s="51"/>
      <c r="I672" s="52"/>
      <c r="J672" s="52"/>
      <c r="K672" s="52"/>
      <c r="L672" s="52"/>
      <c r="M672" s="52"/>
      <c r="N672" s="50">
        <v>41</v>
      </c>
      <c r="O672" s="50">
        <v>353</v>
      </c>
      <c r="P672" s="50"/>
      <c r="R672" s="53">
        <f t="shared" si="59"/>
        <v>0.11614730878186968</v>
      </c>
    </row>
    <row r="673" spans="1:18" x14ac:dyDescent="0.25">
      <c r="A673" s="47" t="s">
        <v>383</v>
      </c>
      <c r="B673" s="47" t="s">
        <v>382</v>
      </c>
      <c r="C673" s="47" t="s">
        <v>399</v>
      </c>
      <c r="D673" s="47" t="s">
        <v>416</v>
      </c>
      <c r="E673" s="49">
        <v>0.1077</v>
      </c>
      <c r="F673" s="50"/>
      <c r="G673" s="51"/>
      <c r="H673" s="51"/>
      <c r="I673" s="52"/>
      <c r="J673" s="52"/>
      <c r="K673" s="52"/>
      <c r="L673" s="52"/>
      <c r="M673" s="52"/>
      <c r="N673" s="50">
        <v>52</v>
      </c>
      <c r="O673" s="50">
        <v>483</v>
      </c>
      <c r="P673" s="50"/>
      <c r="R673" s="53">
        <f t="shared" si="59"/>
        <v>0.10766045548654245</v>
      </c>
    </row>
    <row r="674" spans="1:18" x14ac:dyDescent="0.25">
      <c r="A674" s="47" t="s">
        <v>383</v>
      </c>
      <c r="B674" s="47" t="s">
        <v>382</v>
      </c>
      <c r="C674" s="47" t="s">
        <v>404</v>
      </c>
      <c r="D674" s="47" t="s">
        <v>418</v>
      </c>
      <c r="E674" s="49">
        <v>9.69E-2</v>
      </c>
      <c r="F674" s="50"/>
      <c r="G674" s="51"/>
      <c r="H674" s="51"/>
      <c r="I674" s="52"/>
      <c r="J674" s="52"/>
      <c r="K674" s="52"/>
      <c r="L674" s="52"/>
      <c r="M674" s="52"/>
      <c r="N674" s="50">
        <v>50</v>
      </c>
      <c r="O674" s="50">
        <v>516</v>
      </c>
      <c r="P674" s="50"/>
      <c r="R674" s="53">
        <f t="shared" si="59"/>
        <v>9.6899224806201556E-2</v>
      </c>
    </row>
    <row r="675" spans="1:18" x14ac:dyDescent="0.25">
      <c r="A675" s="47" t="s">
        <v>383</v>
      </c>
      <c r="B675" s="47" t="s">
        <v>382</v>
      </c>
      <c r="C675" s="47" t="s">
        <v>396</v>
      </c>
      <c r="D675" s="47" t="s">
        <v>395</v>
      </c>
      <c r="E675" s="49">
        <v>0.1336</v>
      </c>
      <c r="F675" s="50"/>
      <c r="G675" s="51"/>
      <c r="H675" s="51"/>
      <c r="I675" s="52"/>
      <c r="J675" s="52"/>
      <c r="K675" s="52"/>
      <c r="L675" s="52"/>
      <c r="M675" s="52"/>
      <c r="N675" s="50">
        <v>103</v>
      </c>
      <c r="O675" s="50">
        <v>771</v>
      </c>
      <c r="P675" s="50"/>
      <c r="R675" s="53">
        <f t="shared" si="59"/>
        <v>0.13359273670557717</v>
      </c>
    </row>
    <row r="676" spans="1:18" x14ac:dyDescent="0.25">
      <c r="A676" s="47" t="s">
        <v>383</v>
      </c>
      <c r="B676" s="47" t="s">
        <v>382</v>
      </c>
      <c r="C676" s="47" t="s">
        <v>381</v>
      </c>
      <c r="D676" s="47" t="s">
        <v>380</v>
      </c>
      <c r="E676" s="49">
        <v>0.1709</v>
      </c>
      <c r="F676" s="50"/>
      <c r="G676" s="51"/>
      <c r="H676" s="51"/>
      <c r="I676" s="52"/>
      <c r="J676" s="52"/>
      <c r="K676" s="52"/>
      <c r="L676" s="52"/>
      <c r="M676" s="52"/>
      <c r="N676" s="50">
        <v>54</v>
      </c>
      <c r="O676" s="50">
        <v>316</v>
      </c>
      <c r="P676" s="50"/>
      <c r="R676" s="53">
        <f t="shared" si="59"/>
        <v>0.17088607594936708</v>
      </c>
    </row>
    <row r="677" spans="1:18" s="78" customFormat="1" x14ac:dyDescent="0.25">
      <c r="A677" s="72" t="s">
        <v>383</v>
      </c>
      <c r="B677" s="73" t="s">
        <v>382</v>
      </c>
      <c r="C677" s="72"/>
      <c r="D677" s="73" t="s">
        <v>2556</v>
      </c>
      <c r="E677" s="74">
        <f>N677/O677</f>
        <v>0.12678318375059044</v>
      </c>
      <c r="F677" s="75"/>
      <c r="G677" s="76"/>
      <c r="H677" s="76"/>
      <c r="I677" s="77"/>
      <c r="J677" s="77"/>
      <c r="K677" s="77"/>
      <c r="L677" s="77"/>
      <c r="M677" s="77"/>
      <c r="N677" s="75">
        <f>SUM(N661:N676)</f>
        <v>1342</v>
      </c>
      <c r="O677" s="75">
        <f>SUM(O661:O676)</f>
        <v>10585</v>
      </c>
      <c r="P677" s="75"/>
      <c r="R677" s="79"/>
    </row>
    <row r="678" spans="1:18" x14ac:dyDescent="0.25">
      <c r="A678" s="47" t="s">
        <v>2129</v>
      </c>
      <c r="B678" s="48" t="s">
        <v>2130</v>
      </c>
      <c r="C678" s="47" t="s">
        <v>2131</v>
      </c>
      <c r="D678" s="48" t="s">
        <v>2132</v>
      </c>
      <c r="E678" s="49">
        <v>0.33400000000000002</v>
      </c>
      <c r="F678" s="50">
        <v>888</v>
      </c>
      <c r="G678" s="51" t="str">
        <f t="shared" ref="G678:G683" si="60">IF(E678&gt;=40%,"X","")</f>
        <v/>
      </c>
      <c r="H678" s="51" t="str">
        <f t="shared" ref="H678:H683" si="61">IF(AND( E678&gt;=30%, E678 &lt;=39.99%),"X","")</f>
        <v>X</v>
      </c>
      <c r="I678" s="52"/>
      <c r="J678" s="52"/>
      <c r="K678" s="52"/>
      <c r="L678" s="52"/>
      <c r="M678" s="52"/>
      <c r="N678" s="50">
        <v>179</v>
      </c>
      <c r="O678" s="50">
        <v>536</v>
      </c>
      <c r="P678" s="50"/>
      <c r="R678" s="53">
        <f t="shared" ref="R678:R683" si="62">N678/O678</f>
        <v>0.33395522388059701</v>
      </c>
    </row>
    <row r="679" spans="1:18" x14ac:dyDescent="0.25">
      <c r="A679" s="47" t="s">
        <v>2129</v>
      </c>
      <c r="B679" s="48" t="s">
        <v>2130</v>
      </c>
      <c r="C679" s="47" t="s">
        <v>2135</v>
      </c>
      <c r="D679" s="48" t="s">
        <v>2136</v>
      </c>
      <c r="E679" s="49">
        <v>0.27410000000000001</v>
      </c>
      <c r="F679" s="50"/>
      <c r="G679" s="51" t="str">
        <f t="shared" si="60"/>
        <v/>
      </c>
      <c r="H679" s="51" t="str">
        <f t="shared" si="61"/>
        <v/>
      </c>
      <c r="I679" s="52"/>
      <c r="J679" s="52"/>
      <c r="K679" s="52"/>
      <c r="L679" s="52"/>
      <c r="M679" s="52"/>
      <c r="N679" s="50">
        <v>131</v>
      </c>
      <c r="O679" s="50">
        <v>478</v>
      </c>
      <c r="P679" s="50"/>
      <c r="R679" s="53">
        <f t="shared" si="62"/>
        <v>0.27405857740585776</v>
      </c>
    </row>
    <row r="680" spans="1:18" x14ac:dyDescent="0.25">
      <c r="A680" s="47" t="s">
        <v>2129</v>
      </c>
      <c r="B680" s="48" t="s">
        <v>2130</v>
      </c>
      <c r="C680" s="47" t="s">
        <v>2137</v>
      </c>
      <c r="D680" s="48" t="s">
        <v>2138</v>
      </c>
      <c r="E680" s="49">
        <v>0.21440000000000001</v>
      </c>
      <c r="F680" s="54"/>
      <c r="G680" s="51" t="str">
        <f t="shared" si="60"/>
        <v/>
      </c>
      <c r="H680" s="51" t="str">
        <f t="shared" si="61"/>
        <v/>
      </c>
      <c r="I680" s="52"/>
      <c r="J680" s="52"/>
      <c r="K680" s="52"/>
      <c r="L680" s="52"/>
      <c r="M680" s="52"/>
      <c r="N680" s="50">
        <v>128</v>
      </c>
      <c r="O680" s="50">
        <v>597</v>
      </c>
      <c r="P680" s="50"/>
      <c r="R680" s="53">
        <f t="shared" si="62"/>
        <v>0.21440536013400335</v>
      </c>
    </row>
    <row r="681" spans="1:18" x14ac:dyDescent="0.25">
      <c r="A681" s="47" t="s">
        <v>2129</v>
      </c>
      <c r="B681" s="48" t="s">
        <v>2130</v>
      </c>
      <c r="C681" s="47" t="s">
        <v>2133</v>
      </c>
      <c r="D681" s="48" t="s">
        <v>2134</v>
      </c>
      <c r="E681" s="49">
        <v>0.312</v>
      </c>
      <c r="F681" s="50"/>
      <c r="G681" s="51" t="str">
        <f t="shared" si="60"/>
        <v/>
      </c>
      <c r="H681" s="51" t="str">
        <f t="shared" si="61"/>
        <v>X</v>
      </c>
      <c r="I681" s="52"/>
      <c r="J681" s="52"/>
      <c r="K681" s="52"/>
      <c r="L681" s="52"/>
      <c r="M681" s="52"/>
      <c r="N681" s="50">
        <v>146</v>
      </c>
      <c r="O681" s="50">
        <v>468</v>
      </c>
      <c r="P681" s="50"/>
      <c r="R681" s="53">
        <f t="shared" si="62"/>
        <v>0.31196581196581197</v>
      </c>
    </row>
    <row r="682" spans="1:18" x14ac:dyDescent="0.25">
      <c r="A682" s="47" t="s">
        <v>2129</v>
      </c>
      <c r="B682" s="48" t="s">
        <v>2130</v>
      </c>
      <c r="C682" s="47" t="s">
        <v>2139</v>
      </c>
      <c r="D682" s="48" t="s">
        <v>2140</v>
      </c>
      <c r="E682" s="49">
        <v>0.28770000000000001</v>
      </c>
      <c r="F682" s="54"/>
      <c r="G682" s="51" t="str">
        <f t="shared" si="60"/>
        <v/>
      </c>
      <c r="H682" s="51" t="str">
        <f t="shared" si="61"/>
        <v/>
      </c>
      <c r="I682" s="52"/>
      <c r="J682" s="52"/>
      <c r="K682" s="52"/>
      <c r="L682" s="52"/>
      <c r="M682" s="52"/>
      <c r="N682" s="50">
        <v>42</v>
      </c>
      <c r="O682" s="50">
        <v>146</v>
      </c>
      <c r="P682" s="50"/>
      <c r="R682" s="53">
        <f t="shared" si="62"/>
        <v>0.28767123287671231</v>
      </c>
    </row>
    <row r="683" spans="1:18" x14ac:dyDescent="0.25">
      <c r="A683" s="47" t="s">
        <v>2129</v>
      </c>
      <c r="B683" s="48" t="s">
        <v>2130</v>
      </c>
      <c r="C683" s="47" t="s">
        <v>2141</v>
      </c>
      <c r="D683" s="48" t="s">
        <v>2142</v>
      </c>
      <c r="E683" s="49">
        <v>0.2243</v>
      </c>
      <c r="F683" s="50"/>
      <c r="G683" s="51" t="str">
        <f t="shared" si="60"/>
        <v/>
      </c>
      <c r="H683" s="51" t="str">
        <f t="shared" si="61"/>
        <v/>
      </c>
      <c r="I683" s="52"/>
      <c r="J683" s="52"/>
      <c r="K683" s="52"/>
      <c r="L683" s="52"/>
      <c r="M683" s="52"/>
      <c r="N683" s="50">
        <v>24</v>
      </c>
      <c r="O683" s="50">
        <v>107</v>
      </c>
      <c r="P683" s="50"/>
      <c r="R683" s="53">
        <f t="shared" si="62"/>
        <v>0.22429906542056074</v>
      </c>
    </row>
    <row r="684" spans="1:18" s="78" customFormat="1" x14ac:dyDescent="0.25">
      <c r="A684" s="72" t="s">
        <v>2129</v>
      </c>
      <c r="B684" s="73" t="s">
        <v>2130</v>
      </c>
      <c r="C684" s="72"/>
      <c r="D684" s="73" t="s">
        <v>2556</v>
      </c>
      <c r="E684" s="74">
        <f>N684/O684</f>
        <v>0.27873070325900512</v>
      </c>
      <c r="F684" s="75"/>
      <c r="G684" s="76"/>
      <c r="H684" s="76"/>
      <c r="I684" s="77"/>
      <c r="J684" s="77"/>
      <c r="K684" s="77"/>
      <c r="L684" s="77"/>
      <c r="M684" s="77"/>
      <c r="N684" s="75">
        <f>SUM(N678:N683)</f>
        <v>650</v>
      </c>
      <c r="O684" s="75">
        <f>SUM(O678:O683)</f>
        <v>2332</v>
      </c>
      <c r="P684" s="75"/>
      <c r="R684" s="79"/>
    </row>
    <row r="685" spans="1:18" x14ac:dyDescent="0.25">
      <c r="A685" s="47" t="s">
        <v>2002</v>
      </c>
      <c r="B685" s="48" t="s">
        <v>2003</v>
      </c>
      <c r="C685" s="47" t="s">
        <v>2004</v>
      </c>
      <c r="D685" s="48" t="s">
        <v>2005</v>
      </c>
      <c r="E685" s="49">
        <v>0.29380000000000001</v>
      </c>
      <c r="F685" s="50">
        <v>888</v>
      </c>
      <c r="G685" s="51" t="str">
        <f>IF(E685&gt;=40%,"X","")</f>
        <v/>
      </c>
      <c r="H685" s="51" t="str">
        <f>IF(AND( E685&gt;=30%, E685 &lt;=39.99%),"X","")</f>
        <v/>
      </c>
      <c r="I685" s="52" t="s">
        <v>99</v>
      </c>
      <c r="J685" s="52"/>
      <c r="K685" s="52"/>
      <c r="L685" s="52" t="s">
        <v>100</v>
      </c>
      <c r="M685" s="52"/>
      <c r="N685" s="50">
        <v>119</v>
      </c>
      <c r="O685" s="50">
        <v>405</v>
      </c>
      <c r="P685" s="50"/>
      <c r="R685" s="53">
        <f>N685/O685</f>
        <v>0.29382716049382718</v>
      </c>
    </row>
    <row r="686" spans="1:18" x14ac:dyDescent="0.25">
      <c r="A686" s="47" t="s">
        <v>2002</v>
      </c>
      <c r="B686" s="48" t="s">
        <v>2003</v>
      </c>
      <c r="C686" s="47" t="s">
        <v>2006</v>
      </c>
      <c r="D686" s="48" t="s">
        <v>2007</v>
      </c>
      <c r="E686" s="49">
        <v>0.21840000000000001</v>
      </c>
      <c r="F686" s="50"/>
      <c r="G686" s="51" t="str">
        <f>IF(E686&gt;=40%,"X","")</f>
        <v/>
      </c>
      <c r="H686" s="51" t="str">
        <f>IF(AND( E686&gt;=30%, E686 &lt;=39.99%),"X","")</f>
        <v/>
      </c>
      <c r="I686" s="52" t="s">
        <v>99</v>
      </c>
      <c r="J686" s="52"/>
      <c r="K686" s="52"/>
      <c r="L686" s="52" t="s">
        <v>100</v>
      </c>
      <c r="M686" s="52"/>
      <c r="N686" s="50">
        <v>57</v>
      </c>
      <c r="O686" s="50">
        <v>261</v>
      </c>
      <c r="P686" s="50"/>
      <c r="R686" s="53">
        <f>N686/O686</f>
        <v>0.21839080459770116</v>
      </c>
    </row>
    <row r="687" spans="1:18" x14ac:dyDescent="0.25">
      <c r="A687" s="47" t="s">
        <v>2002</v>
      </c>
      <c r="B687" s="48" t="s">
        <v>2003</v>
      </c>
      <c r="C687" s="47" t="s">
        <v>2008</v>
      </c>
      <c r="D687" s="48" t="s">
        <v>2009</v>
      </c>
      <c r="E687" s="49">
        <v>0.23830000000000001</v>
      </c>
      <c r="F687" s="50"/>
      <c r="G687" s="51" t="str">
        <f>IF(E687&gt;=40%,"X","")</f>
        <v/>
      </c>
      <c r="H687" s="51" t="str">
        <f>IF(AND( E687&gt;=30%, E687 &lt;=39.99%),"X","")</f>
        <v/>
      </c>
      <c r="I687" s="52" t="s">
        <v>99</v>
      </c>
      <c r="J687" s="52"/>
      <c r="K687" s="52"/>
      <c r="L687" s="52" t="s">
        <v>100</v>
      </c>
      <c r="M687" s="52"/>
      <c r="N687" s="50">
        <v>56</v>
      </c>
      <c r="O687" s="50">
        <v>235</v>
      </c>
      <c r="P687" s="50"/>
      <c r="R687" s="53">
        <f>N687/O687</f>
        <v>0.23829787234042554</v>
      </c>
    </row>
    <row r="688" spans="1:18" s="78" customFormat="1" x14ac:dyDescent="0.25">
      <c r="A688" s="72" t="s">
        <v>2002</v>
      </c>
      <c r="B688" s="73" t="s">
        <v>2003</v>
      </c>
      <c r="C688" s="72"/>
      <c r="D688" s="73" t="s">
        <v>2556</v>
      </c>
      <c r="E688" s="74">
        <f>N688/O688</f>
        <v>0.25749167591564925</v>
      </c>
      <c r="F688" s="75"/>
      <c r="G688" s="76"/>
      <c r="H688" s="76"/>
      <c r="I688" s="77"/>
      <c r="J688" s="77"/>
      <c r="K688" s="77"/>
      <c r="L688" s="77"/>
      <c r="M688" s="77"/>
      <c r="N688" s="75">
        <f>SUM(N685:N687)</f>
        <v>232</v>
      </c>
      <c r="O688" s="75">
        <f>SUM(O685:O687)</f>
        <v>901</v>
      </c>
      <c r="P688" s="75"/>
      <c r="R688" s="79"/>
    </row>
    <row r="689" spans="1:18" x14ac:dyDescent="0.25">
      <c r="A689" s="47" t="s">
        <v>770</v>
      </c>
      <c r="B689" s="48" t="s">
        <v>771</v>
      </c>
      <c r="C689" s="47" t="s">
        <v>772</v>
      </c>
      <c r="D689" s="94" t="s">
        <v>2618</v>
      </c>
      <c r="E689" s="49">
        <v>0.30559999999999998</v>
      </c>
      <c r="F689" s="50">
        <v>888</v>
      </c>
      <c r="G689" s="51" t="str">
        <f>IF(E689&gt;=40%,"X","")</f>
        <v/>
      </c>
      <c r="H689" s="51" t="str">
        <f>IF(AND( E689&gt;=30%, E689 &lt;=39.99%),"X","")</f>
        <v>X</v>
      </c>
      <c r="I689" s="52"/>
      <c r="J689" s="52"/>
      <c r="K689" s="52"/>
      <c r="L689" s="52"/>
      <c r="M689" s="52"/>
      <c r="N689" s="50">
        <v>121</v>
      </c>
      <c r="O689" s="50">
        <v>396</v>
      </c>
      <c r="P689" s="50"/>
      <c r="R689" s="53">
        <f>N689/O689</f>
        <v>0.30555555555555558</v>
      </c>
    </row>
    <row r="690" spans="1:18" x14ac:dyDescent="0.25">
      <c r="A690" s="47" t="s">
        <v>770</v>
      </c>
      <c r="B690" s="48" t="s">
        <v>771</v>
      </c>
      <c r="C690" s="47" t="s">
        <v>775</v>
      </c>
      <c r="D690" s="48" t="s">
        <v>776</v>
      </c>
      <c r="E690" s="49">
        <v>0.23150000000000001</v>
      </c>
      <c r="F690" s="50"/>
      <c r="G690" s="51" t="str">
        <f>IF(E690&gt;=40%,"X","")</f>
        <v/>
      </c>
      <c r="H690" s="51"/>
      <c r="I690" s="52"/>
      <c r="J690" s="52"/>
      <c r="K690" s="52"/>
      <c r="L690" s="52"/>
      <c r="M690" s="52"/>
      <c r="N690" s="50">
        <v>72</v>
      </c>
      <c r="O690" s="50">
        <v>311</v>
      </c>
      <c r="P690" s="50"/>
      <c r="R690" s="53">
        <f>N690/O690</f>
        <v>0.23151125401929259</v>
      </c>
    </row>
    <row r="691" spans="1:18" x14ac:dyDescent="0.25">
      <c r="A691" s="47" t="s">
        <v>770</v>
      </c>
      <c r="B691" s="48" t="s">
        <v>771</v>
      </c>
      <c r="C691" s="47" t="s">
        <v>773</v>
      </c>
      <c r="D691" s="48" t="s">
        <v>774</v>
      </c>
      <c r="E691" s="49">
        <v>0.25840000000000002</v>
      </c>
      <c r="F691" s="50"/>
      <c r="G691" s="51"/>
      <c r="H691" s="51"/>
      <c r="I691" s="52"/>
      <c r="J691" s="52"/>
      <c r="K691" s="52"/>
      <c r="L691" s="52"/>
      <c r="M691" s="52"/>
      <c r="N691" s="50">
        <v>77</v>
      </c>
      <c r="O691" s="50">
        <v>298</v>
      </c>
      <c r="P691" s="50"/>
      <c r="R691" s="53">
        <f>N691/O691</f>
        <v>0.25838926174496646</v>
      </c>
    </row>
    <row r="692" spans="1:18" s="78" customFormat="1" x14ac:dyDescent="0.25">
      <c r="A692" s="72" t="s">
        <v>770</v>
      </c>
      <c r="B692" s="73" t="s">
        <v>771</v>
      </c>
      <c r="C692" s="72"/>
      <c r="D692" s="73" t="s">
        <v>2556</v>
      </c>
      <c r="E692" s="74">
        <f>N692/O692</f>
        <v>0.26865671641791045</v>
      </c>
      <c r="F692" s="75"/>
      <c r="G692" s="76"/>
      <c r="H692" s="76"/>
      <c r="I692" s="77"/>
      <c r="J692" s="77"/>
      <c r="K692" s="77"/>
      <c r="L692" s="77"/>
      <c r="M692" s="77"/>
      <c r="N692" s="75">
        <f>SUM(N689:N691)</f>
        <v>270</v>
      </c>
      <c r="O692" s="75">
        <f>SUM(O689:O691)</f>
        <v>1005</v>
      </c>
      <c r="P692" s="75"/>
      <c r="R692" s="79"/>
    </row>
    <row r="693" spans="1:18" x14ac:dyDescent="0.25">
      <c r="A693" s="47" t="s">
        <v>995</v>
      </c>
      <c r="B693" s="48" t="s">
        <v>996</v>
      </c>
      <c r="C693" s="47" t="s">
        <v>997</v>
      </c>
      <c r="D693" s="48" t="s">
        <v>998</v>
      </c>
      <c r="E693" s="49">
        <v>0.1711</v>
      </c>
      <c r="F693" s="50"/>
      <c r="G693" s="51" t="str">
        <f>IF(E693&gt;=40%,"X","")</f>
        <v/>
      </c>
      <c r="H693" s="51" t="str">
        <f>IF(AND( E693&gt;=30%, E693 &lt;=39.99%),"X","")</f>
        <v/>
      </c>
      <c r="I693" s="52"/>
      <c r="J693" s="52"/>
      <c r="K693" s="52"/>
      <c r="L693" s="52"/>
      <c r="M693" s="52"/>
      <c r="N693" s="50">
        <v>65</v>
      </c>
      <c r="O693" s="50">
        <v>380</v>
      </c>
      <c r="P693" s="50"/>
      <c r="R693" s="53">
        <f>N693/O693</f>
        <v>0.17105263157894737</v>
      </c>
    </row>
    <row r="694" spans="1:18" x14ac:dyDescent="0.25">
      <c r="A694" s="47" t="s">
        <v>995</v>
      </c>
      <c r="B694" s="48" t="s">
        <v>996</v>
      </c>
      <c r="C694" s="47" t="s">
        <v>1003</v>
      </c>
      <c r="D694" s="48" t="s">
        <v>1004</v>
      </c>
      <c r="E694" s="49">
        <v>8.2699999999999996E-2</v>
      </c>
      <c r="F694" s="54"/>
      <c r="G694" s="51" t="str">
        <f>IF(E694&gt;=40%,"X","")</f>
        <v/>
      </c>
      <c r="H694" s="51" t="str">
        <f>IF(AND( E694&gt;=30%, E694 &lt;=39.99%),"X","")</f>
        <v/>
      </c>
      <c r="I694" s="52"/>
      <c r="J694" s="52"/>
      <c r="K694" s="52"/>
      <c r="L694" s="52"/>
      <c r="M694" s="52"/>
      <c r="N694" s="50">
        <v>23</v>
      </c>
      <c r="O694" s="50">
        <v>278</v>
      </c>
      <c r="P694" s="50"/>
      <c r="R694" s="53">
        <f>N694/O694</f>
        <v>8.2733812949640287E-2</v>
      </c>
    </row>
    <row r="695" spans="1:18" x14ac:dyDescent="0.25">
      <c r="A695" s="47" t="s">
        <v>995</v>
      </c>
      <c r="B695" s="48" t="s">
        <v>996</v>
      </c>
      <c r="C695" s="47" t="s">
        <v>999</v>
      </c>
      <c r="D695" s="48" t="s">
        <v>1000</v>
      </c>
      <c r="E695" s="49">
        <v>0.1575</v>
      </c>
      <c r="F695" s="50"/>
      <c r="G695" s="51"/>
      <c r="H695" s="51" t="str">
        <f>IF(AND( E695&gt;=30%, E695 &lt;=39.99%),"X","")</f>
        <v/>
      </c>
      <c r="I695" s="52"/>
      <c r="J695" s="52"/>
      <c r="K695" s="52"/>
      <c r="L695" s="52"/>
      <c r="M695" s="52"/>
      <c r="N695" s="50">
        <v>40</v>
      </c>
      <c r="O695" s="50">
        <v>254</v>
      </c>
      <c r="P695" s="50"/>
      <c r="R695" s="53">
        <f>N695/O695</f>
        <v>0.15748031496062992</v>
      </c>
    </row>
    <row r="696" spans="1:18" x14ac:dyDescent="0.25">
      <c r="A696" s="47" t="s">
        <v>995</v>
      </c>
      <c r="B696" s="48" t="s">
        <v>996</v>
      </c>
      <c r="C696" s="47" t="s">
        <v>1001</v>
      </c>
      <c r="D696" s="48" t="s">
        <v>1002</v>
      </c>
      <c r="E696" s="49">
        <v>0.1308</v>
      </c>
      <c r="F696" s="50"/>
      <c r="G696" s="51" t="str">
        <f>IF(E696&gt;=40%,"X","")</f>
        <v/>
      </c>
      <c r="H696" s="51" t="str">
        <f>IF(AND( E696&gt;=30%, E696 &lt;=39.99%),"X","")</f>
        <v/>
      </c>
      <c r="I696" s="52"/>
      <c r="J696" s="52"/>
      <c r="K696" s="52"/>
      <c r="L696" s="52"/>
      <c r="M696" s="52"/>
      <c r="N696" s="50">
        <v>34</v>
      </c>
      <c r="O696" s="50">
        <v>260</v>
      </c>
      <c r="P696" s="50"/>
      <c r="R696" s="53">
        <f>N696/O696</f>
        <v>0.13076923076923078</v>
      </c>
    </row>
    <row r="697" spans="1:18" s="78" customFormat="1" x14ac:dyDescent="0.25">
      <c r="A697" s="72" t="s">
        <v>995</v>
      </c>
      <c r="B697" s="73" t="s">
        <v>996</v>
      </c>
      <c r="C697" s="72"/>
      <c r="D697" s="73" t="s">
        <v>2556</v>
      </c>
      <c r="E697" s="74">
        <f>N697/O697</f>
        <v>0.13822525597269625</v>
      </c>
      <c r="F697" s="75"/>
      <c r="G697" s="76"/>
      <c r="H697" s="76"/>
      <c r="I697" s="77"/>
      <c r="J697" s="77"/>
      <c r="K697" s="77"/>
      <c r="L697" s="77"/>
      <c r="M697" s="77"/>
      <c r="N697" s="75">
        <f>SUM(N693:N696)</f>
        <v>162</v>
      </c>
      <c r="O697" s="75">
        <f>SUM(O693:O696)</f>
        <v>1172</v>
      </c>
      <c r="P697" s="75"/>
      <c r="R697" s="79"/>
    </row>
    <row r="698" spans="1:18" x14ac:dyDescent="0.25">
      <c r="A698" s="47" t="s">
        <v>1355</v>
      </c>
      <c r="B698" s="48" t="s">
        <v>1356</v>
      </c>
      <c r="C698" s="47" t="s">
        <v>1357</v>
      </c>
      <c r="D698" s="48" t="s">
        <v>1358</v>
      </c>
      <c r="E698" s="49">
        <v>0.47220000000000001</v>
      </c>
      <c r="F698" s="50">
        <v>888</v>
      </c>
      <c r="G698" s="51" t="str">
        <f>IF(E698&gt;=40%,"X","")</f>
        <v>X</v>
      </c>
      <c r="H698" s="51" t="str">
        <f>IF(AND( E698&gt;=30%, E698 &lt;=39.99%),"X","")</f>
        <v/>
      </c>
      <c r="I698" s="52"/>
      <c r="J698" s="52"/>
      <c r="K698" s="52"/>
      <c r="L698" s="52"/>
      <c r="M698" s="52"/>
      <c r="N698" s="50">
        <v>170</v>
      </c>
      <c r="O698" s="50">
        <v>360</v>
      </c>
      <c r="P698" s="50"/>
      <c r="R698" s="53">
        <f>N698/O698</f>
        <v>0.47222222222222221</v>
      </c>
    </row>
    <row r="699" spans="1:18" x14ac:dyDescent="0.25">
      <c r="A699" s="47" t="s">
        <v>1355</v>
      </c>
      <c r="B699" s="48" t="s">
        <v>1356</v>
      </c>
      <c r="C699" s="47" t="s">
        <v>1359</v>
      </c>
      <c r="D699" s="48" t="s">
        <v>1360</v>
      </c>
      <c r="E699" s="49">
        <v>0.1933</v>
      </c>
      <c r="F699" s="50"/>
      <c r="G699" s="51" t="str">
        <f>IF(E699&gt;=40%,"X","")</f>
        <v/>
      </c>
      <c r="H699" s="51" t="str">
        <f>IF(AND( E699&gt;=30%, E699 &lt;=39.99%),"X","")</f>
        <v/>
      </c>
      <c r="I699" s="52"/>
      <c r="J699" s="52"/>
      <c r="K699" s="52"/>
      <c r="L699" s="52"/>
      <c r="M699" s="52"/>
      <c r="N699" s="50">
        <v>58</v>
      </c>
      <c r="O699" s="50">
        <v>300</v>
      </c>
      <c r="P699" s="50"/>
      <c r="R699" s="53">
        <f>N699/O699</f>
        <v>0.19333333333333333</v>
      </c>
    </row>
    <row r="700" spans="1:18" x14ac:dyDescent="0.25">
      <c r="A700" s="47" t="s">
        <v>1355</v>
      </c>
      <c r="B700" s="48" t="s">
        <v>1356</v>
      </c>
      <c r="C700" s="47" t="s">
        <v>1361</v>
      </c>
      <c r="D700" s="48" t="s">
        <v>1362</v>
      </c>
      <c r="E700" s="49">
        <v>0.22259999999999999</v>
      </c>
      <c r="F700" s="50"/>
      <c r="G700" s="51" t="str">
        <f>IF(E700&gt;=40%,"X","")</f>
        <v/>
      </c>
      <c r="H700" s="51" t="str">
        <f>IF(AND( E700&gt;=30%, E700 &lt;=39.99%),"X","")</f>
        <v/>
      </c>
      <c r="I700" s="52"/>
      <c r="J700" s="52"/>
      <c r="K700" s="52"/>
      <c r="L700" s="52"/>
      <c r="M700" s="52"/>
      <c r="N700" s="50">
        <v>59</v>
      </c>
      <c r="O700" s="50">
        <v>265</v>
      </c>
      <c r="P700" s="50"/>
      <c r="R700" s="53">
        <f>N700/O700</f>
        <v>0.22264150943396227</v>
      </c>
    </row>
    <row r="701" spans="1:18" s="78" customFormat="1" x14ac:dyDescent="0.25">
      <c r="A701" s="72" t="s">
        <v>1355</v>
      </c>
      <c r="B701" s="73" t="s">
        <v>1356</v>
      </c>
      <c r="C701" s="72"/>
      <c r="D701" s="73" t="s">
        <v>2556</v>
      </c>
      <c r="E701" s="74">
        <f>N701/O701</f>
        <v>0.31027027027027027</v>
      </c>
      <c r="F701" s="75"/>
      <c r="G701" s="76"/>
      <c r="H701" s="76"/>
      <c r="I701" s="77"/>
      <c r="J701" s="77"/>
      <c r="K701" s="77"/>
      <c r="L701" s="77"/>
      <c r="M701" s="77"/>
      <c r="N701" s="75">
        <f>SUM(N698:N700)</f>
        <v>287</v>
      </c>
      <c r="O701" s="75">
        <f>SUM(O698:O700)</f>
        <v>925</v>
      </c>
      <c r="P701" s="75"/>
      <c r="R701" s="79"/>
    </row>
    <row r="702" spans="1:18" x14ac:dyDescent="0.25">
      <c r="A702" s="47" t="s">
        <v>1363</v>
      </c>
      <c r="B702" s="48" t="s">
        <v>1364</v>
      </c>
      <c r="C702" s="47" t="s">
        <v>1365</v>
      </c>
      <c r="D702" s="48" t="s">
        <v>1366</v>
      </c>
      <c r="E702" s="49">
        <v>0.46089999999999998</v>
      </c>
      <c r="F702" s="50">
        <v>0</v>
      </c>
      <c r="G702" s="51" t="str">
        <f t="shared" ref="G702:G709" si="63">IF(E702&gt;=40%,"X","")</f>
        <v>X</v>
      </c>
      <c r="H702" s="51" t="str">
        <f>IF(AND( E702&gt;=30%, E702 &lt;=39.99%),"X","")</f>
        <v/>
      </c>
      <c r="I702" s="52" t="s">
        <v>99</v>
      </c>
      <c r="J702" s="52"/>
      <c r="K702" s="52"/>
      <c r="L702" s="52" t="s">
        <v>100</v>
      </c>
      <c r="M702" s="52"/>
      <c r="N702" s="50">
        <v>106</v>
      </c>
      <c r="O702" s="50">
        <v>230</v>
      </c>
      <c r="P702" s="50"/>
      <c r="R702" s="53">
        <f t="shared" ref="R702:R709" si="64">N702/O702</f>
        <v>0.46086956521739131</v>
      </c>
    </row>
    <row r="703" spans="1:18" x14ac:dyDescent="0.25">
      <c r="A703" s="47" t="s">
        <v>1363</v>
      </c>
      <c r="B703" s="48" t="s">
        <v>1364</v>
      </c>
      <c r="C703" s="47" t="s">
        <v>1367</v>
      </c>
      <c r="D703" s="48" t="s">
        <v>1368</v>
      </c>
      <c r="E703" s="49">
        <v>0.48620000000000002</v>
      </c>
      <c r="F703" s="50"/>
      <c r="G703" s="51" t="str">
        <f t="shared" si="63"/>
        <v>X</v>
      </c>
      <c r="H703" s="51" t="str">
        <f>IF(AND( E703&gt;=30%, E703 &lt;=39.99%),"X","")</f>
        <v/>
      </c>
      <c r="I703" s="52" t="s">
        <v>99</v>
      </c>
      <c r="J703" s="52"/>
      <c r="K703" s="52"/>
      <c r="L703" s="52" t="s">
        <v>100</v>
      </c>
      <c r="M703" s="52"/>
      <c r="N703" s="50">
        <v>176</v>
      </c>
      <c r="O703" s="50">
        <v>362</v>
      </c>
      <c r="P703" s="50"/>
      <c r="R703" s="53">
        <f t="shared" si="64"/>
        <v>0.48618784530386738</v>
      </c>
    </row>
    <row r="704" spans="1:18" x14ac:dyDescent="0.25">
      <c r="A704" s="47" t="s">
        <v>1363</v>
      </c>
      <c r="B704" s="48" t="s">
        <v>1364</v>
      </c>
      <c r="C704" s="47" t="s">
        <v>1369</v>
      </c>
      <c r="D704" s="48" t="s">
        <v>1370</v>
      </c>
      <c r="E704" s="49">
        <v>0.29370000000000002</v>
      </c>
      <c r="F704" s="50"/>
      <c r="G704" s="51" t="str">
        <f t="shared" si="63"/>
        <v/>
      </c>
      <c r="H704" s="51" t="s">
        <v>99</v>
      </c>
      <c r="I704" s="52" t="s">
        <v>99</v>
      </c>
      <c r="J704" s="52"/>
      <c r="K704" s="52"/>
      <c r="L704" s="52" t="s">
        <v>100</v>
      </c>
      <c r="M704" s="52"/>
      <c r="N704" s="50">
        <v>301</v>
      </c>
      <c r="O704" s="50">
        <v>1025</v>
      </c>
      <c r="P704" s="50"/>
      <c r="R704" s="53">
        <f t="shared" si="64"/>
        <v>0.29365853658536584</v>
      </c>
    </row>
    <row r="705" spans="1:18" x14ac:dyDescent="0.25">
      <c r="A705" s="47" t="s">
        <v>1363</v>
      </c>
      <c r="B705" s="48" t="s">
        <v>1364</v>
      </c>
      <c r="C705" s="47" t="s">
        <v>1371</v>
      </c>
      <c r="D705" s="48" t="s">
        <v>2619</v>
      </c>
      <c r="E705" s="49">
        <v>0.32300000000000001</v>
      </c>
      <c r="F705" s="54"/>
      <c r="G705" s="51" t="str">
        <f t="shared" si="63"/>
        <v/>
      </c>
      <c r="H705" s="51" t="str">
        <f>IF(AND( E705&gt;=30%, E705 &lt;=39.99%),"X","")</f>
        <v>X</v>
      </c>
      <c r="I705" s="52" t="s">
        <v>99</v>
      </c>
      <c r="J705" s="52"/>
      <c r="K705" s="52"/>
      <c r="L705" s="52" t="s">
        <v>100</v>
      </c>
      <c r="M705" s="52"/>
      <c r="N705" s="50">
        <v>156</v>
      </c>
      <c r="O705" s="50">
        <v>483</v>
      </c>
      <c r="P705" s="50"/>
      <c r="R705" s="53">
        <f t="shared" si="64"/>
        <v>0.32298136645962733</v>
      </c>
    </row>
    <row r="706" spans="1:18" x14ac:dyDescent="0.25">
      <c r="A706" s="47" t="s">
        <v>1363</v>
      </c>
      <c r="B706" s="48" t="s">
        <v>1364</v>
      </c>
      <c r="C706" s="47" t="s">
        <v>1372</v>
      </c>
      <c r="D706" s="48" t="s">
        <v>1373</v>
      </c>
      <c r="E706" s="49">
        <v>0.59819999999999995</v>
      </c>
      <c r="F706" s="54"/>
      <c r="G706" s="51" t="str">
        <f t="shared" si="63"/>
        <v>X</v>
      </c>
      <c r="H706" s="51" t="str">
        <f>IF(AND( E706&gt;=30%, E706 &lt;=39.99%),"X","")</f>
        <v/>
      </c>
      <c r="I706" s="52" t="s">
        <v>99</v>
      </c>
      <c r="J706" s="52"/>
      <c r="K706" s="52"/>
      <c r="L706" s="52" t="s">
        <v>100</v>
      </c>
      <c r="M706" s="52"/>
      <c r="N706" s="50">
        <v>268</v>
      </c>
      <c r="O706" s="50">
        <v>448</v>
      </c>
      <c r="P706" s="50"/>
      <c r="R706" s="53">
        <f t="shared" si="64"/>
        <v>0.5982142857142857</v>
      </c>
    </row>
    <row r="707" spans="1:18" x14ac:dyDescent="0.25">
      <c r="A707" s="47" t="s">
        <v>1363</v>
      </c>
      <c r="B707" s="48" t="s">
        <v>1364</v>
      </c>
      <c r="C707" s="47" t="s">
        <v>1374</v>
      </c>
      <c r="D707" s="48" t="s">
        <v>1375</v>
      </c>
      <c r="E707" s="49">
        <v>0.55320000000000003</v>
      </c>
      <c r="F707" s="50"/>
      <c r="G707" s="51" t="str">
        <f t="shared" si="63"/>
        <v>X</v>
      </c>
      <c r="H707" s="51" t="str">
        <f>IF(AND( E707&gt;=30%, E707 &lt;=39.99%),"X","")</f>
        <v/>
      </c>
      <c r="I707" s="52" t="s">
        <v>99</v>
      </c>
      <c r="J707" s="52"/>
      <c r="K707" s="52"/>
      <c r="L707" s="52" t="s">
        <v>100</v>
      </c>
      <c r="M707" s="52"/>
      <c r="N707" s="50">
        <v>104</v>
      </c>
      <c r="O707" s="50">
        <v>188</v>
      </c>
      <c r="P707" s="50"/>
      <c r="R707" s="53">
        <f t="shared" si="64"/>
        <v>0.55319148936170215</v>
      </c>
    </row>
    <row r="708" spans="1:18" x14ac:dyDescent="0.25">
      <c r="A708" s="47" t="s">
        <v>1363</v>
      </c>
      <c r="B708" s="48" t="s">
        <v>1364</v>
      </c>
      <c r="C708" s="47" t="s">
        <v>1376</v>
      </c>
      <c r="D708" s="48" t="s">
        <v>1377</v>
      </c>
      <c r="E708" s="49">
        <v>0.1888</v>
      </c>
      <c r="F708" s="50"/>
      <c r="G708" s="51" t="str">
        <f t="shared" si="63"/>
        <v/>
      </c>
      <c r="H708" s="51" t="s">
        <v>99</v>
      </c>
      <c r="I708" s="52" t="s">
        <v>99</v>
      </c>
      <c r="J708" s="52"/>
      <c r="K708" s="52"/>
      <c r="L708" s="52" t="s">
        <v>100</v>
      </c>
      <c r="M708" s="52"/>
      <c r="N708" s="50">
        <v>44</v>
      </c>
      <c r="O708" s="50">
        <v>233</v>
      </c>
      <c r="P708" s="50"/>
      <c r="R708" s="53">
        <f t="shared" si="64"/>
        <v>0.18884120171673821</v>
      </c>
    </row>
    <row r="709" spans="1:18" x14ac:dyDescent="0.25">
      <c r="A709" s="47" t="s">
        <v>1363</v>
      </c>
      <c r="B709" s="48" t="s">
        <v>1364</v>
      </c>
      <c r="C709" s="47" t="s">
        <v>1378</v>
      </c>
      <c r="D709" s="48" t="s">
        <v>1379</v>
      </c>
      <c r="E709" s="49">
        <v>0.37759999999999999</v>
      </c>
      <c r="F709" s="50"/>
      <c r="G709" s="51" t="str">
        <f t="shared" si="63"/>
        <v/>
      </c>
      <c r="H709" s="51" t="str">
        <f>IF(AND( E709&gt;=30%, E709 &lt;=39.99%),"X","")</f>
        <v>X</v>
      </c>
      <c r="I709" s="52" t="s">
        <v>99</v>
      </c>
      <c r="J709" s="52"/>
      <c r="K709" s="52"/>
      <c r="L709" s="52" t="s">
        <v>100</v>
      </c>
      <c r="M709" s="52"/>
      <c r="N709" s="50">
        <v>344</v>
      </c>
      <c r="O709" s="50">
        <v>911</v>
      </c>
      <c r="P709" s="50"/>
      <c r="R709" s="53">
        <f t="shared" si="64"/>
        <v>0.37760702524698136</v>
      </c>
    </row>
    <row r="710" spans="1:18" s="78" customFormat="1" x14ac:dyDescent="0.25">
      <c r="A710" s="72" t="s">
        <v>1363</v>
      </c>
      <c r="B710" s="73" t="s">
        <v>1364</v>
      </c>
      <c r="C710" s="72"/>
      <c r="D710" s="73" t="s">
        <v>2556</v>
      </c>
      <c r="E710" s="74">
        <f>N710/O710</f>
        <v>0.38634020618556703</v>
      </c>
      <c r="F710" s="75"/>
      <c r="G710" s="76"/>
      <c r="H710" s="76"/>
      <c r="I710" s="77"/>
      <c r="J710" s="77"/>
      <c r="K710" s="77"/>
      <c r="L710" s="77"/>
      <c r="M710" s="77"/>
      <c r="N710" s="75">
        <f>SUM(N702:N709)</f>
        <v>1499</v>
      </c>
      <c r="O710" s="75">
        <f>SUM(O702:O709)</f>
        <v>3880</v>
      </c>
      <c r="P710" s="75"/>
      <c r="R710" s="79"/>
    </row>
    <row r="711" spans="1:18" x14ac:dyDescent="0.25">
      <c r="A711" s="47" t="s">
        <v>2432</v>
      </c>
      <c r="B711" s="48" t="s">
        <v>2433</v>
      </c>
      <c r="C711" s="47" t="s">
        <v>2572</v>
      </c>
      <c r="D711" s="48" t="s">
        <v>2434</v>
      </c>
      <c r="E711" s="49">
        <v>0.1216</v>
      </c>
      <c r="F711" s="50">
        <v>888</v>
      </c>
      <c r="G711" s="51" t="str">
        <f>IF(E711&gt;=40%,"X","")</f>
        <v/>
      </c>
      <c r="H711" s="51" t="str">
        <f>IF(AND( E711&gt;=30%, E711 &lt;=39.99%),"X","")</f>
        <v/>
      </c>
      <c r="I711" s="52"/>
      <c r="J711" s="52"/>
      <c r="K711" s="52"/>
      <c r="L711" s="52"/>
      <c r="M711" s="52"/>
      <c r="N711" s="50">
        <v>27</v>
      </c>
      <c r="O711" s="50">
        <v>222</v>
      </c>
      <c r="P711" s="50"/>
      <c r="R711" s="53">
        <f>N711/O711</f>
        <v>0.12162162162162163</v>
      </c>
    </row>
    <row r="712" spans="1:18" x14ac:dyDescent="0.25">
      <c r="A712" s="47" t="s">
        <v>2432</v>
      </c>
      <c r="B712" s="48" t="s">
        <v>2433</v>
      </c>
      <c r="C712" s="47" t="s">
        <v>2573</v>
      </c>
      <c r="D712" s="48" t="s">
        <v>2435</v>
      </c>
      <c r="E712" s="49">
        <v>6.25E-2</v>
      </c>
      <c r="F712" s="50"/>
      <c r="G712" s="51" t="str">
        <f>IF(E712&gt;=40%,"X","")</f>
        <v/>
      </c>
      <c r="H712" s="51" t="str">
        <f>IF(AND( E712&gt;=30%, E712 &lt;=39.99%),"X","")</f>
        <v/>
      </c>
      <c r="I712" s="52"/>
      <c r="J712" s="52"/>
      <c r="K712" s="52"/>
      <c r="L712" s="52"/>
      <c r="M712" s="52"/>
      <c r="N712" s="50">
        <v>12</v>
      </c>
      <c r="O712" s="50">
        <v>192</v>
      </c>
      <c r="P712" s="50"/>
      <c r="R712" s="53">
        <f>N712/O712</f>
        <v>6.25E-2</v>
      </c>
    </row>
    <row r="713" spans="1:18" s="78" customFormat="1" x14ac:dyDescent="0.25">
      <c r="A713" s="72" t="s">
        <v>2432</v>
      </c>
      <c r="B713" s="73" t="s">
        <v>2433</v>
      </c>
      <c r="C713" s="72"/>
      <c r="D713" s="73" t="s">
        <v>2556</v>
      </c>
      <c r="E713" s="74">
        <f>N713/O713</f>
        <v>9.420289855072464E-2</v>
      </c>
      <c r="F713" s="75"/>
      <c r="G713" s="76"/>
      <c r="H713" s="76"/>
      <c r="I713" s="77"/>
      <c r="J713" s="77"/>
      <c r="K713" s="77"/>
      <c r="L713" s="77"/>
      <c r="M713" s="77"/>
      <c r="N713" s="75">
        <f>SUM(N711:N712)</f>
        <v>39</v>
      </c>
      <c r="O713" s="75">
        <f>SUM(O711:O712)</f>
        <v>414</v>
      </c>
      <c r="P713" s="75"/>
      <c r="R713" s="79"/>
    </row>
    <row r="714" spans="1:18" x14ac:dyDescent="0.25">
      <c r="A714" s="47" t="s">
        <v>2502</v>
      </c>
      <c r="B714" s="48" t="s">
        <v>2503</v>
      </c>
      <c r="C714" s="47" t="s">
        <v>2504</v>
      </c>
      <c r="D714" s="48" t="s">
        <v>2505</v>
      </c>
      <c r="E714" s="49">
        <v>0.6169</v>
      </c>
      <c r="F714" s="50">
        <v>888</v>
      </c>
      <c r="G714" s="51" t="str">
        <f>IF(E714&gt;=40%,"X","")</f>
        <v>X</v>
      </c>
      <c r="H714" s="51" t="str">
        <f>IF(AND( E714&gt;=30%, E714 &lt;=39.99%),"X","")</f>
        <v/>
      </c>
      <c r="I714" s="52" t="s">
        <v>99</v>
      </c>
      <c r="J714" s="52"/>
      <c r="K714" s="52"/>
      <c r="L714" s="52" t="s">
        <v>100</v>
      </c>
      <c r="M714" s="52"/>
      <c r="N714" s="50">
        <v>285</v>
      </c>
      <c r="O714" s="50">
        <v>462</v>
      </c>
      <c r="P714" s="50"/>
      <c r="R714" s="53">
        <f>N714/O714</f>
        <v>0.61688311688311692</v>
      </c>
    </row>
    <row r="715" spans="1:18" x14ac:dyDescent="0.25">
      <c r="A715" s="47" t="s">
        <v>2502</v>
      </c>
      <c r="B715" s="48" t="s">
        <v>2503</v>
      </c>
      <c r="C715" s="47" t="s">
        <v>2506</v>
      </c>
      <c r="D715" s="48" t="s">
        <v>2507</v>
      </c>
      <c r="E715" s="49">
        <v>0.61660000000000004</v>
      </c>
      <c r="F715" s="50"/>
      <c r="G715" s="51" t="str">
        <f>IF(E715&gt;=40%,"X","")</f>
        <v>X</v>
      </c>
      <c r="H715" s="51" t="str">
        <f>IF(AND( E715&gt;=30%, E715 &lt;=39.99%),"X","")</f>
        <v/>
      </c>
      <c r="I715" s="52" t="s">
        <v>99</v>
      </c>
      <c r="J715" s="52"/>
      <c r="K715" s="52"/>
      <c r="L715" s="52" t="s">
        <v>100</v>
      </c>
      <c r="M715" s="52"/>
      <c r="N715" s="50">
        <v>230</v>
      </c>
      <c r="O715" s="50">
        <v>373</v>
      </c>
      <c r="P715" s="50"/>
      <c r="R715" s="53">
        <f>N715/O715</f>
        <v>0.61662198391420908</v>
      </c>
    </row>
    <row r="716" spans="1:18" x14ac:dyDescent="0.25">
      <c r="A716" s="47" t="s">
        <v>2502</v>
      </c>
      <c r="B716" s="48" t="s">
        <v>2503</v>
      </c>
      <c r="C716" s="47" t="s">
        <v>2508</v>
      </c>
      <c r="D716" s="48" t="s">
        <v>2509</v>
      </c>
      <c r="E716" s="49">
        <v>0.56969999999999998</v>
      </c>
      <c r="F716" s="50"/>
      <c r="G716" s="51" t="str">
        <f>IF(E716&gt;=40%,"X","")</f>
        <v>X</v>
      </c>
      <c r="H716" s="51" t="str">
        <f>IF(AND( E716&gt;=30%, E716 &lt;=39.99%),"X","")</f>
        <v/>
      </c>
      <c r="I716" s="52" t="s">
        <v>99</v>
      </c>
      <c r="J716" s="52"/>
      <c r="K716" s="52"/>
      <c r="L716" s="52" t="s">
        <v>100</v>
      </c>
      <c r="M716" s="52"/>
      <c r="N716" s="50">
        <v>188</v>
      </c>
      <c r="O716" s="50">
        <v>330</v>
      </c>
      <c r="P716" s="50"/>
      <c r="R716" s="53">
        <f>N716/O716</f>
        <v>0.5696969696969697</v>
      </c>
    </row>
    <row r="717" spans="1:18" x14ac:dyDescent="0.25">
      <c r="A717" s="47" t="s">
        <v>2502</v>
      </c>
      <c r="B717" s="48" t="s">
        <v>2503</v>
      </c>
      <c r="C717" s="47" t="s">
        <v>2510</v>
      </c>
      <c r="D717" s="48" t="s">
        <v>2511</v>
      </c>
      <c r="E717" s="49">
        <v>0.46210000000000001</v>
      </c>
      <c r="F717" s="54"/>
      <c r="G717" s="51" t="str">
        <f>IF(E717&gt;=40%,"X","")</f>
        <v>X</v>
      </c>
      <c r="H717" s="51" t="str">
        <f>IF(AND( E717&gt;=30%, E717 &lt;=39.99%),"X","")</f>
        <v/>
      </c>
      <c r="I717" s="52" t="s">
        <v>99</v>
      </c>
      <c r="J717" s="52"/>
      <c r="K717" s="52"/>
      <c r="L717" s="52" t="s">
        <v>100</v>
      </c>
      <c r="M717" s="52"/>
      <c r="N717" s="50">
        <v>207</v>
      </c>
      <c r="O717" s="50">
        <v>448</v>
      </c>
      <c r="P717" s="50"/>
      <c r="R717" s="53">
        <f>N717/O717</f>
        <v>0.46205357142857145</v>
      </c>
    </row>
    <row r="718" spans="1:18" s="78" customFormat="1" x14ac:dyDescent="0.25">
      <c r="A718" s="72" t="s">
        <v>2502</v>
      </c>
      <c r="B718" s="73" t="s">
        <v>2503</v>
      </c>
      <c r="C718" s="72"/>
      <c r="D718" s="73" t="s">
        <v>2556</v>
      </c>
      <c r="E718" s="74">
        <f>N718/O718</f>
        <v>0.56416615003099813</v>
      </c>
      <c r="F718" s="75"/>
      <c r="G718" s="76"/>
      <c r="H718" s="76"/>
      <c r="I718" s="77"/>
      <c r="J718" s="77"/>
      <c r="K718" s="77"/>
      <c r="L718" s="77"/>
      <c r="M718" s="77"/>
      <c r="N718" s="75">
        <f>SUM(N714:N717)</f>
        <v>910</v>
      </c>
      <c r="O718" s="75">
        <f>SUM(O714:O717)</f>
        <v>1613</v>
      </c>
      <c r="P718" s="75"/>
      <c r="R718" s="79"/>
    </row>
    <row r="719" spans="1:18" x14ac:dyDescent="0.25">
      <c r="A719" s="47" t="s">
        <v>1070</v>
      </c>
      <c r="B719" s="48" t="s">
        <v>1071</v>
      </c>
      <c r="C719" s="47" t="s">
        <v>1072</v>
      </c>
      <c r="D719" s="48" t="s">
        <v>1073</v>
      </c>
      <c r="E719" s="49">
        <v>0.37319999999999998</v>
      </c>
      <c r="F719" s="50"/>
      <c r="G719" s="51" t="str">
        <f>IF(E719&gt;=40%,"X","")</f>
        <v/>
      </c>
      <c r="H719" s="51" t="str">
        <f>IF(AND( E719&gt;=30%, E719 &lt;=39.99%),"X","")</f>
        <v>X</v>
      </c>
      <c r="I719" s="52" t="s">
        <v>99</v>
      </c>
      <c r="J719" s="52"/>
      <c r="K719" s="52"/>
      <c r="L719" s="52" t="s">
        <v>100</v>
      </c>
      <c r="M719" s="52"/>
      <c r="N719" s="50">
        <v>228</v>
      </c>
      <c r="O719" s="50">
        <v>611</v>
      </c>
      <c r="P719" s="50"/>
      <c r="R719" s="53">
        <f>N719/O719</f>
        <v>0.37315875613747956</v>
      </c>
    </row>
    <row r="720" spans="1:18" x14ac:dyDescent="0.25">
      <c r="A720" s="47" t="s">
        <v>1070</v>
      </c>
      <c r="B720" s="48" t="s">
        <v>1071</v>
      </c>
      <c r="C720" s="47" t="s">
        <v>1074</v>
      </c>
      <c r="D720" s="48" t="s">
        <v>1075</v>
      </c>
      <c r="E720" s="49">
        <v>0.30109999999999998</v>
      </c>
      <c r="F720" s="50"/>
      <c r="G720" s="51" t="str">
        <f>IF(E720&gt;=40%,"X","")</f>
        <v/>
      </c>
      <c r="H720" s="51" t="str">
        <f>IF(AND( E720&gt;=30%, E720 &lt;=39.99%),"X","")</f>
        <v>X</v>
      </c>
      <c r="I720" s="52" t="s">
        <v>99</v>
      </c>
      <c r="J720" s="52"/>
      <c r="K720" s="52"/>
      <c r="L720" s="52" t="s">
        <v>100</v>
      </c>
      <c r="M720" s="52"/>
      <c r="N720" s="50">
        <v>56</v>
      </c>
      <c r="O720" s="50">
        <v>186</v>
      </c>
      <c r="P720" s="50"/>
      <c r="R720" s="53">
        <f>N720/O720</f>
        <v>0.30107526881720431</v>
      </c>
    </row>
    <row r="721" spans="1:18" x14ac:dyDescent="0.25">
      <c r="A721" s="47" t="s">
        <v>1070</v>
      </c>
      <c r="B721" s="48" t="s">
        <v>1071</v>
      </c>
      <c r="C721" s="47" t="s">
        <v>1076</v>
      </c>
      <c r="D721" s="48" t="s">
        <v>1077</v>
      </c>
      <c r="E721" s="49">
        <v>0.27529999999999999</v>
      </c>
      <c r="F721" s="50"/>
      <c r="G721" s="51" t="str">
        <f>IF(E721&gt;=40%,"X","")</f>
        <v/>
      </c>
      <c r="H721" s="51" t="str">
        <f>IF(AND( E721&gt;=30%, E721 &lt;=39.99%),"X","")</f>
        <v/>
      </c>
      <c r="I721" s="52" t="s">
        <v>99</v>
      </c>
      <c r="J721" s="52"/>
      <c r="K721" s="52"/>
      <c r="L721" s="52" t="s">
        <v>100</v>
      </c>
      <c r="M721" s="52"/>
      <c r="N721" s="50">
        <v>87</v>
      </c>
      <c r="O721" s="50">
        <v>316</v>
      </c>
      <c r="P721" s="50"/>
      <c r="R721" s="53">
        <f>N721/O721</f>
        <v>0.27531645569620256</v>
      </c>
    </row>
    <row r="722" spans="1:18" s="78" customFormat="1" x14ac:dyDescent="0.25">
      <c r="A722" s="72" t="s">
        <v>1070</v>
      </c>
      <c r="B722" s="73" t="s">
        <v>1071</v>
      </c>
      <c r="C722" s="72"/>
      <c r="D722" s="73" t="s">
        <v>2556</v>
      </c>
      <c r="E722" s="74">
        <f>N722/O722</f>
        <v>0.33333333333333331</v>
      </c>
      <c r="F722" s="75"/>
      <c r="G722" s="76"/>
      <c r="H722" s="76"/>
      <c r="I722" s="77"/>
      <c r="J722" s="77"/>
      <c r="K722" s="77"/>
      <c r="L722" s="77"/>
      <c r="M722" s="77"/>
      <c r="N722" s="75">
        <f>SUM(N719:N721)</f>
        <v>371</v>
      </c>
      <c r="O722" s="75">
        <f>SUM(O719:O721)</f>
        <v>1113</v>
      </c>
      <c r="P722" s="75"/>
      <c r="R722" s="79"/>
    </row>
    <row r="723" spans="1:18" x14ac:dyDescent="0.25">
      <c r="A723" s="47" t="s">
        <v>1933</v>
      </c>
      <c r="B723" s="48" t="s">
        <v>1934</v>
      </c>
      <c r="C723" s="47" t="s">
        <v>1935</v>
      </c>
      <c r="D723" s="48" t="s">
        <v>1936</v>
      </c>
      <c r="E723" s="49">
        <v>0.33329999999999999</v>
      </c>
      <c r="F723" s="50">
        <v>888</v>
      </c>
      <c r="G723" s="51" t="str">
        <f>IF(E723&gt;=40%,"X","")</f>
        <v/>
      </c>
      <c r="H723" s="51" t="str">
        <f>IF(AND( E723&gt;=30%, E723 &lt;=39.99%),"X","")</f>
        <v>X</v>
      </c>
      <c r="I723" s="52"/>
      <c r="J723" s="52"/>
      <c r="K723" s="52"/>
      <c r="L723" s="52"/>
      <c r="M723" s="52"/>
      <c r="N723" s="50">
        <v>188</v>
      </c>
      <c r="O723" s="50">
        <v>564</v>
      </c>
      <c r="P723" s="50"/>
      <c r="R723" s="53">
        <f>N723/O723</f>
        <v>0.33333333333333331</v>
      </c>
    </row>
    <row r="724" spans="1:18" x14ac:dyDescent="0.25">
      <c r="A724" s="47" t="s">
        <v>1933</v>
      </c>
      <c r="B724" s="48" t="s">
        <v>1934</v>
      </c>
      <c r="C724" s="47" t="s">
        <v>1937</v>
      </c>
      <c r="D724" s="48" t="s">
        <v>1938</v>
      </c>
      <c r="E724" s="49">
        <v>0.27060000000000001</v>
      </c>
      <c r="F724" s="50"/>
      <c r="G724" s="51" t="str">
        <f>IF(E724&gt;=40%,"X","")</f>
        <v/>
      </c>
      <c r="H724" s="51" t="str">
        <f>IF(AND( E724&gt;=30%, E724 &lt;=39.99%),"X","")</f>
        <v/>
      </c>
      <c r="I724" s="52"/>
      <c r="J724" s="52"/>
      <c r="K724" s="52"/>
      <c r="L724" s="52"/>
      <c r="M724" s="52"/>
      <c r="N724" s="50">
        <v>140</v>
      </c>
      <c r="O724" s="50">
        <v>580</v>
      </c>
      <c r="P724" s="50"/>
      <c r="R724" s="53">
        <f>N724/O724</f>
        <v>0.2413793103448276</v>
      </c>
    </row>
    <row r="725" spans="1:18" s="78" customFormat="1" x14ac:dyDescent="0.25">
      <c r="A725" s="72" t="s">
        <v>1933</v>
      </c>
      <c r="B725" s="73" t="s">
        <v>1934</v>
      </c>
      <c r="C725" s="72"/>
      <c r="D725" s="73" t="s">
        <v>2556</v>
      </c>
      <c r="E725" s="74">
        <f>N725/O725</f>
        <v>0.28671328671328672</v>
      </c>
      <c r="F725" s="75"/>
      <c r="G725" s="76"/>
      <c r="H725" s="76"/>
      <c r="I725" s="77"/>
      <c r="J725" s="77"/>
      <c r="K725" s="77"/>
      <c r="L725" s="77"/>
      <c r="M725" s="77"/>
      <c r="N725" s="75">
        <f>SUM(N723:N724)</f>
        <v>328</v>
      </c>
      <c r="O725" s="75">
        <f>SUM(O723:O724)</f>
        <v>1144</v>
      </c>
      <c r="P725" s="75"/>
      <c r="R725" s="79"/>
    </row>
    <row r="726" spans="1:18" x14ac:dyDescent="0.25">
      <c r="A726" s="47" t="s">
        <v>119</v>
      </c>
      <c r="B726" s="48" t="s">
        <v>120</v>
      </c>
      <c r="C726" s="47" t="s">
        <v>121</v>
      </c>
      <c r="D726" s="48" t="s">
        <v>122</v>
      </c>
      <c r="E726" s="49">
        <v>0.23669999999999999</v>
      </c>
      <c r="F726" s="50"/>
      <c r="G726" s="51" t="str">
        <f>IF(E726&gt;=40%,"X","")</f>
        <v/>
      </c>
      <c r="H726" s="51"/>
      <c r="I726" s="52"/>
      <c r="J726" s="52"/>
      <c r="K726" s="52"/>
      <c r="L726" s="52"/>
      <c r="M726" s="52"/>
      <c r="N726" s="50">
        <v>125</v>
      </c>
      <c r="O726" s="50">
        <v>528</v>
      </c>
      <c r="P726" s="50"/>
      <c r="R726" s="53">
        <f>N726/O726</f>
        <v>0.23674242424242425</v>
      </c>
    </row>
    <row r="727" spans="1:18" x14ac:dyDescent="0.25">
      <c r="A727" s="47" t="s">
        <v>119</v>
      </c>
      <c r="B727" s="48" t="s">
        <v>120</v>
      </c>
      <c r="C727" s="47" t="s">
        <v>123</v>
      </c>
      <c r="D727" s="48" t="s">
        <v>124</v>
      </c>
      <c r="E727" s="49">
        <v>0.2271</v>
      </c>
      <c r="F727" s="50"/>
      <c r="G727" s="51"/>
      <c r="H727" s="51" t="str">
        <f>IF(AND( E727&gt;=30%, E727 &lt;=39.99%),"X","")</f>
        <v/>
      </c>
      <c r="I727" s="52"/>
      <c r="J727" s="52"/>
      <c r="K727" s="52"/>
      <c r="L727" s="52"/>
      <c r="M727" s="52"/>
      <c r="N727" s="50">
        <v>104</v>
      </c>
      <c r="O727" s="50">
        <v>458</v>
      </c>
      <c r="P727" s="50"/>
      <c r="R727" s="53">
        <f>N727/O727</f>
        <v>0.22707423580786026</v>
      </c>
    </row>
    <row r="728" spans="1:18" s="78" customFormat="1" x14ac:dyDescent="0.25">
      <c r="A728" s="72" t="s">
        <v>119</v>
      </c>
      <c r="B728" s="73" t="s">
        <v>120</v>
      </c>
      <c r="C728" s="72"/>
      <c r="D728" s="73" t="s">
        <v>2556</v>
      </c>
      <c r="E728" s="74">
        <f>N728/O728</f>
        <v>0.23225152129817445</v>
      </c>
      <c r="F728" s="75"/>
      <c r="G728" s="76"/>
      <c r="H728" s="76"/>
      <c r="I728" s="77"/>
      <c r="J728" s="77"/>
      <c r="K728" s="77"/>
      <c r="L728" s="77"/>
      <c r="M728" s="77"/>
      <c r="N728" s="75">
        <f>SUM(N726:N727)</f>
        <v>229</v>
      </c>
      <c r="O728" s="75">
        <f>SUM(O726:O727)</f>
        <v>986</v>
      </c>
      <c r="P728" s="75"/>
      <c r="R728" s="79"/>
    </row>
    <row r="729" spans="1:18" x14ac:dyDescent="0.25">
      <c r="A729" s="47" t="s">
        <v>1060</v>
      </c>
      <c r="B729" s="48" t="s">
        <v>1061</v>
      </c>
      <c r="C729" s="47" t="s">
        <v>1066</v>
      </c>
      <c r="D729" s="48" t="s">
        <v>1067</v>
      </c>
      <c r="E729" s="49">
        <v>0.46150000000000002</v>
      </c>
      <c r="F729" s="50"/>
      <c r="G729" s="51" t="str">
        <f>IF(E729&gt;=40%,"X","")</f>
        <v>X</v>
      </c>
      <c r="H729" s="51" t="str">
        <f>IF(AND( E729&gt;=30%, E729 &lt;=39.99%),"X","")</f>
        <v/>
      </c>
      <c r="I729" s="52"/>
      <c r="J729" s="52"/>
      <c r="K729" s="52"/>
      <c r="L729" s="52"/>
      <c r="M729" s="52"/>
      <c r="N729" s="50">
        <v>120</v>
      </c>
      <c r="O729" s="50">
        <v>260</v>
      </c>
      <c r="P729" s="50"/>
      <c r="R729" s="53">
        <f>N729/O729</f>
        <v>0.46153846153846156</v>
      </c>
    </row>
    <row r="730" spans="1:18" x14ac:dyDescent="0.25">
      <c r="A730" s="47" t="s">
        <v>1060</v>
      </c>
      <c r="B730" s="48" t="s">
        <v>1061</v>
      </c>
      <c r="C730" s="47" t="s">
        <v>1064</v>
      </c>
      <c r="D730" s="48" t="s">
        <v>1065</v>
      </c>
      <c r="E730" s="49">
        <v>0.62350000000000005</v>
      </c>
      <c r="F730" s="50"/>
      <c r="G730" s="51" t="str">
        <f>IF(E730&gt;=40%,"X","")</f>
        <v>X</v>
      </c>
      <c r="H730" s="51" t="str">
        <f>IF(AND( E730&gt;=30%, E730 &lt;=39.99%),"X","")</f>
        <v/>
      </c>
      <c r="I730" s="52"/>
      <c r="J730" s="52"/>
      <c r="K730" s="52"/>
      <c r="L730" s="52"/>
      <c r="M730" s="52"/>
      <c r="N730" s="50">
        <v>101</v>
      </c>
      <c r="O730" s="50">
        <v>162</v>
      </c>
      <c r="P730" s="50"/>
      <c r="R730" s="53">
        <f>N730/O730</f>
        <v>0.62345679012345678</v>
      </c>
    </row>
    <row r="731" spans="1:18" x14ac:dyDescent="0.25">
      <c r="A731" s="47" t="s">
        <v>1060</v>
      </c>
      <c r="B731" s="48" t="s">
        <v>1061</v>
      </c>
      <c r="C731" s="47" t="s">
        <v>1062</v>
      </c>
      <c r="D731" s="48" t="s">
        <v>1063</v>
      </c>
      <c r="E731" s="49">
        <v>0.58919999999999995</v>
      </c>
      <c r="F731" s="50"/>
      <c r="G731" s="51" t="str">
        <f>IF(E731&gt;=40%,"X","")</f>
        <v>X</v>
      </c>
      <c r="H731" s="51"/>
      <c r="I731" s="52"/>
      <c r="J731" s="52"/>
      <c r="K731" s="52"/>
      <c r="L731" s="52"/>
      <c r="M731" s="52"/>
      <c r="N731" s="50">
        <v>185</v>
      </c>
      <c r="O731" s="50">
        <v>314</v>
      </c>
      <c r="P731" s="50"/>
      <c r="R731" s="53">
        <f>N731/O731</f>
        <v>0.58917197452229297</v>
      </c>
    </row>
    <row r="732" spans="1:18" x14ac:dyDescent="0.25">
      <c r="A732" s="47" t="s">
        <v>1060</v>
      </c>
      <c r="B732" s="48" t="s">
        <v>1061</v>
      </c>
      <c r="C732" s="47" t="s">
        <v>1068</v>
      </c>
      <c r="D732" s="48" t="s">
        <v>1069</v>
      </c>
      <c r="E732" s="49">
        <v>0.59340000000000004</v>
      </c>
      <c r="F732" s="50"/>
      <c r="G732" s="51" t="str">
        <f>IF(E732&gt;=40%,"X","")</f>
        <v>X</v>
      </c>
      <c r="H732" s="51" t="str">
        <f>IF(AND( E732&gt;=30%, E732 &lt;=39.99%),"X","")</f>
        <v/>
      </c>
      <c r="I732" s="52"/>
      <c r="J732" s="52"/>
      <c r="K732" s="52"/>
      <c r="L732" s="52"/>
      <c r="M732" s="52"/>
      <c r="N732" s="50">
        <v>143</v>
      </c>
      <c r="O732" s="50">
        <v>241</v>
      </c>
      <c r="P732" s="50"/>
      <c r="R732" s="53">
        <f>N732/O732</f>
        <v>0.59336099585062241</v>
      </c>
    </row>
    <row r="733" spans="1:18" s="78" customFormat="1" x14ac:dyDescent="0.25">
      <c r="A733" s="72" t="s">
        <v>1060</v>
      </c>
      <c r="B733" s="73" t="s">
        <v>1061</v>
      </c>
      <c r="C733" s="72"/>
      <c r="D733" s="73" t="s">
        <v>2556</v>
      </c>
      <c r="E733" s="74">
        <f>N733/O733</f>
        <v>0.56192425793244627</v>
      </c>
      <c r="F733" s="75"/>
      <c r="G733" s="76"/>
      <c r="H733" s="76"/>
      <c r="I733" s="77"/>
      <c r="J733" s="77"/>
      <c r="K733" s="77"/>
      <c r="L733" s="77"/>
      <c r="M733" s="77"/>
      <c r="N733" s="75">
        <f>SUM(N729:N732)</f>
        <v>549</v>
      </c>
      <c r="O733" s="75">
        <f>SUM(O729:O732)</f>
        <v>977</v>
      </c>
      <c r="P733" s="75"/>
      <c r="R733" s="79"/>
    </row>
    <row r="734" spans="1:18" x14ac:dyDescent="0.25">
      <c r="A734" s="47" t="s">
        <v>2537</v>
      </c>
      <c r="B734" s="48" t="s">
        <v>2538</v>
      </c>
      <c r="C734" s="47" t="s">
        <v>2539</v>
      </c>
      <c r="D734" s="48" t="s">
        <v>2540</v>
      </c>
      <c r="E734" s="49">
        <v>0.58299999999999996</v>
      </c>
      <c r="F734" s="50"/>
      <c r="G734" s="51" t="str">
        <f>IF(E734&gt;=40%,"X","")</f>
        <v>X</v>
      </c>
      <c r="H734" s="51" t="str">
        <f>IF(AND( E734&gt;=30%, E734 &lt;=39.99%),"X","")</f>
        <v/>
      </c>
      <c r="I734" s="52" t="s">
        <v>99</v>
      </c>
      <c r="J734" s="52"/>
      <c r="K734" s="52"/>
      <c r="L734" s="52" t="s">
        <v>100</v>
      </c>
      <c r="M734" s="52"/>
      <c r="N734" s="50">
        <v>165</v>
      </c>
      <c r="O734" s="50">
        <v>283</v>
      </c>
      <c r="P734" s="50"/>
      <c r="R734" s="53">
        <f>N734/O734</f>
        <v>0.58303886925795056</v>
      </c>
    </row>
    <row r="735" spans="1:18" x14ac:dyDescent="0.25">
      <c r="A735" s="47" t="s">
        <v>2537</v>
      </c>
      <c r="B735" s="48" t="s">
        <v>2538</v>
      </c>
      <c r="C735" s="47" t="s">
        <v>2541</v>
      </c>
      <c r="D735" s="48" t="s">
        <v>2542</v>
      </c>
      <c r="E735" s="49">
        <v>0.49730000000000002</v>
      </c>
      <c r="F735" s="50"/>
      <c r="G735" s="51" t="str">
        <f>IF(E735&gt;=40%,"X","")</f>
        <v>X</v>
      </c>
      <c r="H735" s="51" t="str">
        <f>IF(AND( E735&gt;=30%, E735 &lt;=39.99%),"X","")</f>
        <v/>
      </c>
      <c r="I735" s="52" t="s">
        <v>99</v>
      </c>
      <c r="J735" s="52"/>
      <c r="K735" s="52"/>
      <c r="L735" s="52" t="s">
        <v>100</v>
      </c>
      <c r="M735" s="52"/>
      <c r="N735" s="50">
        <v>92</v>
      </c>
      <c r="O735" s="50">
        <v>185</v>
      </c>
      <c r="P735" s="50"/>
      <c r="R735" s="53">
        <f>N735/O735</f>
        <v>0.49729729729729732</v>
      </c>
    </row>
    <row r="736" spans="1:18" s="78" customFormat="1" x14ac:dyDescent="0.25">
      <c r="A736" s="72" t="s">
        <v>2537</v>
      </c>
      <c r="B736" s="73" t="s">
        <v>2538</v>
      </c>
      <c r="C736" s="72"/>
      <c r="D736" s="73" t="s">
        <v>2556</v>
      </c>
      <c r="E736" s="74">
        <f>N736/O736</f>
        <v>0.54914529914529919</v>
      </c>
      <c r="F736" s="75"/>
      <c r="G736" s="76"/>
      <c r="H736" s="76"/>
      <c r="I736" s="77"/>
      <c r="J736" s="77"/>
      <c r="K736" s="77"/>
      <c r="L736" s="77"/>
      <c r="M736" s="77"/>
      <c r="N736" s="75">
        <f>SUM(N734:N735)</f>
        <v>257</v>
      </c>
      <c r="O736" s="75">
        <f>SUM(O734:O735)</f>
        <v>468</v>
      </c>
      <c r="P736" s="75"/>
      <c r="R736" s="79"/>
    </row>
    <row r="737" spans="1:18" x14ac:dyDescent="0.25">
      <c r="A737" s="47" t="s">
        <v>109</v>
      </c>
      <c r="B737" s="48" t="s">
        <v>110</v>
      </c>
      <c r="C737" s="47" t="s">
        <v>201</v>
      </c>
      <c r="D737" s="48" t="s">
        <v>111</v>
      </c>
      <c r="E737" s="49">
        <v>0.41860000000000003</v>
      </c>
      <c r="F737" s="50"/>
      <c r="G737" s="51" t="str">
        <f>IF(E737&gt;=40%,"X","")</f>
        <v>X</v>
      </c>
      <c r="H737" s="51" t="str">
        <f>IF(AND( E737&gt;=30%, E737 &lt;=39.99%),"X","")</f>
        <v/>
      </c>
      <c r="I737" s="52" t="s">
        <v>99</v>
      </c>
      <c r="J737" s="52"/>
      <c r="K737" s="52"/>
      <c r="L737" s="52" t="s">
        <v>100</v>
      </c>
      <c r="M737" s="52"/>
      <c r="N737" s="50">
        <v>108</v>
      </c>
      <c r="O737" s="50">
        <v>258</v>
      </c>
      <c r="P737" s="50"/>
      <c r="R737" s="53">
        <f>N737/O737</f>
        <v>0.41860465116279072</v>
      </c>
    </row>
    <row r="738" spans="1:18" x14ac:dyDescent="0.25">
      <c r="A738" s="47" t="s">
        <v>109</v>
      </c>
      <c r="B738" s="48" t="s">
        <v>110</v>
      </c>
      <c r="C738" s="47" t="s">
        <v>177</v>
      </c>
      <c r="D738" s="48" t="s">
        <v>112</v>
      </c>
      <c r="E738" s="49">
        <v>0.33329999999999999</v>
      </c>
      <c r="F738" s="50"/>
      <c r="G738" s="51" t="str">
        <f>IF(E738&gt;=40%,"X","")</f>
        <v/>
      </c>
      <c r="H738" s="51" t="str">
        <f>IF(AND( E738&gt;=30%, E738 &lt;=39.99%),"X","")</f>
        <v>X</v>
      </c>
      <c r="I738" s="52" t="s">
        <v>99</v>
      </c>
      <c r="J738" s="52"/>
      <c r="K738" s="52"/>
      <c r="L738" s="52" t="s">
        <v>100</v>
      </c>
      <c r="M738" s="52"/>
      <c r="N738" s="50">
        <v>68</v>
      </c>
      <c r="O738" s="50">
        <v>204</v>
      </c>
      <c r="P738" s="50"/>
      <c r="R738" s="53">
        <f>N738/O738</f>
        <v>0.33333333333333331</v>
      </c>
    </row>
    <row r="739" spans="1:18" s="78" customFormat="1" x14ac:dyDescent="0.25">
      <c r="A739" s="72" t="s">
        <v>109</v>
      </c>
      <c r="B739" s="73" t="s">
        <v>110</v>
      </c>
      <c r="C739" s="72"/>
      <c r="D739" s="73" t="s">
        <v>2556</v>
      </c>
      <c r="E739" s="74">
        <f>N739/O739</f>
        <v>0.38095238095238093</v>
      </c>
      <c r="F739" s="75"/>
      <c r="G739" s="76"/>
      <c r="H739" s="76"/>
      <c r="I739" s="77"/>
      <c r="J739" s="77"/>
      <c r="K739" s="77"/>
      <c r="L739" s="77"/>
      <c r="M739" s="77"/>
      <c r="N739" s="75">
        <f>SUM(N737:N738)</f>
        <v>176</v>
      </c>
      <c r="O739" s="75">
        <f>SUM(O737:O738)</f>
        <v>462</v>
      </c>
      <c r="P739" s="75"/>
      <c r="R739" s="79"/>
    </row>
    <row r="740" spans="1:18" x14ac:dyDescent="0.25">
      <c r="A740" s="47" t="s">
        <v>641</v>
      </c>
      <c r="B740" s="48" t="s">
        <v>642</v>
      </c>
      <c r="C740" s="47" t="s">
        <v>643</v>
      </c>
      <c r="D740" s="48" t="s">
        <v>2620</v>
      </c>
      <c r="E740" s="49">
        <v>0.3735</v>
      </c>
      <c r="F740" s="50"/>
      <c r="G740" s="51" t="str">
        <f>IF(E740&gt;=40%,"X","")</f>
        <v/>
      </c>
      <c r="H740" s="51" t="str">
        <f>IF(AND( E740&gt;=30%, E740 &lt;=39.99%),"X","")</f>
        <v>X</v>
      </c>
      <c r="I740" s="52"/>
      <c r="J740" s="52"/>
      <c r="K740" s="52"/>
      <c r="L740" s="52"/>
      <c r="M740" s="52"/>
      <c r="N740" s="50">
        <v>127</v>
      </c>
      <c r="O740" s="50">
        <v>340</v>
      </c>
      <c r="P740" s="50"/>
      <c r="R740" s="53">
        <f>N740/O740</f>
        <v>0.37352941176470589</v>
      </c>
    </row>
    <row r="741" spans="1:18" x14ac:dyDescent="0.25">
      <c r="A741" s="47" t="s">
        <v>641</v>
      </c>
      <c r="B741" s="48" t="s">
        <v>642</v>
      </c>
      <c r="C741" s="47" t="s">
        <v>644</v>
      </c>
      <c r="D741" s="48" t="s">
        <v>645</v>
      </c>
      <c r="E741" s="49">
        <v>0.32379999999999998</v>
      </c>
      <c r="F741" s="50"/>
      <c r="G741" s="51" t="str">
        <f>IF(E741&gt;=40%,"X","")</f>
        <v/>
      </c>
      <c r="H741" s="51" t="str">
        <f>IF(AND( E741&gt;=30%, E741 &lt;=39.99%),"X","")</f>
        <v>X</v>
      </c>
      <c r="I741" s="52"/>
      <c r="J741" s="52"/>
      <c r="K741" s="52"/>
      <c r="L741" s="52"/>
      <c r="M741" s="52"/>
      <c r="N741" s="50">
        <v>79</v>
      </c>
      <c r="O741" s="50">
        <v>244</v>
      </c>
      <c r="P741" s="50"/>
      <c r="R741" s="53">
        <f>N741/O741</f>
        <v>0.32377049180327871</v>
      </c>
    </row>
    <row r="742" spans="1:18" s="78" customFormat="1" x14ac:dyDescent="0.25">
      <c r="A742" s="72" t="s">
        <v>641</v>
      </c>
      <c r="B742" s="73" t="s">
        <v>642</v>
      </c>
      <c r="C742" s="72"/>
      <c r="D742" s="73" t="s">
        <v>2556</v>
      </c>
      <c r="E742" s="74">
        <f>N742/O742</f>
        <v>0.35273972602739728</v>
      </c>
      <c r="F742" s="75"/>
      <c r="G742" s="76"/>
      <c r="H742" s="76"/>
      <c r="I742" s="77"/>
      <c r="J742" s="77"/>
      <c r="K742" s="77"/>
      <c r="L742" s="77"/>
      <c r="M742" s="77"/>
      <c r="N742" s="75">
        <f>SUM(N740:N741)</f>
        <v>206</v>
      </c>
      <c r="O742" s="75">
        <f>SUM(O740:O741)</f>
        <v>584</v>
      </c>
      <c r="P742" s="75"/>
      <c r="R742" s="79"/>
    </row>
    <row r="743" spans="1:18" x14ac:dyDescent="0.25">
      <c r="A743" s="47" t="s">
        <v>2306</v>
      </c>
      <c r="B743" s="48" t="s">
        <v>2307</v>
      </c>
      <c r="C743" s="47" t="s">
        <v>2308</v>
      </c>
      <c r="D743" s="48" t="s">
        <v>2309</v>
      </c>
      <c r="E743" s="49">
        <v>0.26469999999999999</v>
      </c>
      <c r="F743" s="50">
        <v>888</v>
      </c>
      <c r="G743" s="51" t="str">
        <f>IF(E743&gt;=40%,"X","")</f>
        <v/>
      </c>
      <c r="H743" s="51" t="str">
        <f>IF(AND( E743&gt;=30%, E743 &lt;=39.99%),"X","")</f>
        <v/>
      </c>
      <c r="I743" s="52"/>
      <c r="J743" s="52"/>
      <c r="K743" s="52"/>
      <c r="L743" s="52"/>
      <c r="M743" s="52"/>
      <c r="N743" s="50">
        <v>63</v>
      </c>
      <c r="O743" s="50">
        <v>238</v>
      </c>
      <c r="P743" s="50"/>
      <c r="R743" s="53">
        <f>N743/O743</f>
        <v>0.26470588235294118</v>
      </c>
    </row>
    <row r="744" spans="1:18" x14ac:dyDescent="0.25">
      <c r="A744" s="47" t="s">
        <v>2306</v>
      </c>
      <c r="B744" s="48" t="s">
        <v>2307</v>
      </c>
      <c r="C744" s="47" t="s">
        <v>2310</v>
      </c>
      <c r="D744" s="48" t="s">
        <v>2311</v>
      </c>
      <c r="E744" s="49">
        <v>0.18840000000000001</v>
      </c>
      <c r="F744" s="50"/>
      <c r="G744" s="51" t="str">
        <f>IF(E744&gt;=40%,"X","")</f>
        <v/>
      </c>
      <c r="H744" s="51" t="str">
        <f>IF(AND( E744&gt;=30%, E744 &lt;=39.99%),"X","")</f>
        <v/>
      </c>
      <c r="I744" s="52"/>
      <c r="J744" s="52"/>
      <c r="K744" s="52"/>
      <c r="L744" s="52"/>
      <c r="M744" s="52"/>
      <c r="N744" s="50">
        <v>39</v>
      </c>
      <c r="O744" s="50">
        <v>207</v>
      </c>
      <c r="P744" s="50"/>
      <c r="R744" s="53">
        <f>N744/O744</f>
        <v>0.18840579710144928</v>
      </c>
    </row>
    <row r="745" spans="1:18" s="78" customFormat="1" x14ac:dyDescent="0.25">
      <c r="A745" s="72" t="s">
        <v>2306</v>
      </c>
      <c r="B745" s="73" t="s">
        <v>2307</v>
      </c>
      <c r="C745" s="72"/>
      <c r="D745" s="73" t="s">
        <v>2556</v>
      </c>
      <c r="E745" s="74">
        <f>N745/O745</f>
        <v>0.2292134831460674</v>
      </c>
      <c r="F745" s="75"/>
      <c r="G745" s="76"/>
      <c r="H745" s="76"/>
      <c r="I745" s="77"/>
      <c r="J745" s="77"/>
      <c r="K745" s="77"/>
      <c r="L745" s="77"/>
      <c r="M745" s="77"/>
      <c r="N745" s="75">
        <f>SUM(N743:N744)</f>
        <v>102</v>
      </c>
      <c r="O745" s="75">
        <f>SUM(O743:O744)</f>
        <v>445</v>
      </c>
      <c r="P745" s="75"/>
      <c r="R745" s="79"/>
    </row>
    <row r="746" spans="1:18" x14ac:dyDescent="0.25">
      <c r="A746" s="47" t="s">
        <v>2424</v>
      </c>
      <c r="B746" s="48" t="s">
        <v>2425</v>
      </c>
      <c r="C746" s="47" t="s">
        <v>2426</v>
      </c>
      <c r="D746" s="48" t="s">
        <v>2427</v>
      </c>
      <c r="E746" s="49">
        <v>0.27529999999999999</v>
      </c>
      <c r="F746" s="50"/>
      <c r="G746" s="51" t="str">
        <f>IF(E746&gt;=40%,"X","")</f>
        <v/>
      </c>
      <c r="H746" s="51" t="str">
        <f>IF(AND( E746&gt;=30%, E746 &lt;=39.99%),"X","")</f>
        <v/>
      </c>
      <c r="I746" s="52" t="s">
        <v>99</v>
      </c>
      <c r="J746" s="52"/>
      <c r="K746" s="52"/>
      <c r="L746" s="52" t="s">
        <v>100</v>
      </c>
      <c r="M746" s="52"/>
      <c r="N746" s="50">
        <v>106</v>
      </c>
      <c r="O746" s="50">
        <v>385</v>
      </c>
      <c r="P746" s="50"/>
      <c r="R746" s="53">
        <f>N746/O746</f>
        <v>0.27532467532467531</v>
      </c>
    </row>
    <row r="747" spans="1:18" x14ac:dyDescent="0.25">
      <c r="A747" s="47" t="s">
        <v>2424</v>
      </c>
      <c r="B747" s="48" t="s">
        <v>2425</v>
      </c>
      <c r="C747" s="47" t="s">
        <v>2430</v>
      </c>
      <c r="D747" s="48" t="s">
        <v>2431</v>
      </c>
      <c r="E747" s="49">
        <v>0.2233</v>
      </c>
      <c r="F747" s="54"/>
      <c r="G747" s="51" t="str">
        <f>IF(E747&gt;=40%,"X","")</f>
        <v/>
      </c>
      <c r="H747" s="51" t="str">
        <f>IF(AND( E747&gt;=30%, E747 &lt;=39.99%),"X","")</f>
        <v/>
      </c>
      <c r="I747" s="52" t="s">
        <v>99</v>
      </c>
      <c r="J747" s="52"/>
      <c r="K747" s="52"/>
      <c r="L747" s="52" t="s">
        <v>100</v>
      </c>
      <c r="M747" s="52"/>
      <c r="N747" s="50">
        <v>67</v>
      </c>
      <c r="O747" s="50">
        <v>300</v>
      </c>
      <c r="P747" s="50"/>
      <c r="R747" s="53">
        <f>N747/O747</f>
        <v>0.22333333333333333</v>
      </c>
    </row>
    <row r="748" spans="1:18" x14ac:dyDescent="0.25">
      <c r="A748" s="47" t="s">
        <v>2424</v>
      </c>
      <c r="B748" s="48" t="s">
        <v>2425</v>
      </c>
      <c r="C748" s="47" t="s">
        <v>2428</v>
      </c>
      <c r="D748" s="48" t="s">
        <v>2429</v>
      </c>
      <c r="E748" s="49">
        <v>0.32679999999999998</v>
      </c>
      <c r="F748" s="54"/>
      <c r="G748" s="51" t="str">
        <f>IF(E748&gt;=40%,"X","")</f>
        <v/>
      </c>
      <c r="H748" s="51" t="str">
        <f>IF(AND( E748&gt;=30%, E748 &lt;=39.99%),"X","")</f>
        <v>X</v>
      </c>
      <c r="I748" s="52" t="s">
        <v>99</v>
      </c>
      <c r="J748" s="52"/>
      <c r="K748" s="52"/>
      <c r="L748" s="52" t="s">
        <v>100</v>
      </c>
      <c r="M748" s="52"/>
      <c r="N748" s="50">
        <v>84</v>
      </c>
      <c r="O748" s="50">
        <v>257</v>
      </c>
      <c r="P748" s="50"/>
      <c r="R748" s="53">
        <f>N748/O748</f>
        <v>0.32684824902723736</v>
      </c>
    </row>
    <row r="749" spans="1:18" s="78" customFormat="1" x14ac:dyDescent="0.25">
      <c r="A749" s="72" t="s">
        <v>2424</v>
      </c>
      <c r="B749" s="73" t="s">
        <v>2425</v>
      </c>
      <c r="C749" s="72"/>
      <c r="D749" s="73" t="s">
        <v>2556</v>
      </c>
      <c r="E749" s="74">
        <f>N749/O749</f>
        <v>0.27282377919320594</v>
      </c>
      <c r="F749" s="75"/>
      <c r="G749" s="76"/>
      <c r="H749" s="76"/>
      <c r="I749" s="77"/>
      <c r="J749" s="77"/>
      <c r="K749" s="77"/>
      <c r="L749" s="77"/>
      <c r="M749" s="77"/>
      <c r="N749" s="75">
        <f>SUM(N746:N748)</f>
        <v>257</v>
      </c>
      <c r="O749" s="75">
        <f>SUM(O746:O748)</f>
        <v>942</v>
      </c>
      <c r="P749" s="75"/>
      <c r="R749" s="79"/>
    </row>
    <row r="750" spans="1:18" x14ac:dyDescent="0.25">
      <c r="A750" s="47" t="s">
        <v>1485</v>
      </c>
      <c r="B750" s="48" t="s">
        <v>1486</v>
      </c>
      <c r="C750" s="47" t="s">
        <v>1487</v>
      </c>
      <c r="D750" s="48" t="s">
        <v>1488</v>
      </c>
      <c r="E750" s="49">
        <v>0.41070000000000001</v>
      </c>
      <c r="F750" s="50">
        <v>888</v>
      </c>
      <c r="G750" s="51" t="str">
        <f>IF(E750&gt;=40%,"X","")</f>
        <v>X</v>
      </c>
      <c r="H750" s="51" t="str">
        <f>IF(AND( E750&gt;=30%, E750 &lt;=39.99%),"X","")</f>
        <v/>
      </c>
      <c r="I750" s="52" t="s">
        <v>99</v>
      </c>
      <c r="J750" s="52"/>
      <c r="K750" s="52"/>
      <c r="L750" s="52" t="s">
        <v>100</v>
      </c>
      <c r="M750" s="52"/>
      <c r="N750" s="50">
        <v>92</v>
      </c>
      <c r="O750" s="50">
        <v>224</v>
      </c>
      <c r="P750" s="50"/>
      <c r="R750" s="53">
        <f>N750/O750</f>
        <v>0.4107142857142857</v>
      </c>
    </row>
    <row r="751" spans="1:18" x14ac:dyDescent="0.25">
      <c r="A751" s="47" t="s">
        <v>1485</v>
      </c>
      <c r="B751" s="48" t="s">
        <v>1486</v>
      </c>
      <c r="C751" s="47" t="s">
        <v>1489</v>
      </c>
      <c r="D751" s="48" t="s">
        <v>1490</v>
      </c>
      <c r="E751" s="49">
        <v>0.30980000000000002</v>
      </c>
      <c r="F751" s="50"/>
      <c r="G751" s="51" t="str">
        <f>IF(E751&gt;=40%,"X","")</f>
        <v/>
      </c>
      <c r="H751" s="51" t="str">
        <f>IF(AND( E751&gt;=30%, E751 &lt;=39.99%),"X","")</f>
        <v>X</v>
      </c>
      <c r="I751" s="52" t="s">
        <v>99</v>
      </c>
      <c r="J751" s="52"/>
      <c r="K751" s="52"/>
      <c r="L751" s="52" t="s">
        <v>100</v>
      </c>
      <c r="M751" s="52"/>
      <c r="N751" s="50">
        <v>57</v>
      </c>
      <c r="O751" s="50">
        <v>184</v>
      </c>
      <c r="P751" s="50"/>
      <c r="R751" s="53">
        <f>N751/O751</f>
        <v>0.30978260869565216</v>
      </c>
    </row>
    <row r="752" spans="1:18" s="78" customFormat="1" x14ac:dyDescent="0.25">
      <c r="A752" s="72" t="s">
        <v>1485</v>
      </c>
      <c r="B752" s="73" t="s">
        <v>1486</v>
      </c>
      <c r="C752" s="72"/>
      <c r="D752" s="73" t="s">
        <v>2556</v>
      </c>
      <c r="E752" s="74">
        <f>N752/O752</f>
        <v>0.36519607843137253</v>
      </c>
      <c r="F752" s="75"/>
      <c r="G752" s="76"/>
      <c r="H752" s="76"/>
      <c r="I752" s="77"/>
      <c r="J752" s="77"/>
      <c r="K752" s="77"/>
      <c r="L752" s="77"/>
      <c r="M752" s="77"/>
      <c r="N752" s="75">
        <f>SUM(N750:N751)</f>
        <v>149</v>
      </c>
      <c r="O752" s="75">
        <f>SUM(O750:O751)</f>
        <v>408</v>
      </c>
      <c r="P752" s="75"/>
      <c r="R752" s="79"/>
    </row>
    <row r="753" spans="1:18" x14ac:dyDescent="0.25">
      <c r="A753" s="47" t="s">
        <v>125</v>
      </c>
      <c r="B753" s="48" t="s">
        <v>126</v>
      </c>
      <c r="C753" s="47" t="s">
        <v>127</v>
      </c>
      <c r="D753" s="48" t="s">
        <v>190</v>
      </c>
      <c r="E753" s="49">
        <v>0.41909999999999997</v>
      </c>
      <c r="F753" s="50"/>
      <c r="G753" s="51" t="str">
        <f t="shared" ref="G753:G758" si="65">IF(E753&gt;=40%,"X","")</f>
        <v>X</v>
      </c>
      <c r="H753" s="51" t="str">
        <f t="shared" ref="H753:H758" si="66">IF(AND( E753&gt;=30%, E753 &lt;=39.99%),"X","")</f>
        <v/>
      </c>
      <c r="I753" s="52"/>
      <c r="J753" s="52"/>
      <c r="K753" s="52"/>
      <c r="L753" s="52"/>
      <c r="M753" s="52"/>
      <c r="N753" s="50">
        <v>114</v>
      </c>
      <c r="O753" s="50">
        <v>272</v>
      </c>
      <c r="P753" s="50"/>
      <c r="R753" s="53">
        <f t="shared" ref="R753:R758" si="67">N753/O753</f>
        <v>0.41911764705882354</v>
      </c>
    </row>
    <row r="754" spans="1:18" x14ac:dyDescent="0.25">
      <c r="A754" s="47" t="s">
        <v>125</v>
      </c>
      <c r="B754" s="48" t="s">
        <v>126</v>
      </c>
      <c r="C754" s="47" t="s">
        <v>128</v>
      </c>
      <c r="D754" s="48" t="s">
        <v>191</v>
      </c>
      <c r="E754" s="49">
        <v>0.3382</v>
      </c>
      <c r="F754" s="54"/>
      <c r="G754" s="51" t="str">
        <f t="shared" si="65"/>
        <v/>
      </c>
      <c r="H754" s="51" t="str">
        <f t="shared" si="66"/>
        <v>X</v>
      </c>
      <c r="I754" s="52"/>
      <c r="J754" s="52"/>
      <c r="K754" s="52"/>
      <c r="L754" s="52"/>
      <c r="M754" s="52"/>
      <c r="N754" s="50">
        <v>69</v>
      </c>
      <c r="O754" s="50">
        <v>204</v>
      </c>
      <c r="P754" s="50"/>
      <c r="R754" s="53">
        <f t="shared" si="67"/>
        <v>0.33823529411764708</v>
      </c>
    </row>
    <row r="755" spans="1:18" x14ac:dyDescent="0.25">
      <c r="A755" s="47" t="s">
        <v>125</v>
      </c>
      <c r="B755" s="48" t="s">
        <v>126</v>
      </c>
      <c r="C755" s="47" t="s">
        <v>129</v>
      </c>
      <c r="D755" s="48" t="s">
        <v>192</v>
      </c>
      <c r="E755" s="49">
        <v>0.3538</v>
      </c>
      <c r="F755" s="54"/>
      <c r="G755" s="51" t="str">
        <f t="shared" si="65"/>
        <v/>
      </c>
      <c r="H755" s="51" t="str">
        <f t="shared" si="66"/>
        <v>X</v>
      </c>
      <c r="I755" s="52"/>
      <c r="J755" s="52"/>
      <c r="K755" s="52"/>
      <c r="L755" s="52"/>
      <c r="M755" s="52"/>
      <c r="N755" s="50">
        <v>46</v>
      </c>
      <c r="O755" s="50">
        <v>130</v>
      </c>
      <c r="P755" s="50"/>
      <c r="R755" s="53">
        <f t="shared" si="67"/>
        <v>0.35384615384615387</v>
      </c>
    </row>
    <row r="756" spans="1:18" x14ac:dyDescent="0.25">
      <c r="A756" s="47" t="s">
        <v>125</v>
      </c>
      <c r="B756" s="48" t="s">
        <v>126</v>
      </c>
      <c r="C756" s="47" t="s">
        <v>130</v>
      </c>
      <c r="D756" s="48" t="s">
        <v>193</v>
      </c>
      <c r="E756" s="49">
        <v>0.22220000000000001</v>
      </c>
      <c r="F756" s="50"/>
      <c r="G756" s="51" t="str">
        <f t="shared" si="65"/>
        <v/>
      </c>
      <c r="H756" s="51" t="str">
        <f t="shared" si="66"/>
        <v/>
      </c>
      <c r="I756" s="52"/>
      <c r="J756" s="52"/>
      <c r="K756" s="52"/>
      <c r="L756" s="52"/>
      <c r="M756" s="52"/>
      <c r="N756" s="50">
        <v>24</v>
      </c>
      <c r="O756" s="50">
        <v>108</v>
      </c>
      <c r="P756" s="50"/>
      <c r="R756" s="53">
        <f t="shared" si="67"/>
        <v>0.22222222222222221</v>
      </c>
    </row>
    <row r="757" spans="1:18" x14ac:dyDescent="0.25">
      <c r="A757" s="47" t="s">
        <v>125</v>
      </c>
      <c r="B757" s="48" t="s">
        <v>126</v>
      </c>
      <c r="C757" s="47" t="s">
        <v>131</v>
      </c>
      <c r="D757" s="48" t="s">
        <v>194</v>
      </c>
      <c r="E757" s="49">
        <v>0.58879999999999999</v>
      </c>
      <c r="F757" s="50"/>
      <c r="G757" s="51" t="str">
        <f t="shared" si="65"/>
        <v>X</v>
      </c>
      <c r="H757" s="51" t="str">
        <f t="shared" si="66"/>
        <v/>
      </c>
      <c r="I757" s="52"/>
      <c r="J757" s="52"/>
      <c r="K757" s="52"/>
      <c r="L757" s="52"/>
      <c r="M757" s="52"/>
      <c r="N757" s="50">
        <v>63</v>
      </c>
      <c r="O757" s="50">
        <v>107</v>
      </c>
      <c r="P757" s="50"/>
      <c r="R757" s="53">
        <f t="shared" si="67"/>
        <v>0.58878504672897192</v>
      </c>
    </row>
    <row r="758" spans="1:18" x14ac:dyDescent="0.25">
      <c r="A758" s="47" t="s">
        <v>125</v>
      </c>
      <c r="B758" s="48" t="s">
        <v>126</v>
      </c>
      <c r="C758" s="47" t="s">
        <v>132</v>
      </c>
      <c r="D758" s="48" t="s">
        <v>195</v>
      </c>
      <c r="E758" s="49">
        <v>0.60319999999999996</v>
      </c>
      <c r="F758" s="50"/>
      <c r="G758" s="51" t="str">
        <f t="shared" si="65"/>
        <v>X</v>
      </c>
      <c r="H758" s="51" t="str">
        <f t="shared" si="66"/>
        <v/>
      </c>
      <c r="I758" s="52"/>
      <c r="J758" s="52"/>
      <c r="K758" s="52"/>
      <c r="L758" s="52"/>
      <c r="M758" s="52"/>
      <c r="N758" s="50">
        <v>38</v>
      </c>
      <c r="O758" s="50">
        <v>63</v>
      </c>
      <c r="P758" s="50"/>
      <c r="R758" s="53">
        <f t="shared" si="67"/>
        <v>0.60317460317460314</v>
      </c>
    </row>
    <row r="759" spans="1:18" s="78" customFormat="1" x14ac:dyDescent="0.25">
      <c r="A759" s="72" t="s">
        <v>125</v>
      </c>
      <c r="B759" s="73" t="s">
        <v>126</v>
      </c>
      <c r="C759" s="72"/>
      <c r="D759" s="73" t="s">
        <v>2556</v>
      </c>
      <c r="E759" s="74">
        <f>N759/O759</f>
        <v>0.40045248868778283</v>
      </c>
      <c r="F759" s="75"/>
      <c r="G759" s="76"/>
      <c r="H759" s="76"/>
      <c r="I759" s="77"/>
      <c r="J759" s="77"/>
      <c r="K759" s="77"/>
      <c r="L759" s="77"/>
      <c r="M759" s="77"/>
      <c r="N759" s="75">
        <f>SUM(N753:N758)</f>
        <v>354</v>
      </c>
      <c r="O759" s="75">
        <f>SUM(O753:O758)</f>
        <v>884</v>
      </c>
      <c r="P759" s="75"/>
      <c r="R759" s="79"/>
    </row>
    <row r="760" spans="1:18" x14ac:dyDescent="0.25">
      <c r="A760" s="47" t="s">
        <v>2532</v>
      </c>
      <c r="B760" s="48" t="s">
        <v>2533</v>
      </c>
      <c r="C760" s="47" t="s">
        <v>2570</v>
      </c>
      <c r="D760" s="48" t="s">
        <v>2534</v>
      </c>
      <c r="E760" s="49">
        <v>0.2908</v>
      </c>
      <c r="F760" s="50">
        <v>888</v>
      </c>
      <c r="G760" s="51" t="str">
        <f>IF(E760&gt;=40%,"X","")</f>
        <v/>
      </c>
      <c r="H760" s="51" t="str">
        <f>IF(AND( E760&gt;=30%, E760 &lt;=39.99%),"X","")</f>
        <v/>
      </c>
      <c r="I760" s="52"/>
      <c r="J760" s="52"/>
      <c r="K760" s="52"/>
      <c r="L760" s="52"/>
      <c r="M760" s="52"/>
      <c r="N760" s="50">
        <v>57</v>
      </c>
      <c r="O760" s="50">
        <v>196</v>
      </c>
      <c r="P760" s="50"/>
      <c r="R760" s="53">
        <f>N760/O760</f>
        <v>0.29081632653061223</v>
      </c>
    </row>
    <row r="761" spans="1:18" x14ac:dyDescent="0.25">
      <c r="A761" s="47" t="s">
        <v>2532</v>
      </c>
      <c r="B761" s="48" t="s">
        <v>2533</v>
      </c>
      <c r="C761" s="47" t="s">
        <v>2571</v>
      </c>
      <c r="D761" s="48" t="s">
        <v>2535</v>
      </c>
      <c r="E761" s="49">
        <v>0.41299999999999998</v>
      </c>
      <c r="F761" s="50"/>
      <c r="G761" s="51" t="str">
        <f>IF(E761&gt;=40%,"X","")</f>
        <v>X</v>
      </c>
      <c r="H761" s="51" t="str">
        <f>IF(AND( E761&gt;=30%, E761 &lt;=39.99%),"X","")</f>
        <v/>
      </c>
      <c r="I761" s="52" t="s">
        <v>99</v>
      </c>
      <c r="J761" s="52" t="s">
        <v>603</v>
      </c>
      <c r="K761" s="52"/>
      <c r="L761" s="52"/>
      <c r="M761" s="52"/>
      <c r="N761" s="50">
        <v>76</v>
      </c>
      <c r="O761" s="50">
        <v>184</v>
      </c>
      <c r="P761" s="50"/>
      <c r="R761" s="53">
        <f>N761/O761</f>
        <v>0.41304347826086957</v>
      </c>
    </row>
    <row r="762" spans="1:18" s="78" customFormat="1" x14ac:dyDescent="0.25">
      <c r="A762" s="72" t="s">
        <v>2532</v>
      </c>
      <c r="B762" s="73" t="s">
        <v>2533</v>
      </c>
      <c r="C762" s="72"/>
      <c r="D762" s="73" t="s">
        <v>2556</v>
      </c>
      <c r="E762" s="74">
        <f>N762/O762</f>
        <v>0.35</v>
      </c>
      <c r="F762" s="75"/>
      <c r="G762" s="76"/>
      <c r="H762" s="76"/>
      <c r="I762" s="77"/>
      <c r="J762" s="77"/>
      <c r="K762" s="77"/>
      <c r="L762" s="77"/>
      <c r="M762" s="77"/>
      <c r="N762" s="75">
        <f>SUM(N760:N761)</f>
        <v>133</v>
      </c>
      <c r="O762" s="75">
        <f>SUM(O760:O761)</f>
        <v>380</v>
      </c>
      <c r="P762" s="75"/>
      <c r="R762" s="79"/>
    </row>
    <row r="763" spans="1:18" x14ac:dyDescent="0.25">
      <c r="A763" s="47" t="s">
        <v>148</v>
      </c>
      <c r="B763" s="48" t="s">
        <v>149</v>
      </c>
      <c r="C763" s="47" t="s">
        <v>150</v>
      </c>
      <c r="D763" s="48" t="s">
        <v>151</v>
      </c>
      <c r="E763" s="49">
        <v>0.26090000000000002</v>
      </c>
      <c r="F763" s="50"/>
      <c r="G763" s="51" t="str">
        <f>IF(E763&gt;=40%,"X","")</f>
        <v/>
      </c>
      <c r="H763" s="51" t="str">
        <f>IF(AND( E763&gt;=30%, E763 &lt;=39.99%),"X","")</f>
        <v/>
      </c>
      <c r="I763" s="52"/>
      <c r="J763" s="52"/>
      <c r="K763" s="52"/>
      <c r="L763" s="52"/>
      <c r="M763" s="52"/>
      <c r="N763" s="50">
        <v>66</v>
      </c>
      <c r="O763" s="50">
        <v>253</v>
      </c>
      <c r="P763" s="50"/>
      <c r="R763" s="53">
        <f>N763/O763</f>
        <v>0.2608695652173913</v>
      </c>
    </row>
    <row r="764" spans="1:18" x14ac:dyDescent="0.25">
      <c r="A764" s="47" t="s">
        <v>148</v>
      </c>
      <c r="B764" s="48" t="s">
        <v>149</v>
      </c>
      <c r="C764" s="47" t="s">
        <v>152</v>
      </c>
      <c r="D764" s="48" t="s">
        <v>153</v>
      </c>
      <c r="E764" s="49">
        <v>0.26150000000000001</v>
      </c>
      <c r="F764" s="50"/>
      <c r="G764" s="51" t="str">
        <f>IF(E764&gt;=40%,"X","")</f>
        <v/>
      </c>
      <c r="H764" s="51" t="str">
        <f>IF(AND( E764&gt;=30%, E764 &lt;=39.99%),"X","")</f>
        <v/>
      </c>
      <c r="I764" s="52"/>
      <c r="J764" s="52"/>
      <c r="K764" s="52"/>
      <c r="L764" s="52"/>
      <c r="M764" s="52"/>
      <c r="N764" s="50">
        <v>57</v>
      </c>
      <c r="O764" s="50">
        <v>218</v>
      </c>
      <c r="P764" s="50"/>
      <c r="R764" s="53">
        <f>N764/O764</f>
        <v>0.26146788990825687</v>
      </c>
    </row>
    <row r="765" spans="1:18" s="78" customFormat="1" x14ac:dyDescent="0.25">
      <c r="A765" s="72" t="s">
        <v>148</v>
      </c>
      <c r="B765" s="73" t="s">
        <v>149</v>
      </c>
      <c r="C765" s="72"/>
      <c r="D765" s="73" t="s">
        <v>2556</v>
      </c>
      <c r="E765" s="74">
        <f>N765/O765</f>
        <v>0.26114649681528662</v>
      </c>
      <c r="F765" s="75"/>
      <c r="G765" s="76"/>
      <c r="H765" s="76"/>
      <c r="I765" s="77"/>
      <c r="J765" s="77"/>
      <c r="K765" s="77"/>
      <c r="L765" s="77"/>
      <c r="M765" s="77"/>
      <c r="N765" s="75">
        <f>SUM(N763:N764)</f>
        <v>123</v>
      </c>
      <c r="O765" s="75">
        <f>SUM(O763:O764)</f>
        <v>471</v>
      </c>
      <c r="P765" s="75"/>
      <c r="R765" s="79"/>
    </row>
    <row r="766" spans="1:18" x14ac:dyDescent="0.25">
      <c r="A766" s="47" t="s">
        <v>338</v>
      </c>
      <c r="B766" s="64" t="s">
        <v>474</v>
      </c>
      <c r="C766" s="47" t="s">
        <v>346</v>
      </c>
      <c r="D766" s="47" t="s">
        <v>345</v>
      </c>
      <c r="E766" s="49">
        <v>0.31509999999999999</v>
      </c>
      <c r="F766" s="50"/>
      <c r="G766" s="51" t="str">
        <f>IF(E766&gt;=40%,"X","")</f>
        <v/>
      </c>
      <c r="H766" s="51" t="str">
        <f>IF(AND( E766&gt;=30%, E766 &lt;=39.99%),"X","")</f>
        <v>X</v>
      </c>
      <c r="I766" s="52"/>
      <c r="J766" s="52"/>
      <c r="K766" s="52"/>
      <c r="L766" s="52"/>
      <c r="M766" s="52"/>
      <c r="N766" s="50">
        <v>184</v>
      </c>
      <c r="O766" s="50">
        <v>584</v>
      </c>
      <c r="P766" s="50"/>
      <c r="R766" s="53">
        <f>N766/O766</f>
        <v>0.31506849315068491</v>
      </c>
    </row>
    <row r="767" spans="1:18" x14ac:dyDescent="0.25">
      <c r="A767" s="47" t="s">
        <v>338</v>
      </c>
      <c r="B767" s="64" t="s">
        <v>474</v>
      </c>
      <c r="C767" s="47" t="s">
        <v>344</v>
      </c>
      <c r="D767" s="47" t="s">
        <v>343</v>
      </c>
      <c r="E767" s="49">
        <v>0.22550000000000001</v>
      </c>
      <c r="F767" s="54"/>
      <c r="G767" s="51" t="str">
        <f>IF(E767&gt;=40%,"X","")</f>
        <v/>
      </c>
      <c r="H767" s="51" t="str">
        <f>IF(AND( E767&gt;=30%, E767 &lt;=39.99%),"X","")</f>
        <v/>
      </c>
      <c r="I767" s="52"/>
      <c r="J767" s="52"/>
      <c r="K767" s="52"/>
      <c r="L767" s="52"/>
      <c r="M767" s="52"/>
      <c r="N767" s="50">
        <v>154</v>
      </c>
      <c r="O767" s="50">
        <v>683</v>
      </c>
      <c r="P767" s="50"/>
      <c r="R767" s="53">
        <f>N767/O767</f>
        <v>0.22547584187408493</v>
      </c>
    </row>
    <row r="768" spans="1:18" x14ac:dyDescent="0.25">
      <c r="A768" s="47" t="s">
        <v>338</v>
      </c>
      <c r="B768" s="64" t="s">
        <v>474</v>
      </c>
      <c r="C768" s="47" t="s">
        <v>342</v>
      </c>
      <c r="D768" s="47" t="s">
        <v>341</v>
      </c>
      <c r="E768" s="49">
        <v>0.33450000000000002</v>
      </c>
      <c r="F768" s="54"/>
      <c r="G768" s="51" t="str">
        <f>IF(E768&gt;=40%,"X","")</f>
        <v/>
      </c>
      <c r="H768" s="51" t="str">
        <f>IF(AND( E768&gt;=30%, E768 &lt;=39.99%),"X","")</f>
        <v>X</v>
      </c>
      <c r="I768" s="52"/>
      <c r="J768" s="52"/>
      <c r="K768" s="52"/>
      <c r="L768" s="52"/>
      <c r="M768" s="52"/>
      <c r="N768" s="50">
        <v>99</v>
      </c>
      <c r="O768" s="50">
        <v>296</v>
      </c>
      <c r="P768" s="50"/>
      <c r="R768" s="53">
        <f>N768/O768</f>
        <v>0.33445945945945948</v>
      </c>
    </row>
    <row r="769" spans="1:18" x14ac:dyDescent="0.25">
      <c r="A769" s="47" t="s">
        <v>338</v>
      </c>
      <c r="B769" s="64" t="s">
        <v>474</v>
      </c>
      <c r="C769" s="47" t="s">
        <v>340</v>
      </c>
      <c r="D769" s="47" t="s">
        <v>339</v>
      </c>
      <c r="E769" s="49">
        <v>0.3226</v>
      </c>
      <c r="F769" s="50"/>
      <c r="G769" s="51" t="str">
        <f>IF(E769&gt;=40%,"X","")</f>
        <v/>
      </c>
      <c r="H769" s="51" t="str">
        <f>IF(AND( E769&gt;=30%, E769 &lt;=39.99%),"X","")</f>
        <v>X</v>
      </c>
      <c r="I769" s="52"/>
      <c r="J769" s="52"/>
      <c r="K769" s="52"/>
      <c r="L769" s="52"/>
      <c r="M769" s="52"/>
      <c r="N769" s="50">
        <v>161</v>
      </c>
      <c r="O769" s="50">
        <v>499</v>
      </c>
      <c r="P769" s="50"/>
      <c r="R769" s="53">
        <f>N769/O769</f>
        <v>0.32264529058116231</v>
      </c>
    </row>
    <row r="770" spans="1:18" x14ac:dyDescent="0.25">
      <c r="A770" s="47" t="s">
        <v>338</v>
      </c>
      <c r="B770" s="64" t="s">
        <v>474</v>
      </c>
      <c r="C770" s="47" t="s">
        <v>337</v>
      </c>
      <c r="D770" s="47" t="s">
        <v>336</v>
      </c>
      <c r="E770" s="49">
        <v>0</v>
      </c>
      <c r="F770" s="50"/>
      <c r="G770" s="51" t="str">
        <f>IF(E770&gt;=40%,"X","")</f>
        <v/>
      </c>
      <c r="H770" s="51" t="str">
        <f>IF(AND( E770&gt;=30%, E770 &lt;=39.99%),"X","")</f>
        <v/>
      </c>
      <c r="I770" s="52"/>
      <c r="J770" s="52"/>
      <c r="K770" s="52"/>
      <c r="L770" s="52"/>
      <c r="M770" s="52"/>
      <c r="N770" s="50">
        <v>0</v>
      </c>
      <c r="O770" s="50">
        <v>140</v>
      </c>
      <c r="P770" s="50"/>
      <c r="R770" s="53">
        <f>N770/O770</f>
        <v>0</v>
      </c>
    </row>
    <row r="771" spans="1:18" s="78" customFormat="1" x14ac:dyDescent="0.25">
      <c r="A771" s="72" t="s">
        <v>338</v>
      </c>
      <c r="B771" s="73" t="s">
        <v>474</v>
      </c>
      <c r="C771" s="72"/>
      <c r="D771" s="73" t="s">
        <v>2556</v>
      </c>
      <c r="E771" s="74">
        <f>N771/O771</f>
        <v>0.27157129881925524</v>
      </c>
      <c r="F771" s="75"/>
      <c r="G771" s="76"/>
      <c r="H771" s="76"/>
      <c r="I771" s="77"/>
      <c r="J771" s="77"/>
      <c r="K771" s="77"/>
      <c r="L771" s="77"/>
      <c r="M771" s="77"/>
      <c r="N771" s="75">
        <f>SUM(N766:N770)</f>
        <v>598</v>
      </c>
      <c r="O771" s="75">
        <f>SUM(O766:O770)</f>
        <v>2202</v>
      </c>
      <c r="P771" s="75"/>
      <c r="R771" s="79"/>
    </row>
    <row r="772" spans="1:18" x14ac:dyDescent="0.25">
      <c r="A772" s="47" t="s">
        <v>1842</v>
      </c>
      <c r="B772" s="48" t="s">
        <v>137</v>
      </c>
      <c r="C772" s="47" t="s">
        <v>1383</v>
      </c>
      <c r="D772" s="48" t="s">
        <v>1384</v>
      </c>
      <c r="E772" s="49">
        <v>0.1111</v>
      </c>
      <c r="F772" s="50"/>
      <c r="G772" s="51" t="str">
        <f>IF(E772&gt;=40%,"X","")</f>
        <v/>
      </c>
      <c r="H772" s="51" t="str">
        <f>IF(AND( E772&gt;=30%, E772 &lt;=39.99%),"X","")</f>
        <v/>
      </c>
      <c r="I772" s="52"/>
      <c r="J772" s="52"/>
      <c r="K772" s="52"/>
      <c r="L772" s="52"/>
      <c r="M772" s="52"/>
      <c r="N772" s="50">
        <v>3</v>
      </c>
      <c r="O772" s="50">
        <v>27</v>
      </c>
      <c r="P772" s="50"/>
      <c r="R772" s="53">
        <f>N772/O772</f>
        <v>0.1111111111111111</v>
      </c>
    </row>
    <row r="773" spans="1:18" x14ac:dyDescent="0.25">
      <c r="A773" s="47" t="s">
        <v>1842</v>
      </c>
      <c r="B773" s="48" t="s">
        <v>137</v>
      </c>
      <c r="C773" s="47" t="s">
        <v>1380</v>
      </c>
      <c r="D773" s="48" t="s">
        <v>1381</v>
      </c>
      <c r="E773" s="49">
        <v>0.20619999999999999</v>
      </c>
      <c r="F773" s="50">
        <v>888</v>
      </c>
      <c r="G773" s="51" t="str">
        <f>IF(E773&gt;=40%,"X","")</f>
        <v/>
      </c>
      <c r="H773" s="51" t="str">
        <f>IF(AND( E773&gt;=30%, E773 &lt;=39.99%),"X","")</f>
        <v/>
      </c>
      <c r="I773" s="52"/>
      <c r="J773" s="52"/>
      <c r="K773" s="52"/>
      <c r="L773" s="52"/>
      <c r="M773" s="52"/>
      <c r="N773" s="50">
        <v>87</v>
      </c>
      <c r="O773" s="50">
        <v>422</v>
      </c>
      <c r="P773" s="50"/>
      <c r="R773" s="53">
        <f>N773/O773</f>
        <v>0.20616113744075829</v>
      </c>
    </row>
    <row r="774" spans="1:18" x14ac:dyDescent="0.25">
      <c r="A774" s="47" t="s">
        <v>1842</v>
      </c>
      <c r="B774" s="48" t="s">
        <v>137</v>
      </c>
      <c r="C774" s="47" t="s">
        <v>1382</v>
      </c>
      <c r="D774" s="48" t="s">
        <v>140</v>
      </c>
      <c r="E774" s="49">
        <v>0.1477</v>
      </c>
      <c r="F774" s="50"/>
      <c r="G774" s="51" t="str">
        <f>IF(E774&gt;=40%,"X","")</f>
        <v/>
      </c>
      <c r="H774" s="51" t="str">
        <f>IF(AND( E774&gt;=30%, E774 &lt;=39.99%),"X","")</f>
        <v/>
      </c>
      <c r="I774" s="52" t="s">
        <v>350</v>
      </c>
      <c r="J774" s="52" t="s">
        <v>350</v>
      </c>
      <c r="K774" s="52"/>
      <c r="L774" s="52"/>
      <c r="M774" s="52"/>
      <c r="N774" s="50">
        <v>61</v>
      </c>
      <c r="O774" s="50">
        <v>413</v>
      </c>
      <c r="P774" s="50"/>
      <c r="R774" s="53">
        <f>N774/O774</f>
        <v>0.14769975786924938</v>
      </c>
    </row>
    <row r="775" spans="1:18" s="78" customFormat="1" x14ac:dyDescent="0.25">
      <c r="A775" s="72" t="s">
        <v>2584</v>
      </c>
      <c r="B775" s="73" t="s">
        <v>137</v>
      </c>
      <c r="C775" s="72"/>
      <c r="D775" s="73" t="s">
        <v>2556</v>
      </c>
      <c r="E775" s="74">
        <f>N775/O775</f>
        <v>0.1751740139211137</v>
      </c>
      <c r="F775" s="75"/>
      <c r="G775" s="76"/>
      <c r="H775" s="76"/>
      <c r="I775" s="77"/>
      <c r="J775" s="77"/>
      <c r="K775" s="77"/>
      <c r="L775" s="77"/>
      <c r="M775" s="77"/>
      <c r="N775" s="75">
        <f>SUM(N772:N774)</f>
        <v>151</v>
      </c>
      <c r="O775" s="75">
        <f>SUM(O772:O774)</f>
        <v>862</v>
      </c>
      <c r="P775" s="75"/>
      <c r="R775" s="79"/>
    </row>
    <row r="776" spans="1:18" x14ac:dyDescent="0.25">
      <c r="A776" s="47" t="s">
        <v>1262</v>
      </c>
      <c r="B776" s="48" t="s">
        <v>1263</v>
      </c>
      <c r="C776" s="47" t="s">
        <v>1264</v>
      </c>
      <c r="D776" s="48" t="s">
        <v>1265</v>
      </c>
      <c r="E776" s="49">
        <v>0.2213</v>
      </c>
      <c r="F776" s="50"/>
      <c r="G776" s="51" t="str">
        <f>IF(E776&gt;=40%,"X","")</f>
        <v/>
      </c>
      <c r="H776" s="51"/>
      <c r="I776" s="52"/>
      <c r="J776" s="52"/>
      <c r="K776" s="52"/>
      <c r="L776" s="52"/>
      <c r="M776" s="52"/>
      <c r="N776" s="50">
        <v>79</v>
      </c>
      <c r="O776" s="50">
        <v>357</v>
      </c>
      <c r="P776" s="50"/>
      <c r="R776" s="53">
        <f>N776/O776</f>
        <v>0.22128851540616246</v>
      </c>
    </row>
    <row r="777" spans="1:18" x14ac:dyDescent="0.25">
      <c r="A777" s="47" t="s">
        <v>1262</v>
      </c>
      <c r="B777" s="48" t="s">
        <v>1263</v>
      </c>
      <c r="C777" s="47" t="s">
        <v>1266</v>
      </c>
      <c r="D777" s="48" t="s">
        <v>1267</v>
      </c>
      <c r="E777" s="49">
        <v>0.2059</v>
      </c>
      <c r="F777" s="50"/>
      <c r="G777" s="51"/>
      <c r="H777" s="51" t="str">
        <f>IF(AND( E777&gt;=30%, E777 &lt;=39.99%),"X","")</f>
        <v/>
      </c>
      <c r="I777" s="52"/>
      <c r="J777" s="52"/>
      <c r="K777" s="52"/>
      <c r="L777" s="52"/>
      <c r="M777" s="52"/>
      <c r="N777" s="50">
        <v>63</v>
      </c>
      <c r="O777" s="50">
        <v>306</v>
      </c>
      <c r="P777" s="50"/>
      <c r="R777" s="53">
        <f>N777/O777</f>
        <v>0.20588235294117646</v>
      </c>
    </row>
    <row r="778" spans="1:18" s="78" customFormat="1" x14ac:dyDescent="0.25">
      <c r="A778" s="72" t="s">
        <v>1262</v>
      </c>
      <c r="B778" s="73" t="s">
        <v>1263</v>
      </c>
      <c r="C778" s="72"/>
      <c r="D778" s="73" t="s">
        <v>2556</v>
      </c>
      <c r="E778" s="74">
        <f>N778/O778</f>
        <v>0.21417797888386123</v>
      </c>
      <c r="F778" s="75"/>
      <c r="G778" s="76"/>
      <c r="H778" s="76"/>
      <c r="I778" s="77"/>
      <c r="J778" s="77"/>
      <c r="K778" s="77"/>
      <c r="L778" s="77"/>
      <c r="M778" s="77"/>
      <c r="N778" s="75">
        <f>SUM(N776:N777)</f>
        <v>142</v>
      </c>
      <c r="O778" s="75">
        <f>SUM(O776:O777)</f>
        <v>663</v>
      </c>
      <c r="P778" s="75"/>
      <c r="R778" s="79"/>
    </row>
    <row r="779" spans="1:18" x14ac:dyDescent="0.25">
      <c r="A779" s="47" t="s">
        <v>164</v>
      </c>
      <c r="B779" s="48" t="s">
        <v>160</v>
      </c>
      <c r="C779" s="47" t="s">
        <v>74</v>
      </c>
      <c r="D779" s="48" t="s">
        <v>444</v>
      </c>
      <c r="E779" s="49">
        <v>0.25679999999999997</v>
      </c>
      <c r="F779" s="50">
        <v>888</v>
      </c>
      <c r="G779" s="51"/>
      <c r="H779" s="51"/>
      <c r="I779" s="52"/>
      <c r="J779" s="52"/>
      <c r="K779" s="52"/>
      <c r="L779" s="52"/>
      <c r="M779" s="52"/>
      <c r="N779" s="50">
        <v>123</v>
      </c>
      <c r="O779" s="50">
        <v>479</v>
      </c>
      <c r="P779" s="50"/>
      <c r="R779" s="53">
        <f>N779/O779</f>
        <v>0.25678496868475992</v>
      </c>
    </row>
    <row r="780" spans="1:18" x14ac:dyDescent="0.25">
      <c r="A780" s="47" t="s">
        <v>164</v>
      </c>
      <c r="B780" s="50" t="s">
        <v>160</v>
      </c>
      <c r="C780" s="47" t="s">
        <v>75</v>
      </c>
      <c r="D780" s="48" t="s">
        <v>165</v>
      </c>
      <c r="E780" s="49">
        <v>0.15440000000000001</v>
      </c>
      <c r="F780" s="50"/>
      <c r="G780" s="51"/>
      <c r="H780" s="51"/>
      <c r="I780" s="52"/>
      <c r="J780" s="52"/>
      <c r="K780" s="52"/>
      <c r="L780" s="52"/>
      <c r="M780" s="52"/>
      <c r="N780" s="50">
        <v>65</v>
      </c>
      <c r="O780" s="50">
        <v>421</v>
      </c>
      <c r="P780" s="50"/>
      <c r="R780" s="53">
        <f>N780/O780</f>
        <v>0.15439429928741091</v>
      </c>
    </row>
    <row r="781" spans="1:18" s="78" customFormat="1" x14ac:dyDescent="0.25">
      <c r="A781" s="72" t="s">
        <v>164</v>
      </c>
      <c r="B781" s="73" t="s">
        <v>160</v>
      </c>
      <c r="C781" s="72"/>
      <c r="D781" s="73" t="s">
        <v>2556</v>
      </c>
      <c r="E781" s="74">
        <f>N781/O781</f>
        <v>0.2088888888888889</v>
      </c>
      <c r="F781" s="75"/>
      <c r="G781" s="76"/>
      <c r="H781" s="76"/>
      <c r="I781" s="77"/>
      <c r="J781" s="77"/>
      <c r="K781" s="77"/>
      <c r="L781" s="77"/>
      <c r="M781" s="77"/>
      <c r="N781" s="75">
        <f>SUM(N779:N780)</f>
        <v>188</v>
      </c>
      <c r="O781" s="75">
        <f>SUM(O779:O780)</f>
        <v>900</v>
      </c>
      <c r="P781" s="75"/>
      <c r="R781" s="79"/>
    </row>
    <row r="782" spans="1:18" x14ac:dyDescent="0.25">
      <c r="A782" s="47" t="s">
        <v>2198</v>
      </c>
      <c r="B782" s="48" t="s">
        <v>2199</v>
      </c>
      <c r="C782" s="47" t="s">
        <v>2200</v>
      </c>
      <c r="D782" s="48" t="s">
        <v>2201</v>
      </c>
      <c r="E782" s="49">
        <v>50.72</v>
      </c>
      <c r="F782" s="50"/>
      <c r="G782" s="51" t="str">
        <f>IF(E782&gt;=40%,"X","")</f>
        <v>X</v>
      </c>
      <c r="H782" s="51" t="str">
        <f>IF(AND( E782&gt;=30%, E782 &lt;=39.99%),"X","")</f>
        <v/>
      </c>
      <c r="I782" s="52" t="s">
        <v>99</v>
      </c>
      <c r="J782" s="52"/>
      <c r="K782" s="52"/>
      <c r="L782" s="52" t="s">
        <v>100</v>
      </c>
      <c r="M782" s="52"/>
      <c r="N782" s="50">
        <v>175</v>
      </c>
      <c r="O782" s="50">
        <v>345</v>
      </c>
      <c r="P782" s="50"/>
      <c r="R782" s="53">
        <f>N782/O782</f>
        <v>0.50724637681159424</v>
      </c>
    </row>
    <row r="783" spans="1:18" x14ac:dyDescent="0.25">
      <c r="A783" s="47" t="s">
        <v>2198</v>
      </c>
      <c r="B783" s="48" t="s">
        <v>2199</v>
      </c>
      <c r="C783" s="47" t="s">
        <v>2202</v>
      </c>
      <c r="D783" s="48" t="s">
        <v>2203</v>
      </c>
      <c r="E783" s="49">
        <v>0.42580000000000001</v>
      </c>
      <c r="F783" s="50"/>
      <c r="G783" s="51" t="str">
        <f>IF(E783&gt;=40%,"X","")</f>
        <v>X</v>
      </c>
      <c r="H783" s="51" t="str">
        <f>IF(AND( E783&gt;=30%, E783 &lt;=39.99%),"X","")</f>
        <v/>
      </c>
      <c r="I783" s="52" t="s">
        <v>99</v>
      </c>
      <c r="J783" s="52"/>
      <c r="K783" s="52"/>
      <c r="L783" s="52" t="s">
        <v>100</v>
      </c>
      <c r="M783" s="52"/>
      <c r="N783" s="50">
        <v>132</v>
      </c>
      <c r="O783" s="50">
        <v>310</v>
      </c>
      <c r="P783" s="50"/>
      <c r="R783" s="53">
        <f>N783/O783</f>
        <v>0.4258064516129032</v>
      </c>
    </row>
    <row r="784" spans="1:18" s="78" customFormat="1" x14ac:dyDescent="0.25">
      <c r="A784" s="72" t="s">
        <v>2198</v>
      </c>
      <c r="B784" s="73" t="s">
        <v>2199</v>
      </c>
      <c r="C784" s="72"/>
      <c r="D784" s="73" t="s">
        <v>2556</v>
      </c>
      <c r="E784" s="74">
        <f>N784/O784</f>
        <v>0.4687022900763359</v>
      </c>
      <c r="F784" s="75"/>
      <c r="G784" s="76"/>
      <c r="H784" s="76"/>
      <c r="I784" s="77"/>
      <c r="J784" s="77"/>
      <c r="K784" s="77"/>
      <c r="L784" s="77"/>
      <c r="M784" s="77"/>
      <c r="N784" s="75">
        <f>SUM(N782:N783)</f>
        <v>307</v>
      </c>
      <c r="O784" s="75">
        <f>SUM(O782:O783)</f>
        <v>655</v>
      </c>
      <c r="P784" s="75"/>
      <c r="R784" s="79"/>
    </row>
    <row r="785" spans="1:18" x14ac:dyDescent="0.25">
      <c r="A785" s="47" t="s">
        <v>115</v>
      </c>
      <c r="B785" s="48" t="s">
        <v>162</v>
      </c>
      <c r="C785" s="47" t="s">
        <v>116</v>
      </c>
      <c r="D785" s="48" t="s">
        <v>117</v>
      </c>
      <c r="E785" s="49">
        <v>0.62949999999999995</v>
      </c>
      <c r="F785" s="50"/>
      <c r="G785" s="51" t="str">
        <f>IF(E785&gt;=40%,"X","")</f>
        <v>X</v>
      </c>
      <c r="H785" s="51" t="str">
        <f>IF(AND( E785&gt;=30%, E785 &lt;=39.99%),"X","")</f>
        <v/>
      </c>
      <c r="I785" s="52" t="s">
        <v>99</v>
      </c>
      <c r="J785" s="52"/>
      <c r="K785" s="52"/>
      <c r="L785" s="52" t="s">
        <v>100</v>
      </c>
      <c r="M785" s="52"/>
      <c r="N785" s="50">
        <v>282</v>
      </c>
      <c r="O785" s="50">
        <v>448</v>
      </c>
      <c r="P785" s="50"/>
      <c r="R785" s="53">
        <f>N785/O785</f>
        <v>0.6294642857142857</v>
      </c>
    </row>
    <row r="786" spans="1:18" x14ac:dyDescent="0.25">
      <c r="A786" s="47" t="s">
        <v>115</v>
      </c>
      <c r="B786" s="48" t="s">
        <v>162</v>
      </c>
      <c r="C786" s="47" t="s">
        <v>118</v>
      </c>
      <c r="D786" s="48" t="s">
        <v>445</v>
      </c>
      <c r="E786" s="49">
        <v>0.66979999999999995</v>
      </c>
      <c r="F786" s="54"/>
      <c r="G786" s="51" t="str">
        <f>IF(E786&gt;=40%,"X","")</f>
        <v>X</v>
      </c>
      <c r="H786" s="51" t="str">
        <f>IF(AND( E786&gt;=30%, E786 &lt;=39.99%),"X","")</f>
        <v/>
      </c>
      <c r="I786" s="52" t="s">
        <v>99</v>
      </c>
      <c r="J786" s="52"/>
      <c r="K786" s="52"/>
      <c r="L786" s="52" t="s">
        <v>100</v>
      </c>
      <c r="M786" s="52"/>
      <c r="N786" s="50">
        <v>361</v>
      </c>
      <c r="O786" s="50">
        <v>539</v>
      </c>
      <c r="P786" s="50"/>
      <c r="R786" s="53">
        <f>N786/O786</f>
        <v>0.66975881261595549</v>
      </c>
    </row>
    <row r="787" spans="1:18" s="78" customFormat="1" x14ac:dyDescent="0.25">
      <c r="A787" s="72" t="s">
        <v>115</v>
      </c>
      <c r="B787" s="73" t="s">
        <v>162</v>
      </c>
      <c r="C787" s="72"/>
      <c r="D787" s="73" t="s">
        <v>2556</v>
      </c>
      <c r="E787" s="74">
        <f>N787/O787</f>
        <v>0.6514690982776089</v>
      </c>
      <c r="F787" s="75"/>
      <c r="G787" s="76"/>
      <c r="H787" s="76"/>
      <c r="I787" s="77"/>
      <c r="J787" s="77"/>
      <c r="K787" s="77"/>
      <c r="L787" s="77"/>
      <c r="M787" s="77"/>
      <c r="N787" s="75">
        <f>SUM(N785:N786)</f>
        <v>643</v>
      </c>
      <c r="O787" s="75">
        <f>SUM(O785:O786)</f>
        <v>987</v>
      </c>
      <c r="P787" s="75"/>
      <c r="R787" s="79"/>
    </row>
    <row r="788" spans="1:18" x14ac:dyDescent="0.25">
      <c r="A788" s="47" t="s">
        <v>356</v>
      </c>
      <c r="B788" s="47" t="s">
        <v>475</v>
      </c>
      <c r="C788" s="47" t="s">
        <v>357</v>
      </c>
      <c r="D788" s="47" t="s">
        <v>419</v>
      </c>
      <c r="E788" s="49">
        <v>0.76</v>
      </c>
      <c r="F788" s="50"/>
      <c r="G788" s="51" t="str">
        <f>IF(E788&gt;=40%,"X","")</f>
        <v>X</v>
      </c>
      <c r="H788" s="51" t="str">
        <f>IF(AND( E788&gt;=30%, E788 &lt;=39.99%),"X","")</f>
        <v/>
      </c>
      <c r="I788" s="52" t="s">
        <v>99</v>
      </c>
      <c r="J788" s="52"/>
      <c r="K788" s="52"/>
      <c r="L788" s="52" t="s">
        <v>100</v>
      </c>
      <c r="M788" s="52"/>
      <c r="N788" s="50">
        <v>133</v>
      </c>
      <c r="O788" s="50">
        <v>175</v>
      </c>
      <c r="P788" s="50"/>
      <c r="R788" s="53">
        <f>N788/O788</f>
        <v>0.76</v>
      </c>
    </row>
    <row r="789" spans="1:18" x14ac:dyDescent="0.25">
      <c r="A789" s="47" t="s">
        <v>356</v>
      </c>
      <c r="B789" s="47" t="s">
        <v>475</v>
      </c>
      <c r="C789" s="47" t="s">
        <v>355</v>
      </c>
      <c r="D789" s="47" t="s">
        <v>354</v>
      </c>
      <c r="E789" s="49">
        <v>0.65</v>
      </c>
      <c r="F789" s="54"/>
      <c r="G789" s="51" t="str">
        <f>IF(E789&gt;=40%,"X","")</f>
        <v>X</v>
      </c>
      <c r="H789" s="51" t="str">
        <f>IF(AND( E789&gt;=30%, E789 &lt;=39.99%),"X","")</f>
        <v/>
      </c>
      <c r="I789" s="52" t="s">
        <v>99</v>
      </c>
      <c r="J789" s="52"/>
      <c r="K789" s="52"/>
      <c r="L789" s="52" t="s">
        <v>100</v>
      </c>
      <c r="M789" s="52"/>
      <c r="N789" s="50">
        <v>78</v>
      </c>
      <c r="O789" s="50">
        <v>120</v>
      </c>
      <c r="P789" s="50"/>
      <c r="R789" s="53">
        <f>N789/O789</f>
        <v>0.65</v>
      </c>
    </row>
    <row r="790" spans="1:18" s="78" customFormat="1" x14ac:dyDescent="0.25">
      <c r="A790" s="72" t="s">
        <v>356</v>
      </c>
      <c r="B790" s="73" t="s">
        <v>475</v>
      </c>
      <c r="C790" s="72"/>
      <c r="D790" s="73" t="s">
        <v>2556</v>
      </c>
      <c r="E790" s="74">
        <f t="shared" ref="E790:E796" si="68">N790/O790</f>
        <v>0.71525423728813564</v>
      </c>
      <c r="F790" s="75"/>
      <c r="G790" s="76"/>
      <c r="H790" s="76"/>
      <c r="I790" s="77"/>
      <c r="J790" s="77"/>
      <c r="K790" s="77"/>
      <c r="L790" s="77"/>
      <c r="M790" s="77"/>
      <c r="N790" s="75">
        <f>SUM(N788:N789)</f>
        <v>211</v>
      </c>
      <c r="O790" s="75">
        <f>SUM(O788:O789)</f>
        <v>295</v>
      </c>
      <c r="P790" s="75"/>
      <c r="R790" s="79"/>
    </row>
    <row r="791" spans="1:18" x14ac:dyDescent="0.25">
      <c r="A791" s="47" t="s">
        <v>1036</v>
      </c>
      <c r="B791" s="48" t="s">
        <v>1037</v>
      </c>
      <c r="C791" s="47" t="s">
        <v>1038</v>
      </c>
      <c r="D791" s="48" t="s">
        <v>1039</v>
      </c>
      <c r="E791" s="49">
        <f t="shared" si="68"/>
        <v>0.73255813953488369</v>
      </c>
      <c r="F791" s="50">
        <v>888</v>
      </c>
      <c r="G791" s="51" t="s">
        <v>22</v>
      </c>
      <c r="H791" s="51" t="str">
        <f>IF(AND( E791&gt;=30%, E791 &lt;=39.99%),"X","")</f>
        <v/>
      </c>
      <c r="I791" s="52" t="s">
        <v>99</v>
      </c>
      <c r="J791" s="52"/>
      <c r="K791" s="52"/>
      <c r="L791" s="52" t="s">
        <v>100</v>
      </c>
      <c r="M791" s="52"/>
      <c r="N791" s="50">
        <v>315</v>
      </c>
      <c r="O791" s="50">
        <v>430</v>
      </c>
      <c r="P791" s="50"/>
      <c r="R791" s="53">
        <f>N791/O791</f>
        <v>0.73255813953488369</v>
      </c>
    </row>
    <row r="792" spans="1:18" x14ac:dyDescent="0.25">
      <c r="A792" s="47" t="s">
        <v>1036</v>
      </c>
      <c r="B792" s="48" t="s">
        <v>1037</v>
      </c>
      <c r="C792" s="47" t="s">
        <v>1040</v>
      </c>
      <c r="D792" s="48" t="s">
        <v>1041</v>
      </c>
      <c r="E792" s="49">
        <f t="shared" si="68"/>
        <v>0.63043478260869568</v>
      </c>
      <c r="F792" s="50"/>
      <c r="G792" s="51" t="s">
        <v>22</v>
      </c>
      <c r="H792" s="51" t="str">
        <f>IF(AND( E792&gt;=30%, E792 &lt;=39.99%),"X","")</f>
        <v/>
      </c>
      <c r="I792" s="52" t="s">
        <v>99</v>
      </c>
      <c r="J792" s="52"/>
      <c r="K792" s="52"/>
      <c r="L792" s="52" t="s">
        <v>100</v>
      </c>
      <c r="M792" s="52"/>
      <c r="N792" s="50">
        <v>116</v>
      </c>
      <c r="O792" s="50">
        <v>184</v>
      </c>
      <c r="P792" s="50"/>
      <c r="R792" s="53">
        <f>N792/O792</f>
        <v>0.63043478260869568</v>
      </c>
    </row>
    <row r="793" spans="1:18" x14ac:dyDescent="0.25">
      <c r="A793" s="47" t="s">
        <v>1036</v>
      </c>
      <c r="B793" s="48" t="s">
        <v>1037</v>
      </c>
      <c r="C793" s="47" t="s">
        <v>1042</v>
      </c>
      <c r="D793" s="48" t="s">
        <v>1043</v>
      </c>
      <c r="E793" s="49">
        <f t="shared" si="68"/>
        <v>0.50802139037433158</v>
      </c>
      <c r="F793" s="50"/>
      <c r="G793" s="51" t="s">
        <v>22</v>
      </c>
      <c r="H793" s="51" t="str">
        <f>IF(AND( E793&gt;=30%, E793 &lt;=39.99%),"X","")</f>
        <v/>
      </c>
      <c r="I793" s="52" t="s">
        <v>99</v>
      </c>
      <c r="J793" s="52"/>
      <c r="K793" s="52"/>
      <c r="L793" s="52" t="s">
        <v>100</v>
      </c>
      <c r="M793" s="52"/>
      <c r="N793" s="50">
        <v>95</v>
      </c>
      <c r="O793" s="50">
        <v>187</v>
      </c>
      <c r="P793" s="50"/>
      <c r="R793" s="53">
        <f>N793/O793</f>
        <v>0.50802139037433158</v>
      </c>
    </row>
    <row r="794" spans="1:18" x14ac:dyDescent="0.25">
      <c r="A794" s="47" t="s">
        <v>1036</v>
      </c>
      <c r="B794" s="48" t="s">
        <v>1037</v>
      </c>
      <c r="C794" s="47" t="s">
        <v>1044</v>
      </c>
      <c r="D794" s="48" t="s">
        <v>1045</v>
      </c>
      <c r="E794" s="49">
        <f t="shared" si="68"/>
        <v>0.58167330677290841</v>
      </c>
      <c r="F794" s="54"/>
      <c r="G794" s="51" t="s">
        <v>22</v>
      </c>
      <c r="H794" s="51" t="str">
        <f>IF(AND( E794&gt;=30%, E794 &lt;=39.99%),"X","")</f>
        <v/>
      </c>
      <c r="I794" s="52" t="s">
        <v>99</v>
      </c>
      <c r="J794" s="52"/>
      <c r="K794" s="52"/>
      <c r="L794" s="52" t="s">
        <v>100</v>
      </c>
      <c r="M794" s="52"/>
      <c r="N794" s="50">
        <v>146</v>
      </c>
      <c r="O794" s="50">
        <v>251</v>
      </c>
      <c r="P794" s="50"/>
      <c r="R794" s="53">
        <f>N794/O794</f>
        <v>0.58167330677290841</v>
      </c>
    </row>
    <row r="795" spans="1:18" x14ac:dyDescent="0.25">
      <c r="A795" s="47" t="s">
        <v>1036</v>
      </c>
      <c r="B795" s="48" t="s">
        <v>1037</v>
      </c>
      <c r="C795" s="47" t="s">
        <v>1046</v>
      </c>
      <c r="D795" s="48" t="s">
        <v>1047</v>
      </c>
      <c r="E795" s="49">
        <f t="shared" si="68"/>
        <v>0.47154471544715448</v>
      </c>
      <c r="F795" s="54"/>
      <c r="G795" s="51" t="s">
        <v>22</v>
      </c>
      <c r="H795" s="51" t="str">
        <f>IF(AND( E795&gt;=30%, E795 &lt;=39.99%),"X","")</f>
        <v/>
      </c>
      <c r="I795" s="52" t="s">
        <v>99</v>
      </c>
      <c r="J795" s="52"/>
      <c r="K795" s="52"/>
      <c r="L795" s="52" t="s">
        <v>100</v>
      </c>
      <c r="M795" s="52"/>
      <c r="N795" s="50">
        <v>58</v>
      </c>
      <c r="O795" s="50">
        <v>123</v>
      </c>
      <c r="P795" s="50"/>
      <c r="R795" s="53">
        <f>N795/O795</f>
        <v>0.47154471544715448</v>
      </c>
    </row>
    <row r="796" spans="1:18" s="78" customFormat="1" x14ac:dyDescent="0.25">
      <c r="A796" s="72" t="s">
        <v>1036</v>
      </c>
      <c r="B796" s="73" t="s">
        <v>1037</v>
      </c>
      <c r="C796" s="72"/>
      <c r="D796" s="73" t="s">
        <v>2556</v>
      </c>
      <c r="E796" s="74">
        <f t="shared" si="68"/>
        <v>0.62127659574468086</v>
      </c>
      <c r="F796" s="75"/>
      <c r="G796" s="76"/>
      <c r="H796" s="76"/>
      <c r="I796" s="77"/>
      <c r="J796" s="77"/>
      <c r="K796" s="77"/>
      <c r="L796" s="77"/>
      <c r="M796" s="77"/>
      <c r="N796" s="75">
        <f>SUM(N791:N795)</f>
        <v>730</v>
      </c>
      <c r="O796" s="75">
        <f>SUM(O791:O795)</f>
        <v>1175</v>
      </c>
      <c r="P796" s="75"/>
      <c r="R796" s="79"/>
    </row>
    <row r="797" spans="1:18" x14ac:dyDescent="0.25">
      <c r="A797" s="47" t="s">
        <v>503</v>
      </c>
      <c r="B797" s="48" t="s">
        <v>499</v>
      </c>
      <c r="C797" s="47" t="s">
        <v>504</v>
      </c>
      <c r="D797" s="48" t="s">
        <v>2621</v>
      </c>
      <c r="E797" s="49">
        <v>0.33329999999999999</v>
      </c>
      <c r="F797" s="54"/>
      <c r="G797" s="51" t="str">
        <f>IF(E797&gt;=40%,"X","")</f>
        <v/>
      </c>
      <c r="H797" s="51" t="str">
        <f>IF(AND( E797&gt;=30%, E797 &lt;=39.99%),"X","")</f>
        <v>X</v>
      </c>
      <c r="I797" s="52"/>
      <c r="J797" s="52"/>
      <c r="K797" s="52"/>
      <c r="L797" s="52"/>
      <c r="M797" s="52"/>
      <c r="N797" s="50">
        <v>147</v>
      </c>
      <c r="O797" s="50">
        <v>441</v>
      </c>
      <c r="P797" s="50"/>
      <c r="R797" s="53">
        <f>N797/O797</f>
        <v>0.33333333333333331</v>
      </c>
    </row>
    <row r="798" spans="1:18" x14ac:dyDescent="0.25">
      <c r="A798" s="47" t="s">
        <v>503</v>
      </c>
      <c r="B798" s="48" t="s">
        <v>499</v>
      </c>
      <c r="C798" s="47" t="s">
        <v>502</v>
      </c>
      <c r="D798" s="48" t="s">
        <v>501</v>
      </c>
      <c r="E798" s="49">
        <v>0.25740000000000002</v>
      </c>
      <c r="F798" s="54"/>
      <c r="G798" s="51" t="str">
        <f>IF(E798&gt;=40%,"X","")</f>
        <v/>
      </c>
      <c r="H798" s="51" t="s">
        <v>99</v>
      </c>
      <c r="I798" s="52"/>
      <c r="J798" s="52"/>
      <c r="K798" s="52"/>
      <c r="L798" s="52"/>
      <c r="M798" s="52"/>
      <c r="N798" s="50">
        <v>131</v>
      </c>
      <c r="O798" s="50">
        <v>509</v>
      </c>
      <c r="P798" s="50"/>
      <c r="R798" s="53">
        <f>N798/O798</f>
        <v>0.25736738703339884</v>
      </c>
    </row>
    <row r="799" spans="1:18" ht="30" x14ac:dyDescent="0.25">
      <c r="A799" s="47" t="s">
        <v>500</v>
      </c>
      <c r="B799" s="48" t="s">
        <v>499</v>
      </c>
      <c r="C799" s="47" t="s">
        <v>498</v>
      </c>
      <c r="D799" s="65" t="s">
        <v>497</v>
      </c>
      <c r="E799" s="49">
        <v>0.13639999999999999</v>
      </c>
      <c r="F799" s="50"/>
      <c r="G799" s="51" t="str">
        <f>IF(E799&gt;=40%,"X","")</f>
        <v/>
      </c>
      <c r="H799" s="51" t="s">
        <v>99</v>
      </c>
      <c r="I799" s="52"/>
      <c r="J799" s="52"/>
      <c r="K799" s="52"/>
      <c r="L799" s="52"/>
      <c r="M799" s="52"/>
      <c r="N799" s="50">
        <v>3</v>
      </c>
      <c r="O799" s="50">
        <v>22</v>
      </c>
      <c r="P799" s="50"/>
      <c r="R799" s="53">
        <f>N799/O799</f>
        <v>0.13636363636363635</v>
      </c>
    </row>
    <row r="800" spans="1:18" s="78" customFormat="1" x14ac:dyDescent="0.25">
      <c r="A800" s="72" t="s">
        <v>503</v>
      </c>
      <c r="B800" s="73" t="s">
        <v>499</v>
      </c>
      <c r="C800" s="72"/>
      <c r="D800" s="73" t="s">
        <v>2556</v>
      </c>
      <c r="E800" s="74">
        <f>N800/O800</f>
        <v>0.28909465020576131</v>
      </c>
      <c r="F800" s="75"/>
      <c r="G800" s="76"/>
      <c r="H800" s="76"/>
      <c r="I800" s="77"/>
      <c r="J800" s="77"/>
      <c r="K800" s="77"/>
      <c r="L800" s="77"/>
      <c r="M800" s="77"/>
      <c r="N800" s="75">
        <f>SUM(N797:N799)</f>
        <v>281</v>
      </c>
      <c r="O800" s="75">
        <f>SUM(O797:O799)</f>
        <v>972</v>
      </c>
      <c r="P800" s="75"/>
      <c r="R800" s="79"/>
    </row>
    <row r="801" spans="1:18" x14ac:dyDescent="0.25">
      <c r="A801" s="47" t="s">
        <v>753</v>
      </c>
      <c r="B801" s="48" t="s">
        <v>754</v>
      </c>
      <c r="C801" s="47" t="s">
        <v>755</v>
      </c>
      <c r="D801" s="48" t="s">
        <v>756</v>
      </c>
      <c r="E801" s="49">
        <v>0.3614</v>
      </c>
      <c r="F801" s="54"/>
      <c r="G801" s="51" t="str">
        <f>IF(E801&gt;=40%,"X","")</f>
        <v/>
      </c>
      <c r="H801" s="51" t="str">
        <f>IF(AND( E801&gt;=30%, E801 &lt;=39.99%),"X","")</f>
        <v>X</v>
      </c>
      <c r="I801" s="52" t="s">
        <v>99</v>
      </c>
      <c r="J801" s="52"/>
      <c r="K801" s="52"/>
      <c r="L801" s="52" t="s">
        <v>100</v>
      </c>
      <c r="M801" s="52"/>
      <c r="N801" s="50">
        <v>90</v>
      </c>
      <c r="O801" s="50">
        <v>249</v>
      </c>
      <c r="P801" s="50"/>
      <c r="R801" s="53">
        <f>N801/O801</f>
        <v>0.36144578313253012</v>
      </c>
    </row>
    <row r="802" spans="1:18" x14ac:dyDescent="0.25">
      <c r="A802" s="47" t="s">
        <v>753</v>
      </c>
      <c r="B802" s="48" t="s">
        <v>754</v>
      </c>
      <c r="C802" s="47" t="s">
        <v>757</v>
      </c>
      <c r="D802" s="48" t="s">
        <v>758</v>
      </c>
      <c r="E802" s="49">
        <v>0.2908</v>
      </c>
      <c r="F802" s="54"/>
      <c r="G802" s="51" t="str">
        <f>IF(E802&gt;=40%,"X","")</f>
        <v/>
      </c>
      <c r="H802" s="51" t="str">
        <f>IF(AND( E802&gt;=30%, E802 &lt;=39.99%),"X","")</f>
        <v/>
      </c>
      <c r="I802" s="52" t="s">
        <v>99</v>
      </c>
      <c r="J802" s="52"/>
      <c r="K802" s="52"/>
      <c r="L802" s="52" t="s">
        <v>100</v>
      </c>
      <c r="M802" s="52"/>
      <c r="N802" s="50">
        <v>57</v>
      </c>
      <c r="O802" s="50">
        <v>196</v>
      </c>
      <c r="P802" s="50"/>
      <c r="R802" s="53">
        <f>N802/O802</f>
        <v>0.29081632653061223</v>
      </c>
    </row>
    <row r="803" spans="1:18" s="78" customFormat="1" x14ac:dyDescent="0.25">
      <c r="A803" s="72" t="s">
        <v>753</v>
      </c>
      <c r="B803" s="73" t="s">
        <v>754</v>
      </c>
      <c r="C803" s="72"/>
      <c r="D803" s="73" t="s">
        <v>2556</v>
      </c>
      <c r="E803" s="74">
        <f>N803/O803</f>
        <v>0.33033707865168538</v>
      </c>
      <c r="F803" s="75"/>
      <c r="G803" s="76"/>
      <c r="H803" s="76"/>
      <c r="I803" s="77"/>
      <c r="J803" s="77"/>
      <c r="K803" s="77"/>
      <c r="L803" s="77"/>
      <c r="M803" s="77"/>
      <c r="N803" s="75">
        <f>SUM(N801:N802)</f>
        <v>147</v>
      </c>
      <c r="O803" s="75">
        <f>SUM(O801:O802)</f>
        <v>445</v>
      </c>
      <c r="P803" s="75"/>
      <c r="R803" s="79"/>
    </row>
    <row r="804" spans="1:18" x14ac:dyDescent="0.25">
      <c r="A804" s="47" t="s">
        <v>199</v>
      </c>
      <c r="B804" s="48" t="s">
        <v>143</v>
      </c>
      <c r="C804" s="47" t="s">
        <v>144</v>
      </c>
      <c r="D804" s="48" t="s">
        <v>145</v>
      </c>
      <c r="E804" s="49">
        <v>0.52729999999999999</v>
      </c>
      <c r="F804" s="50">
        <v>888</v>
      </c>
      <c r="G804" s="51" t="str">
        <f>IF(E804&gt;=40%,"X","")</f>
        <v>X</v>
      </c>
      <c r="H804" s="51" t="str">
        <f>IF(AND( E804&gt;=30%, E804 &lt;=39.99%),"X","")</f>
        <v/>
      </c>
      <c r="I804" s="52"/>
      <c r="J804" s="52"/>
      <c r="K804" s="52"/>
      <c r="L804" s="52"/>
      <c r="M804" s="52"/>
      <c r="N804" s="50">
        <v>193</v>
      </c>
      <c r="O804" s="50">
        <v>366</v>
      </c>
      <c r="P804" s="50"/>
      <c r="R804" s="53">
        <f>N804/O804</f>
        <v>0.52732240437158473</v>
      </c>
    </row>
    <row r="805" spans="1:18" x14ac:dyDescent="0.25">
      <c r="A805" s="47" t="s">
        <v>199</v>
      </c>
      <c r="B805" s="48" t="s">
        <v>143</v>
      </c>
      <c r="C805" s="47" t="s">
        <v>146</v>
      </c>
      <c r="D805" s="48" t="s">
        <v>147</v>
      </c>
      <c r="E805" s="49">
        <v>0.42309999999999998</v>
      </c>
      <c r="F805" s="50"/>
      <c r="G805" s="51" t="str">
        <f>IF(E805&gt;=40%,"X","")</f>
        <v>X</v>
      </c>
      <c r="H805" s="51" t="str">
        <f>IF(AND( E805&gt;=30%, E805 &lt;=39.99%),"X","")</f>
        <v/>
      </c>
      <c r="I805" s="52"/>
      <c r="J805" s="52"/>
      <c r="K805" s="52"/>
      <c r="L805" s="52"/>
      <c r="M805" s="52"/>
      <c r="N805" s="50">
        <v>121</v>
      </c>
      <c r="O805" s="50">
        <v>286</v>
      </c>
      <c r="P805" s="50"/>
      <c r="R805" s="53">
        <f>N805/O805</f>
        <v>0.42307692307692307</v>
      </c>
    </row>
    <row r="806" spans="1:18" s="78" customFormat="1" x14ac:dyDescent="0.25">
      <c r="A806" s="72" t="s">
        <v>199</v>
      </c>
      <c r="B806" s="73" t="s">
        <v>143</v>
      </c>
      <c r="C806" s="72"/>
      <c r="D806" s="73" t="s">
        <v>2556</v>
      </c>
      <c r="E806" s="74">
        <f>N806/O806</f>
        <v>0.48159509202453987</v>
      </c>
      <c r="F806" s="75"/>
      <c r="G806" s="76"/>
      <c r="H806" s="76"/>
      <c r="I806" s="77"/>
      <c r="J806" s="77"/>
      <c r="K806" s="77"/>
      <c r="L806" s="77"/>
      <c r="M806" s="77"/>
      <c r="N806" s="75">
        <f>SUM(N804:N805)</f>
        <v>314</v>
      </c>
      <c r="O806" s="75">
        <f>SUM(O804:O805)</f>
        <v>652</v>
      </c>
      <c r="P806" s="75"/>
      <c r="R806" s="79"/>
    </row>
    <row r="807" spans="1:18" x14ac:dyDescent="0.25">
      <c r="A807" s="47" t="s">
        <v>182</v>
      </c>
      <c r="B807" s="48" t="s">
        <v>113</v>
      </c>
      <c r="C807" s="47" t="s">
        <v>179</v>
      </c>
      <c r="D807" s="48" t="s">
        <v>188</v>
      </c>
      <c r="E807" s="49">
        <v>0.31269999999999998</v>
      </c>
      <c r="F807" s="50"/>
      <c r="G807" s="51" t="str">
        <f>IF(E807&gt;=40%,"X","")</f>
        <v/>
      </c>
      <c r="H807" s="51" t="str">
        <f>IF(AND( E807&gt;=30%, E807 &lt;=39.99%),"X","")</f>
        <v>X</v>
      </c>
      <c r="I807" s="52"/>
      <c r="J807" s="52"/>
      <c r="K807" s="52"/>
      <c r="L807" s="52"/>
      <c r="M807" s="52"/>
      <c r="N807" s="50">
        <v>157</v>
      </c>
      <c r="O807" s="50">
        <v>502</v>
      </c>
      <c r="P807" s="50"/>
      <c r="R807" s="53">
        <f>N807/O807</f>
        <v>0.31274900398406374</v>
      </c>
    </row>
    <row r="808" spans="1:18" x14ac:dyDescent="0.25">
      <c r="A808" s="47" t="s">
        <v>182</v>
      </c>
      <c r="B808" s="48" t="s">
        <v>113</v>
      </c>
      <c r="C808" s="47" t="s">
        <v>180</v>
      </c>
      <c r="D808" s="48" t="s">
        <v>114</v>
      </c>
      <c r="E808" s="49">
        <v>0.24779999999999999</v>
      </c>
      <c r="F808" s="50"/>
      <c r="G808" s="51" t="str">
        <f>IF(E808&gt;=40%,"X","")</f>
        <v/>
      </c>
      <c r="H808" s="51" t="str">
        <f>IF(AND( E808&gt;=30%, E808 &lt;=39.99%),"X","")</f>
        <v/>
      </c>
      <c r="I808" s="52"/>
      <c r="J808" s="52"/>
      <c r="K808" s="52"/>
      <c r="L808" s="52"/>
      <c r="M808" s="52"/>
      <c r="N808" s="50">
        <v>117</v>
      </c>
      <c r="O808" s="50">
        <v>473</v>
      </c>
      <c r="P808" s="50"/>
      <c r="R808" s="53">
        <f>N808/O808</f>
        <v>0.24735729386892177</v>
      </c>
    </row>
    <row r="809" spans="1:18" x14ac:dyDescent="0.25">
      <c r="A809" s="47" t="s">
        <v>182</v>
      </c>
      <c r="B809" s="48" t="s">
        <v>113</v>
      </c>
      <c r="C809" s="47" t="s">
        <v>181</v>
      </c>
      <c r="D809" s="48" t="s">
        <v>189</v>
      </c>
      <c r="E809" s="49">
        <v>0.21360000000000001</v>
      </c>
      <c r="F809" s="50"/>
      <c r="G809" s="51" t="str">
        <f>IF(E809&gt;=40%,"X","")</f>
        <v/>
      </c>
      <c r="H809" s="51" t="str">
        <f>IF(AND( E809&gt;=30%, E809 &lt;=39.99%),"X","")</f>
        <v/>
      </c>
      <c r="I809" s="52"/>
      <c r="J809" s="52"/>
      <c r="K809" s="52"/>
      <c r="L809" s="52"/>
      <c r="M809" s="52"/>
      <c r="N809" s="50">
        <v>22</v>
      </c>
      <c r="O809" s="50">
        <v>103</v>
      </c>
      <c r="P809" s="50"/>
      <c r="R809" s="53">
        <f>N809/O809</f>
        <v>0.21359223300970873</v>
      </c>
    </row>
    <row r="810" spans="1:18" s="78" customFormat="1" x14ac:dyDescent="0.25">
      <c r="A810" s="72" t="s">
        <v>182</v>
      </c>
      <c r="B810" s="73" t="s">
        <v>113</v>
      </c>
      <c r="C810" s="72"/>
      <c r="D810" s="73" t="s">
        <v>2556</v>
      </c>
      <c r="E810" s="74">
        <f>N810/O810</f>
        <v>0.27458256029684602</v>
      </c>
      <c r="F810" s="75"/>
      <c r="G810" s="76"/>
      <c r="H810" s="76"/>
      <c r="I810" s="77"/>
      <c r="J810" s="77"/>
      <c r="K810" s="77"/>
      <c r="L810" s="77"/>
      <c r="M810" s="77"/>
      <c r="N810" s="75">
        <f>SUM(N807:N809)</f>
        <v>296</v>
      </c>
      <c r="O810" s="75">
        <f>SUM(O807:O809)</f>
        <v>1078</v>
      </c>
      <c r="P810" s="75"/>
      <c r="R810" s="79"/>
    </row>
    <row r="811" spans="1:18" x14ac:dyDescent="0.25">
      <c r="A811" s="47" t="s">
        <v>334</v>
      </c>
      <c r="B811" s="47" t="s">
        <v>333</v>
      </c>
      <c r="C811" s="47" t="s">
        <v>335</v>
      </c>
      <c r="D811" s="47" t="s">
        <v>420</v>
      </c>
      <c r="E811" s="49">
        <v>0.40720000000000001</v>
      </c>
      <c r="F811" s="54"/>
      <c r="G811" s="51" t="str">
        <f>IF(E811&gt;=40%,"X","")</f>
        <v>X</v>
      </c>
      <c r="H811" s="51" t="str">
        <f>IF(AND( E811&gt;=30%, E811 &lt;=39.99%),"X","")</f>
        <v/>
      </c>
      <c r="I811" s="52"/>
      <c r="J811" s="52"/>
      <c r="K811" s="52"/>
      <c r="L811" s="52"/>
      <c r="M811" s="52"/>
      <c r="N811" s="50">
        <v>125</v>
      </c>
      <c r="O811" s="50">
        <v>307</v>
      </c>
      <c r="P811" s="50"/>
      <c r="R811" s="53">
        <f>N811/O811</f>
        <v>0.40716612377850164</v>
      </c>
    </row>
    <row r="812" spans="1:18" x14ac:dyDescent="0.25">
      <c r="A812" s="47" t="s">
        <v>334</v>
      </c>
      <c r="B812" s="47" t="s">
        <v>333</v>
      </c>
      <c r="C812" s="47" t="s">
        <v>332</v>
      </c>
      <c r="D812" s="47" t="s">
        <v>331</v>
      </c>
      <c r="E812" s="49">
        <v>0.40089999999999998</v>
      </c>
      <c r="F812" s="50"/>
      <c r="G812" s="51" t="str">
        <f>IF(E812&gt;=40%,"X","")</f>
        <v>X</v>
      </c>
      <c r="H812" s="51" t="str">
        <f>IF(AND( E812&gt;=30%, E812 &lt;=39.99%),"X","")</f>
        <v/>
      </c>
      <c r="I812" s="52"/>
      <c r="J812" s="52"/>
      <c r="K812" s="52"/>
      <c r="L812" s="52"/>
      <c r="M812" s="52"/>
      <c r="N812" s="50">
        <v>93</v>
      </c>
      <c r="O812" s="50">
        <v>232</v>
      </c>
      <c r="P812" s="50"/>
      <c r="R812" s="53">
        <f>N812/O812</f>
        <v>0.40086206896551724</v>
      </c>
    </row>
    <row r="813" spans="1:18" s="78" customFormat="1" x14ac:dyDescent="0.25">
      <c r="A813" s="72" t="s">
        <v>334</v>
      </c>
      <c r="B813" s="73" t="s">
        <v>333</v>
      </c>
      <c r="C813" s="72"/>
      <c r="D813" s="73" t="s">
        <v>2556</v>
      </c>
      <c r="E813" s="74">
        <f>N813/O813</f>
        <v>0.40445269016697588</v>
      </c>
      <c r="F813" s="75"/>
      <c r="G813" s="76"/>
      <c r="H813" s="76"/>
      <c r="I813" s="77"/>
      <c r="J813" s="77"/>
      <c r="K813" s="77"/>
      <c r="L813" s="77"/>
      <c r="M813" s="77"/>
      <c r="N813" s="75">
        <f>SUM(N811:N812)</f>
        <v>218</v>
      </c>
      <c r="O813" s="75">
        <f>SUM(O811:O812)</f>
        <v>539</v>
      </c>
      <c r="P813" s="75"/>
      <c r="R813" s="79"/>
    </row>
    <row r="814" spans="1:18" x14ac:dyDescent="0.25">
      <c r="A814" s="47" t="s">
        <v>2252</v>
      </c>
      <c r="B814" s="48" t="s">
        <v>2253</v>
      </c>
      <c r="C814" s="47" t="s">
        <v>2254</v>
      </c>
      <c r="D814" s="48" t="s">
        <v>2255</v>
      </c>
      <c r="E814" s="49">
        <f>SUM(N814/O814)</f>
        <v>0.47108603667136811</v>
      </c>
      <c r="F814" s="50"/>
      <c r="G814" s="51" t="str">
        <f>IF(E814&gt;=40%,"X","")</f>
        <v>X</v>
      </c>
      <c r="H814" s="51" t="str">
        <f>IF(AND( E814&gt;=30%, E814 &lt;=39.99%),"X","")</f>
        <v/>
      </c>
      <c r="I814" s="52" t="s">
        <v>99</v>
      </c>
      <c r="J814" s="52"/>
      <c r="K814" s="52"/>
      <c r="L814" s="52" t="s">
        <v>100</v>
      </c>
      <c r="M814" s="52"/>
      <c r="N814" s="50">
        <v>334</v>
      </c>
      <c r="O814" s="50">
        <v>709</v>
      </c>
      <c r="P814" s="50"/>
      <c r="R814" s="53">
        <f>N814/O814</f>
        <v>0.47108603667136811</v>
      </c>
    </row>
    <row r="815" spans="1:18" x14ac:dyDescent="0.25">
      <c r="A815" s="47" t="s">
        <v>2252</v>
      </c>
      <c r="B815" s="48" t="s">
        <v>2253</v>
      </c>
      <c r="C815" s="47" t="s">
        <v>2256</v>
      </c>
      <c r="D815" s="48" t="s">
        <v>2257</v>
      </c>
      <c r="E815" s="49">
        <f>SUM(N815/O815)</f>
        <v>0.34106728538283065</v>
      </c>
      <c r="F815" s="54"/>
      <c r="G815" s="51" t="str">
        <f>IF(E815&gt;=40%,"X","")</f>
        <v/>
      </c>
      <c r="H815" s="51" t="str">
        <f>IF(AND( E815&gt;=30%, E815 &lt;=39.99%),"X","")</f>
        <v>X</v>
      </c>
      <c r="I815" s="52" t="s">
        <v>99</v>
      </c>
      <c r="J815" s="52"/>
      <c r="K815" s="52"/>
      <c r="L815" s="52" t="s">
        <v>100</v>
      </c>
      <c r="M815" s="52"/>
      <c r="N815" s="50">
        <v>147</v>
      </c>
      <c r="O815" s="50">
        <v>431</v>
      </c>
      <c r="P815" s="50"/>
      <c r="R815" s="53">
        <f>N815/O815</f>
        <v>0.34106728538283065</v>
      </c>
    </row>
    <row r="816" spans="1:18" x14ac:dyDescent="0.25">
      <c r="A816" s="47" t="s">
        <v>2252</v>
      </c>
      <c r="B816" s="48" t="s">
        <v>2253</v>
      </c>
      <c r="C816" s="47" t="s">
        <v>2258</v>
      </c>
      <c r="D816" s="48" t="s">
        <v>2259</v>
      </c>
      <c r="E816" s="49">
        <f>SUM(N816/O816)</f>
        <v>0.40531561461794019</v>
      </c>
      <c r="F816" s="54"/>
      <c r="G816" s="51" t="str">
        <f>IF(E816&gt;=40%,"X","")</f>
        <v>X</v>
      </c>
      <c r="H816" s="51" t="str">
        <f>IF(AND( E816&gt;=30%, E816 &lt;=39.99%),"X","")</f>
        <v/>
      </c>
      <c r="I816" s="52" t="s">
        <v>99</v>
      </c>
      <c r="J816" s="52"/>
      <c r="K816" s="52"/>
      <c r="L816" s="52" t="s">
        <v>100</v>
      </c>
      <c r="M816" s="52"/>
      <c r="N816" s="50">
        <v>122</v>
      </c>
      <c r="O816" s="50">
        <v>301</v>
      </c>
      <c r="P816" s="50"/>
      <c r="R816" s="53">
        <f>N816/O816</f>
        <v>0.40531561461794019</v>
      </c>
    </row>
    <row r="817" spans="1:18" s="78" customFormat="1" x14ac:dyDescent="0.25">
      <c r="A817" s="72" t="s">
        <v>2252</v>
      </c>
      <c r="B817" s="73" t="s">
        <v>2253</v>
      </c>
      <c r="C817" s="72"/>
      <c r="D817" s="73" t="s">
        <v>2556</v>
      </c>
      <c r="E817" s="74">
        <f>N817/O817</f>
        <v>0.41845940319222763</v>
      </c>
      <c r="F817" s="75"/>
      <c r="G817" s="76"/>
      <c r="H817" s="76"/>
      <c r="I817" s="77"/>
      <c r="J817" s="77"/>
      <c r="K817" s="77"/>
      <c r="L817" s="77"/>
      <c r="M817" s="77"/>
      <c r="N817" s="75">
        <f>SUM(N814:N816)</f>
        <v>603</v>
      </c>
      <c r="O817" s="75">
        <f>SUM(O814:O816)</f>
        <v>1441</v>
      </c>
      <c r="P817" s="75"/>
      <c r="R817" s="79"/>
    </row>
    <row r="818" spans="1:18" x14ac:dyDescent="0.25">
      <c r="A818" s="47" t="s">
        <v>1279</v>
      </c>
      <c r="B818" s="48" t="s">
        <v>1280</v>
      </c>
      <c r="C818" s="47" t="s">
        <v>1281</v>
      </c>
      <c r="D818" s="48" t="s">
        <v>1282</v>
      </c>
      <c r="E818" s="49">
        <v>0.42170000000000002</v>
      </c>
      <c r="F818" s="50"/>
      <c r="G818" s="51" t="str">
        <f>IF(E818&gt;=40%,"X","")</f>
        <v>X</v>
      </c>
      <c r="H818" s="51" t="str">
        <f>IF(AND( E818&gt;=30%, E818 &lt;=39.99%),"X","")</f>
        <v/>
      </c>
      <c r="I818" s="52"/>
      <c r="J818" s="52"/>
      <c r="K818" s="52"/>
      <c r="L818" s="52"/>
      <c r="M818" s="52"/>
      <c r="N818" s="50">
        <v>70</v>
      </c>
      <c r="O818" s="50">
        <v>166</v>
      </c>
      <c r="P818" s="50"/>
      <c r="R818" s="53">
        <f>N818/O818</f>
        <v>0.42168674698795183</v>
      </c>
    </row>
    <row r="819" spans="1:18" x14ac:dyDescent="0.25">
      <c r="A819" s="47" t="s">
        <v>1279</v>
      </c>
      <c r="B819" s="48" t="s">
        <v>1280</v>
      </c>
      <c r="C819" s="47" t="s">
        <v>1283</v>
      </c>
      <c r="D819" s="48" t="s">
        <v>1284</v>
      </c>
      <c r="E819" s="49">
        <v>0.34949999999999998</v>
      </c>
      <c r="F819" s="54"/>
      <c r="G819" s="51" t="str">
        <f>IF(E819&gt;=40%,"X","")</f>
        <v/>
      </c>
      <c r="H819" s="51" t="str">
        <f>IF(AND( E819&gt;=30%, E819 &lt;=39.99%),"X","")</f>
        <v>X</v>
      </c>
      <c r="I819" s="52"/>
      <c r="J819" s="52"/>
      <c r="K819" s="52"/>
      <c r="L819" s="52"/>
      <c r="M819" s="52"/>
      <c r="N819" s="50">
        <v>65</v>
      </c>
      <c r="O819" s="50">
        <v>186</v>
      </c>
      <c r="P819" s="50"/>
      <c r="R819" s="53">
        <f>N819/O819</f>
        <v>0.34946236559139787</v>
      </c>
    </row>
    <row r="820" spans="1:18" x14ac:dyDescent="0.25">
      <c r="A820" s="47" t="s">
        <v>1279</v>
      </c>
      <c r="B820" s="48" t="s">
        <v>1280</v>
      </c>
      <c r="C820" s="47" t="s">
        <v>1285</v>
      </c>
      <c r="D820" s="48" t="s">
        <v>1286</v>
      </c>
      <c r="E820" s="49">
        <v>0.33800000000000002</v>
      </c>
      <c r="F820" s="54"/>
      <c r="G820" s="51" t="str">
        <f>IF(E820&gt;=40%,"X","")</f>
        <v/>
      </c>
      <c r="H820" s="51" t="str">
        <f>IF(AND( E820&gt;=30%, E820 &lt;=39.99%),"X","")</f>
        <v>X</v>
      </c>
      <c r="I820" s="52"/>
      <c r="J820" s="52"/>
      <c r="K820" s="52"/>
      <c r="L820" s="52"/>
      <c r="M820" s="52"/>
      <c r="N820" s="50">
        <v>96</v>
      </c>
      <c r="O820" s="50">
        <v>284</v>
      </c>
      <c r="P820" s="50"/>
      <c r="R820" s="53">
        <f>N820/O820</f>
        <v>0.3380281690140845</v>
      </c>
    </row>
    <row r="821" spans="1:18" s="78" customFormat="1" x14ac:dyDescent="0.25">
      <c r="A821" s="72" t="s">
        <v>1279</v>
      </c>
      <c r="B821" s="73" t="s">
        <v>1280</v>
      </c>
      <c r="C821" s="72"/>
      <c r="D821" s="73" t="s">
        <v>2556</v>
      </c>
      <c r="E821" s="74">
        <f>N821/O821</f>
        <v>0.3632075471698113</v>
      </c>
      <c r="F821" s="75"/>
      <c r="G821" s="76"/>
      <c r="H821" s="76"/>
      <c r="I821" s="77"/>
      <c r="J821" s="77"/>
      <c r="K821" s="77"/>
      <c r="L821" s="77"/>
      <c r="M821" s="77"/>
      <c r="N821" s="75">
        <f>SUM(N818:N820)</f>
        <v>231</v>
      </c>
      <c r="O821" s="75">
        <f>SUM(O818:O820)</f>
        <v>636</v>
      </c>
      <c r="P821" s="75"/>
      <c r="R821" s="79"/>
    </row>
    <row r="822" spans="1:18" x14ac:dyDescent="0.25">
      <c r="A822" s="47" t="s">
        <v>1121</v>
      </c>
      <c r="B822" s="48" t="s">
        <v>1122</v>
      </c>
      <c r="C822" s="47" t="s">
        <v>2557</v>
      </c>
      <c r="D822" s="48" t="s">
        <v>2622</v>
      </c>
      <c r="E822" s="49">
        <v>0.2155</v>
      </c>
      <c r="F822" s="50">
        <v>888</v>
      </c>
      <c r="G822" s="51" t="str">
        <f>IF(E822&gt;=40%,"X","")</f>
        <v/>
      </c>
      <c r="H822" s="51" t="str">
        <f>IF(AND( E822&gt;=30%, E822 &lt;=39.99%),"X","")</f>
        <v/>
      </c>
      <c r="I822" s="52"/>
      <c r="J822" s="52"/>
      <c r="K822" s="52"/>
      <c r="L822" s="52"/>
      <c r="M822" s="52"/>
      <c r="N822" s="50">
        <v>89</v>
      </c>
      <c r="O822" s="50">
        <v>413</v>
      </c>
      <c r="P822" s="50"/>
      <c r="R822" s="53">
        <f>N822/O822</f>
        <v>0.21549636803874092</v>
      </c>
    </row>
    <row r="823" spans="1:18" x14ac:dyDescent="0.25">
      <c r="A823" s="47" t="s">
        <v>1121</v>
      </c>
      <c r="B823" s="48" t="s">
        <v>1122</v>
      </c>
      <c r="C823" s="47" t="s">
        <v>2558</v>
      </c>
      <c r="D823" s="48" t="s">
        <v>2623</v>
      </c>
      <c r="E823" s="49">
        <v>0.21429999999999999</v>
      </c>
      <c r="F823" s="50"/>
      <c r="G823" s="51" t="str">
        <f>IF(E823&gt;=40%,"X","")</f>
        <v/>
      </c>
      <c r="H823" s="51" t="str">
        <f>IF(AND( E823&gt;=30%, E823 &lt;E812=39.99%),"X","")</f>
        <v/>
      </c>
      <c r="I823" s="52"/>
      <c r="J823" s="52"/>
      <c r="K823" s="52"/>
      <c r="L823" s="52"/>
      <c r="M823" s="52"/>
      <c r="N823" s="50">
        <v>90</v>
      </c>
      <c r="O823" s="50">
        <v>420</v>
      </c>
      <c r="P823" s="50"/>
      <c r="R823" s="53">
        <f>N823/O823</f>
        <v>0.21428571428571427</v>
      </c>
    </row>
    <row r="824" spans="1:18" x14ac:dyDescent="0.25">
      <c r="A824" s="47" t="s">
        <v>1121</v>
      </c>
      <c r="B824" s="48" t="s">
        <v>1122</v>
      </c>
      <c r="C824" s="47" t="s">
        <v>2559</v>
      </c>
      <c r="D824" s="48" t="s">
        <v>1123</v>
      </c>
      <c r="E824" s="49">
        <v>0.27550000000000002</v>
      </c>
      <c r="F824" s="50"/>
      <c r="G824" s="51" t="str">
        <f>IF(E824&gt;=40%,"X","")</f>
        <v/>
      </c>
      <c r="H824" s="51" t="str">
        <f>IF(AND( E824&gt;=30%, E824 &lt;=39.99%),"X","")</f>
        <v/>
      </c>
      <c r="I824" s="52"/>
      <c r="J824" s="52"/>
      <c r="K824" s="52"/>
      <c r="L824" s="52"/>
      <c r="M824" s="52"/>
      <c r="N824" s="50">
        <v>100</v>
      </c>
      <c r="O824" s="50">
        <v>363</v>
      </c>
      <c r="P824" s="50"/>
      <c r="R824" s="53">
        <f>N824/O824</f>
        <v>0.27548209366391185</v>
      </c>
    </row>
    <row r="825" spans="1:18" x14ac:dyDescent="0.25">
      <c r="A825" s="47" t="s">
        <v>1121</v>
      </c>
      <c r="B825" s="48" t="s">
        <v>1122</v>
      </c>
      <c r="C825" s="47" t="s">
        <v>2560</v>
      </c>
      <c r="D825" s="48" t="s">
        <v>1124</v>
      </c>
      <c r="E825" s="49">
        <v>0.21759999999999999</v>
      </c>
      <c r="F825" s="54"/>
      <c r="G825" s="51" t="str">
        <f>IF(E825&gt;=40%,"X","")</f>
        <v/>
      </c>
      <c r="H825" s="51" t="str">
        <f>IF(AND( E825&gt;=30%, E825 &lt;=39.99%),"X","")</f>
        <v/>
      </c>
      <c r="I825" s="52"/>
      <c r="J825" s="52"/>
      <c r="K825" s="52"/>
      <c r="L825" s="52"/>
      <c r="M825" s="52"/>
      <c r="N825" s="50">
        <v>104</v>
      </c>
      <c r="O825" s="50">
        <v>478</v>
      </c>
      <c r="P825" s="50"/>
      <c r="R825" s="53">
        <f>N825/O825</f>
        <v>0.21757322175732219</v>
      </c>
    </row>
    <row r="826" spans="1:18" x14ac:dyDescent="0.25">
      <c r="A826" s="47" t="s">
        <v>1121</v>
      </c>
      <c r="B826" s="48" t="s">
        <v>1122</v>
      </c>
      <c r="C826" s="47" t="s">
        <v>2526</v>
      </c>
      <c r="D826" s="48" t="s">
        <v>1125</v>
      </c>
      <c r="E826" s="49">
        <v>0.28570000000000001</v>
      </c>
      <c r="F826" s="54"/>
      <c r="G826" s="51" t="str">
        <f>IF(E826&gt;=40%,"X","")</f>
        <v/>
      </c>
      <c r="H826" s="51" t="str">
        <f>IF(AND( E826&gt;=30%, E826 &lt;=39.99%),"X","")</f>
        <v/>
      </c>
      <c r="I826" s="52"/>
      <c r="J826" s="52"/>
      <c r="K826" s="52"/>
      <c r="L826" s="52"/>
      <c r="M826" s="52"/>
      <c r="N826" s="50">
        <v>4</v>
      </c>
      <c r="O826" s="50">
        <v>14</v>
      </c>
      <c r="P826" s="50"/>
      <c r="R826" s="53">
        <f>N826/O826</f>
        <v>0.2857142857142857</v>
      </c>
    </row>
    <row r="827" spans="1:18" s="78" customFormat="1" x14ac:dyDescent="0.25">
      <c r="A827" s="72" t="s">
        <v>1121</v>
      </c>
      <c r="B827" s="73" t="s">
        <v>1122</v>
      </c>
      <c r="C827" s="72"/>
      <c r="D827" s="73" t="s">
        <v>2556</v>
      </c>
      <c r="E827" s="74">
        <f>N827/O827</f>
        <v>0.22926540284360189</v>
      </c>
      <c r="F827" s="75"/>
      <c r="G827" s="76"/>
      <c r="H827" s="76"/>
      <c r="I827" s="77"/>
      <c r="J827" s="77"/>
      <c r="K827" s="77"/>
      <c r="L827" s="77"/>
      <c r="M827" s="77"/>
      <c r="N827" s="75">
        <f>SUM(N822:N826)</f>
        <v>387</v>
      </c>
      <c r="O827" s="75">
        <f>SUM(O822:O826)</f>
        <v>1688</v>
      </c>
      <c r="P827" s="75"/>
      <c r="R827" s="79"/>
    </row>
    <row r="828" spans="1:18" x14ac:dyDescent="0.25">
      <c r="A828" s="47" t="s">
        <v>541</v>
      </c>
      <c r="B828" s="48" t="s">
        <v>540</v>
      </c>
      <c r="C828" s="47" t="s">
        <v>545</v>
      </c>
      <c r="D828" s="48" t="s">
        <v>544</v>
      </c>
      <c r="E828" s="49">
        <v>0.30470000000000003</v>
      </c>
      <c r="F828" s="50"/>
      <c r="G828" s="51" t="str">
        <f>IF(E828&gt;=40%,"X","")</f>
        <v/>
      </c>
      <c r="H828" s="51" t="str">
        <f>IF(AND( E828&gt;=30%, E828 &lt;=39.99%),"X","")</f>
        <v>X</v>
      </c>
      <c r="I828" s="52"/>
      <c r="J828" s="52"/>
      <c r="K828" s="52"/>
      <c r="L828" s="52"/>
      <c r="M828" s="52"/>
      <c r="N828" s="50">
        <v>103</v>
      </c>
      <c r="O828" s="50">
        <v>338</v>
      </c>
      <c r="P828" s="50"/>
      <c r="R828" s="53">
        <f>N828/O828</f>
        <v>0.30473372781065089</v>
      </c>
    </row>
    <row r="829" spans="1:18" x14ac:dyDescent="0.25">
      <c r="A829" s="47" t="s">
        <v>541</v>
      </c>
      <c r="B829" s="48" t="s">
        <v>540</v>
      </c>
      <c r="C829" s="47" t="s">
        <v>543</v>
      </c>
      <c r="D829" s="48" t="s">
        <v>542</v>
      </c>
      <c r="E829" s="49">
        <v>0.2422</v>
      </c>
      <c r="F829" s="50"/>
      <c r="G829" s="51" t="str">
        <f>IF(E829&gt;=40%,"X","")</f>
        <v/>
      </c>
      <c r="H829" s="51" t="str">
        <f>IF(AND( E829&gt;=30%, E829 &lt;=39.99%),"X","")</f>
        <v/>
      </c>
      <c r="I829" s="52"/>
      <c r="J829" s="52"/>
      <c r="K829" s="52"/>
      <c r="L829" s="52"/>
      <c r="M829" s="52"/>
      <c r="N829" s="50">
        <v>70</v>
      </c>
      <c r="O829" s="50">
        <v>289</v>
      </c>
      <c r="P829" s="50"/>
      <c r="R829" s="53">
        <f>N829/O829</f>
        <v>0.24221453287197231</v>
      </c>
    </row>
    <row r="830" spans="1:18" x14ac:dyDescent="0.25">
      <c r="A830" s="47" t="s">
        <v>541</v>
      </c>
      <c r="B830" s="48" t="s">
        <v>540</v>
      </c>
      <c r="C830" s="47" t="s">
        <v>539</v>
      </c>
      <c r="D830" s="48" t="s">
        <v>538</v>
      </c>
      <c r="E830" s="49">
        <v>0.3503</v>
      </c>
      <c r="F830" s="50"/>
      <c r="G830" s="51" t="str">
        <f>IF(E830&gt;=40%,"X","")</f>
        <v/>
      </c>
      <c r="H830" s="51" t="str">
        <f>IF(AND( E830&gt;=30%, E830 &lt;=39.99%),"X","")</f>
        <v>X</v>
      </c>
      <c r="I830" s="52"/>
      <c r="J830" s="52"/>
      <c r="K830" s="52"/>
      <c r="L830" s="52"/>
      <c r="M830" s="52"/>
      <c r="N830" s="50">
        <v>55</v>
      </c>
      <c r="O830" s="50">
        <v>157</v>
      </c>
      <c r="P830" s="50"/>
      <c r="R830" s="53">
        <f>N830/O830</f>
        <v>0.3503184713375796</v>
      </c>
    </row>
    <row r="831" spans="1:18" s="78" customFormat="1" x14ac:dyDescent="0.25">
      <c r="A831" s="72" t="s">
        <v>541</v>
      </c>
      <c r="B831" s="73" t="s">
        <v>540</v>
      </c>
      <c r="C831" s="72"/>
      <c r="D831" s="73" t="s">
        <v>2556</v>
      </c>
      <c r="E831" s="74">
        <f>N831/O831</f>
        <v>0.29081632653061223</v>
      </c>
      <c r="F831" s="75"/>
      <c r="G831" s="76"/>
      <c r="H831" s="76"/>
      <c r="I831" s="77"/>
      <c r="J831" s="77"/>
      <c r="K831" s="77"/>
      <c r="L831" s="77"/>
      <c r="M831" s="77"/>
      <c r="N831" s="75">
        <f>SUM(N828:N830)</f>
        <v>228</v>
      </c>
      <c r="O831" s="75">
        <f>SUM(O828:O830)</f>
        <v>784</v>
      </c>
      <c r="P831" s="75"/>
      <c r="R831" s="79"/>
    </row>
    <row r="832" spans="1:18" x14ac:dyDescent="0.25">
      <c r="A832" s="47" t="s">
        <v>620</v>
      </c>
      <c r="B832" s="48" t="s">
        <v>621</v>
      </c>
      <c r="C832" s="47" t="s">
        <v>622</v>
      </c>
      <c r="D832" s="48" t="s">
        <v>2624</v>
      </c>
      <c r="E832" s="49">
        <v>0.25829999999999997</v>
      </c>
      <c r="F832" s="50"/>
      <c r="G832" s="51" t="str">
        <f>IF(E832&gt;=40%,"X","")</f>
        <v/>
      </c>
      <c r="H832" s="51" t="s">
        <v>99</v>
      </c>
      <c r="I832" s="52"/>
      <c r="J832" s="52"/>
      <c r="K832" s="52"/>
      <c r="L832" s="52"/>
      <c r="M832" s="52"/>
      <c r="N832" s="50">
        <v>62</v>
      </c>
      <c r="O832" s="50">
        <v>240</v>
      </c>
      <c r="P832" s="50"/>
      <c r="R832" s="53">
        <f>N832/O832</f>
        <v>0.25833333333333336</v>
      </c>
    </row>
    <row r="833" spans="1:18" x14ac:dyDescent="0.25">
      <c r="A833" s="47" t="s">
        <v>620</v>
      </c>
      <c r="B833" s="48" t="s">
        <v>621</v>
      </c>
      <c r="C833" s="47" t="s">
        <v>623</v>
      </c>
      <c r="D833" s="48" t="s">
        <v>624</v>
      </c>
      <c r="E833" s="49">
        <v>0.252</v>
      </c>
      <c r="F833" s="50"/>
      <c r="G833" s="51" t="str">
        <f>IF(E833&gt;=40%,"X","")</f>
        <v/>
      </c>
      <c r="H833" s="51" t="s">
        <v>99</v>
      </c>
      <c r="I833" s="52"/>
      <c r="J833" s="52"/>
      <c r="K833" s="52"/>
      <c r="L833" s="52"/>
      <c r="M833" s="52"/>
      <c r="N833" s="50">
        <v>94</v>
      </c>
      <c r="O833" s="50">
        <v>373</v>
      </c>
      <c r="P833" s="50"/>
      <c r="R833" s="53">
        <f>N833/O833</f>
        <v>0.25201072386058981</v>
      </c>
    </row>
    <row r="834" spans="1:18" x14ac:dyDescent="0.25">
      <c r="A834" s="47" t="s">
        <v>620</v>
      </c>
      <c r="B834" s="48" t="s">
        <v>621</v>
      </c>
      <c r="C834" s="47" t="s">
        <v>625</v>
      </c>
      <c r="D834" s="48" t="s">
        <v>626</v>
      </c>
      <c r="E834" s="49">
        <v>0.49009999999999998</v>
      </c>
      <c r="F834" s="50"/>
      <c r="G834" s="51" t="str">
        <f>IF(E834&gt;=40%,"X","")</f>
        <v>X</v>
      </c>
      <c r="H834" s="51" t="str">
        <f>IF(AND( E834&gt;=30%, E834 &lt;=39.99%),"X","")</f>
        <v/>
      </c>
      <c r="I834" s="52"/>
      <c r="J834" s="52"/>
      <c r="K834" s="52"/>
      <c r="L834" s="52"/>
      <c r="M834" s="52"/>
      <c r="N834" s="50">
        <v>50</v>
      </c>
      <c r="O834" s="50">
        <v>102</v>
      </c>
      <c r="P834" s="50"/>
      <c r="R834" s="53">
        <f>N834/O834</f>
        <v>0.49019607843137253</v>
      </c>
    </row>
    <row r="835" spans="1:18" x14ac:dyDescent="0.25">
      <c r="A835" s="47" t="s">
        <v>620</v>
      </c>
      <c r="B835" s="48" t="s">
        <v>621</v>
      </c>
      <c r="C835" s="47" t="s">
        <v>627</v>
      </c>
      <c r="D835" s="48" t="s">
        <v>628</v>
      </c>
      <c r="E835" s="49">
        <v>0.31519999999999998</v>
      </c>
      <c r="F835" s="50"/>
      <c r="G835" s="51" t="str">
        <f>IF(E835&gt;=40%,"X","")</f>
        <v/>
      </c>
      <c r="H835" s="51" t="str">
        <f>IF(AND( E835&gt;=30%, E835 &lt;=39.99%),"X","")</f>
        <v>X</v>
      </c>
      <c r="I835" s="52"/>
      <c r="J835" s="52"/>
      <c r="K835" s="52"/>
      <c r="L835" s="52"/>
      <c r="M835" s="52"/>
      <c r="N835" s="50">
        <v>52</v>
      </c>
      <c r="O835" s="50">
        <v>165</v>
      </c>
      <c r="P835" s="50"/>
      <c r="R835" s="53">
        <f>N835/O835</f>
        <v>0.31515151515151513</v>
      </c>
    </row>
    <row r="836" spans="1:18" s="78" customFormat="1" x14ac:dyDescent="0.25">
      <c r="A836" s="72" t="s">
        <v>620</v>
      </c>
      <c r="B836" s="73" t="s">
        <v>621</v>
      </c>
      <c r="C836" s="72"/>
      <c r="D836" s="73" t="s">
        <v>2556</v>
      </c>
      <c r="E836" s="74">
        <f>N836/O836</f>
        <v>0.29318181818181815</v>
      </c>
      <c r="F836" s="75"/>
      <c r="G836" s="76"/>
      <c r="H836" s="76"/>
      <c r="I836" s="77"/>
      <c r="J836" s="77"/>
      <c r="K836" s="77"/>
      <c r="L836" s="77"/>
      <c r="M836" s="77"/>
      <c r="N836" s="75">
        <f>SUM(N832:N835)</f>
        <v>258</v>
      </c>
      <c r="O836" s="75">
        <f>SUM(O832:O835)</f>
        <v>880</v>
      </c>
      <c r="P836" s="75"/>
      <c r="R836" s="79"/>
    </row>
    <row r="837" spans="1:18" x14ac:dyDescent="0.25">
      <c r="A837" s="47" t="s">
        <v>929</v>
      </c>
      <c r="B837" s="48" t="s">
        <v>930</v>
      </c>
      <c r="C837" s="47" t="s">
        <v>931</v>
      </c>
      <c r="D837" s="48" t="s">
        <v>932</v>
      </c>
      <c r="E837" s="49">
        <v>0.32979999999999998</v>
      </c>
      <c r="F837" s="50"/>
      <c r="G837" s="51" t="str">
        <f>IF(E837&gt;=40%,"X","")</f>
        <v/>
      </c>
      <c r="H837" s="51" t="str">
        <f>IF(AND( E837&gt;=30%, E837 &lt;=39.99%),"X","")</f>
        <v>X</v>
      </c>
      <c r="I837" s="52"/>
      <c r="J837" s="52"/>
      <c r="K837" s="52"/>
      <c r="L837" s="52"/>
      <c r="M837" s="52"/>
      <c r="N837" s="50">
        <v>124</v>
      </c>
      <c r="O837" s="50">
        <v>376</v>
      </c>
      <c r="P837" s="50"/>
      <c r="R837" s="53">
        <f>N837/O837</f>
        <v>0.32978723404255317</v>
      </c>
    </row>
    <row r="838" spans="1:18" x14ac:dyDescent="0.25">
      <c r="A838" s="47" t="s">
        <v>929</v>
      </c>
      <c r="B838" s="48" t="s">
        <v>930</v>
      </c>
      <c r="C838" s="47" t="s">
        <v>933</v>
      </c>
      <c r="D838" s="48" t="s">
        <v>934</v>
      </c>
      <c r="E838" s="49">
        <v>0.22670000000000001</v>
      </c>
      <c r="F838" s="54"/>
      <c r="G838" s="51" t="str">
        <f>IF(E838&gt;=40%,"X","")</f>
        <v/>
      </c>
      <c r="H838" s="51" t="str">
        <f>IF(AND( E838&gt;=30%, E838 &lt;=39.99%),"X","")</f>
        <v/>
      </c>
      <c r="I838" s="52"/>
      <c r="J838" s="52"/>
      <c r="K838" s="52"/>
      <c r="L838" s="52"/>
      <c r="M838" s="52"/>
      <c r="N838" s="50">
        <v>73</v>
      </c>
      <c r="O838" s="50">
        <v>322</v>
      </c>
      <c r="P838" s="50"/>
      <c r="R838" s="53">
        <f>N838/O838</f>
        <v>0.2267080745341615</v>
      </c>
    </row>
    <row r="839" spans="1:18" x14ac:dyDescent="0.25">
      <c r="A839" s="47" t="s">
        <v>929</v>
      </c>
      <c r="B839" s="48" t="s">
        <v>930</v>
      </c>
      <c r="C839" s="47" t="s">
        <v>935</v>
      </c>
      <c r="D839" s="48" t="s">
        <v>936</v>
      </c>
      <c r="E839" s="49">
        <v>0.25679999999999997</v>
      </c>
      <c r="F839" s="54"/>
      <c r="G839" s="51" t="str">
        <f>IF(E839&gt;=40%,"X","")</f>
        <v/>
      </c>
      <c r="H839" s="51" t="str">
        <f>IF(AND( E839&gt;=30%, E839 &lt;=39.99%),"X","")</f>
        <v/>
      </c>
      <c r="I839" s="52"/>
      <c r="J839" s="52"/>
      <c r="K839" s="52"/>
      <c r="L839" s="52"/>
      <c r="M839" s="52"/>
      <c r="N839" s="50">
        <v>76</v>
      </c>
      <c r="O839" s="50">
        <v>296</v>
      </c>
      <c r="P839" s="50"/>
      <c r="R839" s="53">
        <f>N839/O839</f>
        <v>0.25675675675675674</v>
      </c>
    </row>
    <row r="840" spans="1:18" s="78" customFormat="1" x14ac:dyDescent="0.25">
      <c r="A840" s="72" t="s">
        <v>929</v>
      </c>
      <c r="B840" s="73" t="s">
        <v>930</v>
      </c>
      <c r="C840" s="72"/>
      <c r="D840" s="73" t="s">
        <v>2556</v>
      </c>
      <c r="E840" s="74">
        <f>N840/O840</f>
        <v>0.27464788732394368</v>
      </c>
      <c r="F840" s="75"/>
      <c r="G840" s="76"/>
      <c r="H840" s="76"/>
      <c r="I840" s="77"/>
      <c r="J840" s="77"/>
      <c r="K840" s="77"/>
      <c r="L840" s="77"/>
      <c r="M840" s="77"/>
      <c r="N840" s="75">
        <f>SUM(N837:N839)</f>
        <v>273</v>
      </c>
      <c r="O840" s="75">
        <f>SUM(O837:O839)</f>
        <v>994</v>
      </c>
      <c r="P840" s="75"/>
      <c r="R840" s="79"/>
    </row>
    <row r="841" spans="1:18" x14ac:dyDescent="0.25">
      <c r="A841" s="47" t="s">
        <v>893</v>
      </c>
      <c r="B841" s="48" t="s">
        <v>894</v>
      </c>
      <c r="C841" s="47" t="s">
        <v>895</v>
      </c>
      <c r="D841" s="48" t="s">
        <v>896</v>
      </c>
      <c r="E841" s="49">
        <v>0.122</v>
      </c>
      <c r="F841" s="50"/>
      <c r="G841" s="51" t="str">
        <f>IF(E841&gt;=40%,"X","")</f>
        <v/>
      </c>
      <c r="H841" s="51" t="str">
        <f>IF(AND( E841&gt;=30%, E841 &lt;=39.99%),"X","")</f>
        <v/>
      </c>
      <c r="I841" s="52"/>
      <c r="J841" s="52"/>
      <c r="K841" s="52"/>
      <c r="L841" s="52"/>
      <c r="M841" s="52"/>
      <c r="N841" s="50">
        <v>45</v>
      </c>
      <c r="O841" s="50">
        <v>369</v>
      </c>
      <c r="P841" s="50"/>
      <c r="R841" s="53">
        <f>N841/O841</f>
        <v>0.12195121951219512</v>
      </c>
    </row>
    <row r="842" spans="1:18" x14ac:dyDescent="0.25">
      <c r="A842" s="47" t="s">
        <v>893</v>
      </c>
      <c r="B842" s="48" t="s">
        <v>894</v>
      </c>
      <c r="C842" s="47" t="s">
        <v>897</v>
      </c>
      <c r="D842" s="48" t="s">
        <v>898</v>
      </c>
      <c r="E842" s="49">
        <v>0.21809999999999999</v>
      </c>
      <c r="F842" s="54"/>
      <c r="G842" s="51" t="str">
        <f>IF(E842&gt;=40%,"X","")</f>
        <v/>
      </c>
      <c r="H842" s="51" t="str">
        <f>IF(AND( E842&gt;=30%, E842 &lt;=39.99%),"X","")</f>
        <v/>
      </c>
      <c r="I842" s="52"/>
      <c r="J842" s="52"/>
      <c r="K842" s="52"/>
      <c r="L842" s="52"/>
      <c r="M842" s="52"/>
      <c r="N842" s="50">
        <v>82</v>
      </c>
      <c r="O842" s="50">
        <v>376</v>
      </c>
      <c r="P842" s="50"/>
      <c r="R842" s="53">
        <f>N842/O842</f>
        <v>0.21808510638297873</v>
      </c>
    </row>
    <row r="843" spans="1:18" x14ac:dyDescent="0.25">
      <c r="A843" s="47" t="s">
        <v>893</v>
      </c>
      <c r="B843" s="48" t="s">
        <v>894</v>
      </c>
      <c r="C843" s="47" t="s">
        <v>899</v>
      </c>
      <c r="D843" s="48" t="s">
        <v>900</v>
      </c>
      <c r="E843" s="49">
        <v>0.218</v>
      </c>
      <c r="F843" s="54"/>
      <c r="G843" s="51" t="str">
        <f>IF(E843&gt;=40%,"X","")</f>
        <v/>
      </c>
      <c r="H843" s="51" t="str">
        <f>IF(AND( E843&gt;=30%, E843 &lt;=39.99%),"X","")</f>
        <v/>
      </c>
      <c r="I843" s="52"/>
      <c r="J843" s="52"/>
      <c r="K843" s="52"/>
      <c r="L843" s="52"/>
      <c r="M843" s="52"/>
      <c r="N843" s="50">
        <v>109</v>
      </c>
      <c r="O843" s="50">
        <v>500</v>
      </c>
      <c r="P843" s="50"/>
      <c r="R843" s="53">
        <f>N843/O843</f>
        <v>0.218</v>
      </c>
    </row>
    <row r="844" spans="1:18" s="78" customFormat="1" x14ac:dyDescent="0.25">
      <c r="A844" s="72" t="s">
        <v>2585</v>
      </c>
      <c r="B844" s="73" t="s">
        <v>894</v>
      </c>
      <c r="C844" s="72"/>
      <c r="D844" s="73" t="s">
        <v>2556</v>
      </c>
      <c r="E844" s="74">
        <f>N844/O844</f>
        <v>0.18955823293172691</v>
      </c>
      <c r="F844" s="75"/>
      <c r="G844" s="76"/>
      <c r="H844" s="76"/>
      <c r="I844" s="77"/>
      <c r="J844" s="77"/>
      <c r="K844" s="77"/>
      <c r="L844" s="77"/>
      <c r="M844" s="77"/>
      <c r="N844" s="75">
        <f>SUM(N841:N843)</f>
        <v>236</v>
      </c>
      <c r="O844" s="75">
        <f>SUM(O841:O843)</f>
        <v>1245</v>
      </c>
      <c r="P844" s="75"/>
      <c r="R844" s="79"/>
    </row>
    <row r="845" spans="1:18" x14ac:dyDescent="0.25">
      <c r="A845" s="47" t="s">
        <v>1627</v>
      </c>
      <c r="B845" s="48" t="s">
        <v>1628</v>
      </c>
      <c r="C845" s="47" t="s">
        <v>1629</v>
      </c>
      <c r="D845" s="48" t="s">
        <v>1630</v>
      </c>
      <c r="E845" s="49">
        <v>0.28439999999999999</v>
      </c>
      <c r="F845" s="50">
        <v>888</v>
      </c>
      <c r="G845" s="51" t="str">
        <f>IF(E845&gt;=40%,"X","")</f>
        <v/>
      </c>
      <c r="H845" s="51" t="str">
        <f>IF(AND( E845&gt;=30%, E845 &lt;=39.99%),"X","")</f>
        <v/>
      </c>
      <c r="I845" s="52" t="s">
        <v>99</v>
      </c>
      <c r="J845" s="52"/>
      <c r="K845" s="52"/>
      <c r="L845" s="52" t="s">
        <v>100</v>
      </c>
      <c r="M845" s="52"/>
      <c r="N845" s="50">
        <v>95</v>
      </c>
      <c r="O845" s="50">
        <v>334</v>
      </c>
      <c r="P845" s="50"/>
      <c r="R845" s="53">
        <f>N845/O845</f>
        <v>0.28443113772455092</v>
      </c>
    </row>
    <row r="846" spans="1:18" x14ac:dyDescent="0.25">
      <c r="A846" s="47" t="s">
        <v>1627</v>
      </c>
      <c r="B846" s="48" t="s">
        <v>1628</v>
      </c>
      <c r="C846" s="47" t="s">
        <v>1631</v>
      </c>
      <c r="D846" s="48" t="s">
        <v>1632</v>
      </c>
      <c r="E846" s="49">
        <v>0.21379999999999999</v>
      </c>
      <c r="F846" s="50"/>
      <c r="G846" s="51" t="str">
        <f>IF(E846&gt;=40%,"X","")</f>
        <v/>
      </c>
      <c r="H846" s="51" t="str">
        <f>IF(AND( E846&gt;=30%, E846 &lt;=39.99%),"X","")</f>
        <v/>
      </c>
      <c r="I846" s="52" t="s">
        <v>99</v>
      </c>
      <c r="J846" s="52"/>
      <c r="K846" s="52"/>
      <c r="L846" s="52" t="s">
        <v>100</v>
      </c>
      <c r="M846" s="52"/>
      <c r="N846" s="50">
        <v>65</v>
      </c>
      <c r="O846" s="50">
        <v>304</v>
      </c>
      <c r="P846" s="50"/>
      <c r="R846" s="53">
        <f>N846/O846</f>
        <v>0.21381578947368421</v>
      </c>
    </row>
    <row r="847" spans="1:18" s="78" customFormat="1" x14ac:dyDescent="0.25">
      <c r="A847" s="72" t="s">
        <v>1627</v>
      </c>
      <c r="B847" s="73" t="s">
        <v>1628</v>
      </c>
      <c r="C847" s="72"/>
      <c r="D847" s="73" t="s">
        <v>2556</v>
      </c>
      <c r="E847" s="74">
        <f>N847/O847</f>
        <v>0.2507836990595611</v>
      </c>
      <c r="F847" s="75"/>
      <c r="G847" s="76"/>
      <c r="H847" s="76"/>
      <c r="I847" s="77"/>
      <c r="J847" s="77"/>
      <c r="K847" s="77"/>
      <c r="L847" s="77"/>
      <c r="M847" s="77"/>
      <c r="N847" s="75">
        <f>SUM(N845:N846)</f>
        <v>160</v>
      </c>
      <c r="O847" s="75">
        <f>SUM(O845:O846)</f>
        <v>638</v>
      </c>
      <c r="P847" s="75"/>
      <c r="R847" s="79"/>
    </row>
    <row r="848" spans="1:18" x14ac:dyDescent="0.25">
      <c r="A848" s="47" t="s">
        <v>374</v>
      </c>
      <c r="B848" s="47" t="s">
        <v>373</v>
      </c>
      <c r="C848" s="47" t="s">
        <v>379</v>
      </c>
      <c r="D848" s="47" t="s">
        <v>421</v>
      </c>
      <c r="E848" s="49">
        <v>0.10589999999999999</v>
      </c>
      <c r="F848" s="50"/>
      <c r="G848" s="51" t="str">
        <f>IF(E848&gt;=40%,"X","")</f>
        <v/>
      </c>
      <c r="H848" s="51" t="str">
        <f>IF(AND( E848&gt;=30%, E848 &lt;=39.99%),"X","")</f>
        <v/>
      </c>
      <c r="I848" s="52"/>
      <c r="J848" s="52"/>
      <c r="K848" s="52"/>
      <c r="L848" s="52"/>
      <c r="M848" s="52"/>
      <c r="N848" s="50">
        <v>63</v>
      </c>
      <c r="O848" s="50">
        <v>595</v>
      </c>
      <c r="P848" s="50"/>
      <c r="R848" s="53">
        <f>N848/O848</f>
        <v>0.10588235294117647</v>
      </c>
    </row>
    <row r="849" spans="1:18" x14ac:dyDescent="0.25">
      <c r="A849" s="47" t="s">
        <v>374</v>
      </c>
      <c r="B849" s="47" t="s">
        <v>373</v>
      </c>
      <c r="C849" s="47" t="s">
        <v>378</v>
      </c>
      <c r="D849" s="47" t="s">
        <v>377</v>
      </c>
      <c r="E849" s="49">
        <v>0.1</v>
      </c>
      <c r="F849" s="54"/>
      <c r="G849" s="51" t="str">
        <f>IF(E849&gt;=40%,"X","")</f>
        <v/>
      </c>
      <c r="H849" s="51" t="str">
        <f>IF(AND( E849&gt;=30%, E849 &lt;=39.99%),"X","")</f>
        <v/>
      </c>
      <c r="I849" s="52"/>
      <c r="J849" s="52"/>
      <c r="K849" s="52"/>
      <c r="L849" s="52"/>
      <c r="M849" s="52"/>
      <c r="N849" s="50">
        <v>36</v>
      </c>
      <c r="O849" s="50">
        <v>360</v>
      </c>
      <c r="P849" s="50"/>
      <c r="R849" s="53">
        <f>N849/O849</f>
        <v>0.1</v>
      </c>
    </row>
    <row r="850" spans="1:18" x14ac:dyDescent="0.25">
      <c r="A850" s="47" t="s">
        <v>374</v>
      </c>
      <c r="B850" s="47" t="s">
        <v>373</v>
      </c>
      <c r="C850" s="47" t="s">
        <v>376</v>
      </c>
      <c r="D850" s="47" t="s">
        <v>375</v>
      </c>
      <c r="E850" s="49">
        <v>0.14319999999999999</v>
      </c>
      <c r="F850" s="54"/>
      <c r="G850" s="51" t="str">
        <f>IF(E850&gt;=40%,"X","")</f>
        <v/>
      </c>
      <c r="H850" s="51" t="str">
        <f>IF(AND( E850&gt;=30%, E850 &lt;=39.99%),"X","")</f>
        <v/>
      </c>
      <c r="I850" s="52"/>
      <c r="J850" s="52"/>
      <c r="K850" s="52"/>
      <c r="L850" s="52"/>
      <c r="M850" s="52"/>
      <c r="N850" s="50">
        <v>58</v>
      </c>
      <c r="O850" s="50">
        <v>405</v>
      </c>
      <c r="P850" s="50"/>
      <c r="R850" s="53">
        <f>N850/O850</f>
        <v>0.14320987654320988</v>
      </c>
    </row>
    <row r="851" spans="1:18" x14ac:dyDescent="0.25">
      <c r="A851" s="47" t="s">
        <v>374</v>
      </c>
      <c r="B851" s="47" t="s">
        <v>373</v>
      </c>
      <c r="C851" s="47" t="s">
        <v>372</v>
      </c>
      <c r="D851" s="47" t="s">
        <v>461</v>
      </c>
      <c r="E851" s="49">
        <v>0.12039999999999999</v>
      </c>
      <c r="F851" s="50"/>
      <c r="G851" s="51" t="str">
        <f>IF(E851&gt;=40%,"X","")</f>
        <v/>
      </c>
      <c r="H851" s="51" t="str">
        <f>IF(AND( E851&gt;=30%, E851 &lt;=39.99%),"X","")</f>
        <v/>
      </c>
      <c r="I851" s="52"/>
      <c r="J851" s="52"/>
      <c r="K851" s="52"/>
      <c r="L851" s="52"/>
      <c r="M851" s="52"/>
      <c r="N851" s="50">
        <v>56</v>
      </c>
      <c r="O851" s="50">
        <v>465</v>
      </c>
      <c r="P851" s="50"/>
      <c r="R851" s="53">
        <f>N851/O851</f>
        <v>0.12043010752688173</v>
      </c>
    </row>
    <row r="852" spans="1:18" s="78" customFormat="1" x14ac:dyDescent="0.25">
      <c r="A852" s="72" t="s">
        <v>374</v>
      </c>
      <c r="B852" s="73" t="s">
        <v>373</v>
      </c>
      <c r="C852" s="72"/>
      <c r="D852" s="73" t="s">
        <v>2556</v>
      </c>
      <c r="E852" s="74">
        <f>N852/O852</f>
        <v>0.11671232876712329</v>
      </c>
      <c r="F852" s="75"/>
      <c r="G852" s="76"/>
      <c r="H852" s="76"/>
      <c r="I852" s="77"/>
      <c r="J852" s="77"/>
      <c r="K852" s="77"/>
      <c r="L852" s="77"/>
      <c r="M852" s="77"/>
      <c r="N852" s="75">
        <f>SUM(N848:N851)</f>
        <v>213</v>
      </c>
      <c r="O852" s="75">
        <f>SUM(O848:O851)</f>
        <v>1825</v>
      </c>
      <c r="P852" s="75"/>
      <c r="R852" s="79"/>
    </row>
    <row r="853" spans="1:18" x14ac:dyDescent="0.25">
      <c r="A853" s="47" t="s">
        <v>1745</v>
      </c>
      <c r="B853" s="48" t="s">
        <v>1746</v>
      </c>
      <c r="C853" s="47" t="s">
        <v>1747</v>
      </c>
      <c r="D853" s="48" t="s">
        <v>1748</v>
      </c>
      <c r="E853" s="49">
        <v>0.39400000000000002</v>
      </c>
      <c r="F853" s="54"/>
      <c r="G853" s="51" t="str">
        <f t="shared" ref="G853:G862" si="69">IF(E853&gt;=40%,"X","")</f>
        <v/>
      </c>
      <c r="H853" s="51" t="str">
        <f t="shared" ref="H853:H862" si="70">IF(AND( E853&gt;=30%, E853 &lt;=39.99%),"X","")</f>
        <v>X</v>
      </c>
      <c r="I853" s="52"/>
      <c r="J853" s="52"/>
      <c r="K853" s="52"/>
      <c r="L853" s="52"/>
      <c r="M853" s="52"/>
      <c r="N853" s="50">
        <v>158</v>
      </c>
      <c r="O853" s="50">
        <v>401</v>
      </c>
      <c r="P853" s="50"/>
      <c r="R853" s="53">
        <f t="shared" ref="R853:R862" si="71">N853/O853</f>
        <v>0.3940149625935162</v>
      </c>
    </row>
    <row r="854" spans="1:18" x14ac:dyDescent="0.25">
      <c r="A854" s="47" t="s">
        <v>1745</v>
      </c>
      <c r="B854" s="48" t="s">
        <v>1746</v>
      </c>
      <c r="C854" s="47" t="s">
        <v>1749</v>
      </c>
      <c r="D854" s="48" t="s">
        <v>1750</v>
      </c>
      <c r="E854" s="49">
        <v>0.27679999999999999</v>
      </c>
      <c r="F854" s="54"/>
      <c r="G854" s="51" t="str">
        <f t="shared" si="69"/>
        <v/>
      </c>
      <c r="H854" s="51" t="str">
        <f t="shared" si="70"/>
        <v/>
      </c>
      <c r="I854" s="52"/>
      <c r="J854" s="52"/>
      <c r="K854" s="52"/>
      <c r="L854" s="52"/>
      <c r="M854" s="52"/>
      <c r="N854" s="50">
        <v>62</v>
      </c>
      <c r="O854" s="50">
        <v>224</v>
      </c>
      <c r="P854" s="50"/>
      <c r="R854" s="53">
        <f t="shared" si="71"/>
        <v>0.2767857142857143</v>
      </c>
    </row>
    <row r="855" spans="1:18" x14ac:dyDescent="0.25">
      <c r="A855" s="47" t="s">
        <v>1745</v>
      </c>
      <c r="B855" s="48" t="s">
        <v>1746</v>
      </c>
      <c r="C855" s="47" t="s">
        <v>1751</v>
      </c>
      <c r="D855" s="48" t="s">
        <v>1752</v>
      </c>
      <c r="E855" s="49">
        <v>0.24060000000000001</v>
      </c>
      <c r="F855" s="50"/>
      <c r="G855" s="51" t="str">
        <f t="shared" si="69"/>
        <v/>
      </c>
      <c r="H855" s="51" t="str">
        <f t="shared" si="70"/>
        <v/>
      </c>
      <c r="I855" s="52"/>
      <c r="J855" s="52"/>
      <c r="K855" s="52"/>
      <c r="L855" s="52"/>
      <c r="M855" s="52"/>
      <c r="N855" s="50">
        <v>51</v>
      </c>
      <c r="O855" s="50">
        <v>212</v>
      </c>
      <c r="P855" s="50"/>
      <c r="R855" s="53">
        <f t="shared" si="71"/>
        <v>0.24056603773584906</v>
      </c>
    </row>
    <row r="856" spans="1:18" x14ac:dyDescent="0.25">
      <c r="A856" s="47" t="s">
        <v>1745</v>
      </c>
      <c r="B856" s="48" t="s">
        <v>1746</v>
      </c>
      <c r="C856" s="47" t="s">
        <v>1753</v>
      </c>
      <c r="D856" s="48" t="s">
        <v>1754</v>
      </c>
      <c r="E856" s="49">
        <v>0.25990000000000002</v>
      </c>
      <c r="F856" s="50"/>
      <c r="G856" s="51" t="str">
        <f t="shared" si="69"/>
        <v/>
      </c>
      <c r="H856" s="51" t="str">
        <f t="shared" si="70"/>
        <v/>
      </c>
      <c r="I856" s="52"/>
      <c r="J856" s="52"/>
      <c r="K856" s="52"/>
      <c r="L856" s="52"/>
      <c r="M856" s="52"/>
      <c r="N856" s="50">
        <v>125</v>
      </c>
      <c r="O856" s="50">
        <v>481</v>
      </c>
      <c r="P856" s="50"/>
      <c r="R856" s="53">
        <f t="shared" si="71"/>
        <v>0.25987525987525989</v>
      </c>
    </row>
    <row r="857" spans="1:18" x14ac:dyDescent="0.25">
      <c r="A857" s="47" t="s">
        <v>1745</v>
      </c>
      <c r="B857" s="48" t="s">
        <v>1746</v>
      </c>
      <c r="C857" s="47" t="s">
        <v>1755</v>
      </c>
      <c r="D857" s="48" t="s">
        <v>1756</v>
      </c>
      <c r="E857" s="49">
        <v>0.1021</v>
      </c>
      <c r="F857" s="50"/>
      <c r="G857" s="51" t="str">
        <f t="shared" si="69"/>
        <v/>
      </c>
      <c r="H857" s="51" t="str">
        <f t="shared" si="70"/>
        <v/>
      </c>
      <c r="I857" s="52"/>
      <c r="J857" s="52"/>
      <c r="K857" s="52"/>
      <c r="L857" s="52"/>
      <c r="M857" s="52"/>
      <c r="N857" s="50">
        <v>59</v>
      </c>
      <c r="O857" s="50">
        <v>578</v>
      </c>
      <c r="P857" s="50"/>
      <c r="R857" s="53">
        <f t="shared" si="71"/>
        <v>0.10207612456747404</v>
      </c>
    </row>
    <row r="858" spans="1:18" x14ac:dyDescent="0.25">
      <c r="A858" s="47" t="s">
        <v>1745</v>
      </c>
      <c r="B858" s="48" t="s">
        <v>1746</v>
      </c>
      <c r="C858" s="47" t="s">
        <v>1757</v>
      </c>
      <c r="D858" s="48" t="s">
        <v>1758</v>
      </c>
      <c r="E858" s="49">
        <v>0.20399999999999999</v>
      </c>
      <c r="F858" s="50"/>
      <c r="G858" s="51" t="str">
        <f t="shared" si="69"/>
        <v/>
      </c>
      <c r="H858" s="51" t="str">
        <f t="shared" si="70"/>
        <v/>
      </c>
      <c r="I858" s="52"/>
      <c r="J858" s="52"/>
      <c r="K858" s="52"/>
      <c r="L858" s="52"/>
      <c r="M858" s="52"/>
      <c r="N858" s="50">
        <f>138+20+6</f>
        <v>164</v>
      </c>
      <c r="O858" s="50">
        <f>18+786</f>
        <v>804</v>
      </c>
      <c r="P858" s="50"/>
      <c r="R858" s="53">
        <f t="shared" si="71"/>
        <v>0.20398009950248755</v>
      </c>
    </row>
    <row r="859" spans="1:18" x14ac:dyDescent="0.25">
      <c r="A859" s="47" t="s">
        <v>1745</v>
      </c>
      <c r="B859" s="48" t="s">
        <v>1746</v>
      </c>
      <c r="C859" s="47" t="s">
        <v>1759</v>
      </c>
      <c r="D859" s="48" t="s">
        <v>1760</v>
      </c>
      <c r="E859" s="49">
        <v>0.17979999999999999</v>
      </c>
      <c r="F859" s="50"/>
      <c r="G859" s="51" t="str">
        <f t="shared" si="69"/>
        <v/>
      </c>
      <c r="H859" s="51" t="str">
        <f t="shared" si="70"/>
        <v/>
      </c>
      <c r="I859" s="52"/>
      <c r="J859" s="52"/>
      <c r="K859" s="52"/>
      <c r="L859" s="52"/>
      <c r="M859" s="52"/>
      <c r="N859" s="50">
        <f>127+23+6+6</f>
        <v>162</v>
      </c>
      <c r="O859" s="50">
        <f>28+854+19</f>
        <v>901</v>
      </c>
      <c r="P859" s="50"/>
      <c r="R859" s="53">
        <f t="shared" si="71"/>
        <v>0.17980022197558268</v>
      </c>
    </row>
    <row r="860" spans="1:18" x14ac:dyDescent="0.25">
      <c r="A860" s="47" t="s">
        <v>1745</v>
      </c>
      <c r="B860" s="48" t="s">
        <v>1746</v>
      </c>
      <c r="C860" s="47" t="s">
        <v>1761</v>
      </c>
      <c r="D860" s="48" t="s">
        <v>1762</v>
      </c>
      <c r="E860" s="49">
        <v>0.1527</v>
      </c>
      <c r="F860" s="50"/>
      <c r="G860" s="51" t="str">
        <f t="shared" si="69"/>
        <v/>
      </c>
      <c r="H860" s="51" t="str">
        <f t="shared" si="70"/>
        <v/>
      </c>
      <c r="I860" s="52"/>
      <c r="J860" s="52"/>
      <c r="K860" s="52"/>
      <c r="L860" s="52"/>
      <c r="M860" s="52"/>
      <c r="N860" s="50">
        <f>125+28+13+13</f>
        <v>179</v>
      </c>
      <c r="O860" s="50">
        <f>34+1096+42</f>
        <v>1172</v>
      </c>
      <c r="P860" s="50"/>
      <c r="R860" s="53">
        <f t="shared" si="71"/>
        <v>0.15273037542662116</v>
      </c>
    </row>
    <row r="861" spans="1:18" x14ac:dyDescent="0.25">
      <c r="A861" s="47" t="s">
        <v>1745</v>
      </c>
      <c r="B861" s="48" t="s">
        <v>1746</v>
      </c>
      <c r="C861" s="47" t="s">
        <v>1763</v>
      </c>
      <c r="D861" s="48" t="s">
        <v>1764</v>
      </c>
      <c r="E861" s="49">
        <v>0.1638</v>
      </c>
      <c r="F861" s="50"/>
      <c r="G861" s="51" t="str">
        <f t="shared" si="69"/>
        <v/>
      </c>
      <c r="H861" s="51" t="str">
        <f t="shared" si="70"/>
        <v/>
      </c>
      <c r="I861" s="52"/>
      <c r="J861" s="52"/>
      <c r="K861" s="52"/>
      <c r="L861" s="52"/>
      <c r="M861" s="52"/>
      <c r="N861" s="50">
        <v>67</v>
      </c>
      <c r="O861" s="50">
        <v>409</v>
      </c>
      <c r="P861" s="50"/>
      <c r="R861" s="53">
        <f t="shared" si="71"/>
        <v>0.16381418092909536</v>
      </c>
    </row>
    <row r="862" spans="1:18" x14ac:dyDescent="0.25">
      <c r="A862" s="47" t="s">
        <v>1745</v>
      </c>
      <c r="B862" s="48" t="s">
        <v>1746</v>
      </c>
      <c r="C862" s="47" t="s">
        <v>1765</v>
      </c>
      <c r="D862" s="48" t="s">
        <v>1766</v>
      </c>
      <c r="E862" s="49">
        <v>0.2203</v>
      </c>
      <c r="F862" s="50"/>
      <c r="G862" s="51" t="str">
        <f t="shared" si="69"/>
        <v/>
      </c>
      <c r="H862" s="51" t="str">
        <f t="shared" si="70"/>
        <v/>
      </c>
      <c r="I862" s="52"/>
      <c r="J862" s="52"/>
      <c r="K862" s="52"/>
      <c r="L862" s="52"/>
      <c r="M862" s="52"/>
      <c r="N862" s="50">
        <v>89</v>
      </c>
      <c r="O862" s="50">
        <f>5+399</f>
        <v>404</v>
      </c>
      <c r="P862" s="50"/>
      <c r="R862" s="53">
        <f t="shared" si="71"/>
        <v>0.2202970297029703</v>
      </c>
    </row>
    <row r="863" spans="1:18" s="78" customFormat="1" x14ac:dyDescent="0.25">
      <c r="A863" s="72" t="s">
        <v>1745</v>
      </c>
      <c r="B863" s="73" t="s">
        <v>1746</v>
      </c>
      <c r="C863" s="72"/>
      <c r="D863" s="73" t="s">
        <v>2556</v>
      </c>
      <c r="E863" s="74">
        <f>N863/O863</f>
        <v>0.19978517722878625</v>
      </c>
      <c r="F863" s="75"/>
      <c r="G863" s="76"/>
      <c r="H863" s="76"/>
      <c r="I863" s="77"/>
      <c r="J863" s="77"/>
      <c r="K863" s="77"/>
      <c r="L863" s="77"/>
      <c r="M863" s="77"/>
      <c r="N863" s="75">
        <f>SUM(N853:N862)</f>
        <v>1116</v>
      </c>
      <c r="O863" s="75">
        <f>SUM(O853:O862)</f>
        <v>5586</v>
      </c>
      <c r="P863" s="75"/>
      <c r="R863" s="79"/>
    </row>
    <row r="864" spans="1:18" x14ac:dyDescent="0.25">
      <c r="A864" s="47" t="s">
        <v>1469</v>
      </c>
      <c r="B864" s="48" t="s">
        <v>1470</v>
      </c>
      <c r="C864" s="47" t="s">
        <v>1471</v>
      </c>
      <c r="D864" s="48" t="s">
        <v>1472</v>
      </c>
      <c r="E864" s="49">
        <v>0.30649999999999999</v>
      </c>
      <c r="F864" s="50"/>
      <c r="G864" s="51" t="str">
        <f>IF(E864&gt;=40%,"X","")</f>
        <v/>
      </c>
      <c r="H864" s="51" t="str">
        <f>IF(AND( E864&gt;=30%, E864 &lt;=39.99%),"X","")</f>
        <v>X</v>
      </c>
      <c r="I864" s="52"/>
      <c r="J864" s="52"/>
      <c r="K864" s="52"/>
      <c r="L864" s="52"/>
      <c r="M864" s="52"/>
      <c r="N864" s="50">
        <v>114</v>
      </c>
      <c r="O864" s="50">
        <v>372</v>
      </c>
      <c r="P864" s="50"/>
      <c r="R864" s="53">
        <f>N864/O864</f>
        <v>0.30645161290322581</v>
      </c>
    </row>
    <row r="865" spans="1:18" x14ac:dyDescent="0.25">
      <c r="A865" s="47" t="s">
        <v>1469</v>
      </c>
      <c r="B865" s="48" t="s">
        <v>1470</v>
      </c>
      <c r="C865" s="47" t="s">
        <v>1473</v>
      </c>
      <c r="D865" s="48" t="s">
        <v>1474</v>
      </c>
      <c r="E865" s="49">
        <v>0.23899999999999999</v>
      </c>
      <c r="F865" s="50"/>
      <c r="G865" s="51" t="str">
        <f>IF(E865&gt;=40%,"X","")</f>
        <v/>
      </c>
      <c r="H865" s="51" t="str">
        <f>IF(AND( E865&gt;=30%, E865 &lt;=39.99%),"X","")</f>
        <v/>
      </c>
      <c r="I865" s="52"/>
      <c r="J865" s="52"/>
      <c r="K865" s="52"/>
      <c r="L865" s="52"/>
      <c r="M865" s="52"/>
      <c r="N865" s="50">
        <v>60</v>
      </c>
      <c r="O865" s="50">
        <v>251</v>
      </c>
      <c r="P865" s="50"/>
      <c r="R865" s="53">
        <f>N865/O865</f>
        <v>0.23904382470119523</v>
      </c>
    </row>
    <row r="866" spans="1:18" s="78" customFormat="1" x14ac:dyDescent="0.25">
      <c r="A866" s="72" t="s">
        <v>1469</v>
      </c>
      <c r="B866" s="73" t="s">
        <v>1470</v>
      </c>
      <c r="C866" s="72"/>
      <c r="D866" s="73" t="s">
        <v>2556</v>
      </c>
      <c r="E866" s="74">
        <f>N866/O866</f>
        <v>0.27929373996789725</v>
      </c>
      <c r="F866" s="75"/>
      <c r="G866" s="76"/>
      <c r="H866" s="76"/>
      <c r="I866" s="77"/>
      <c r="J866" s="77"/>
      <c r="K866" s="77"/>
      <c r="L866" s="77"/>
      <c r="M866" s="77"/>
      <c r="N866" s="75">
        <f>SUM(N864:N865)</f>
        <v>174</v>
      </c>
      <c r="O866" s="75">
        <f>SUM(O864:O865)</f>
        <v>623</v>
      </c>
      <c r="P866" s="75"/>
      <c r="R866" s="79"/>
    </row>
    <row r="867" spans="1:18" x14ac:dyDescent="0.25">
      <c r="A867" s="47" t="s">
        <v>2232</v>
      </c>
      <c r="B867" s="48" t="s">
        <v>2233</v>
      </c>
      <c r="C867" s="47" t="s">
        <v>2234</v>
      </c>
      <c r="D867" s="48" t="s">
        <v>2235</v>
      </c>
      <c r="E867" s="49">
        <v>0.3004</v>
      </c>
      <c r="F867" s="50">
        <v>888</v>
      </c>
      <c r="G867" s="51" t="str">
        <f>IF(E867&gt;=40%,"X","")</f>
        <v/>
      </c>
      <c r="H867" s="51" t="str">
        <f>IF(AND( E867&gt;=30%, E867 &lt;=39.99%),"X","")</f>
        <v>X</v>
      </c>
      <c r="I867" s="52"/>
      <c r="J867" s="52"/>
      <c r="K867" s="52"/>
      <c r="L867" s="52"/>
      <c r="M867" s="52"/>
      <c r="N867" s="50">
        <v>76</v>
      </c>
      <c r="O867" s="50">
        <v>253</v>
      </c>
      <c r="P867" s="50"/>
      <c r="R867" s="53">
        <f>N867/O867</f>
        <v>0.30039525691699603</v>
      </c>
    </row>
    <row r="868" spans="1:18" x14ac:dyDescent="0.25">
      <c r="A868" s="47" t="s">
        <v>2232</v>
      </c>
      <c r="B868" s="48" t="s">
        <v>2233</v>
      </c>
      <c r="C868" s="47" t="s">
        <v>2236</v>
      </c>
      <c r="D868" s="48" t="s">
        <v>2237</v>
      </c>
      <c r="E868" s="49">
        <v>0.2082</v>
      </c>
      <c r="F868" s="50"/>
      <c r="G868" s="51" t="str">
        <f>IF(E868&gt;=40%,"X","")</f>
        <v/>
      </c>
      <c r="H868" s="51" t="str">
        <f>IF(AND( E868&gt;=30%, E868 &lt;=39.99%),"X","")</f>
        <v/>
      </c>
      <c r="I868" s="52"/>
      <c r="J868" s="52"/>
      <c r="K868" s="52"/>
      <c r="L868" s="52"/>
      <c r="M868" s="52"/>
      <c r="N868" s="50">
        <v>56</v>
      </c>
      <c r="O868" s="50">
        <v>269</v>
      </c>
      <c r="P868" s="50"/>
      <c r="R868" s="53">
        <f>N868/O868</f>
        <v>0.20817843866171004</v>
      </c>
    </row>
    <row r="869" spans="1:18" s="78" customFormat="1" x14ac:dyDescent="0.25">
      <c r="A869" s="72" t="s">
        <v>2232</v>
      </c>
      <c r="B869" s="73" t="s">
        <v>2233</v>
      </c>
      <c r="C869" s="72"/>
      <c r="D869" s="73" t="s">
        <v>2556</v>
      </c>
      <c r="E869" s="74">
        <f>N869/O869</f>
        <v>0.25287356321839083</v>
      </c>
      <c r="F869" s="75"/>
      <c r="G869" s="76"/>
      <c r="H869" s="76"/>
      <c r="I869" s="77"/>
      <c r="J869" s="77"/>
      <c r="K869" s="77"/>
      <c r="L869" s="77"/>
      <c r="M869" s="77"/>
      <c r="N869" s="75">
        <f>SUM(N867:N868)</f>
        <v>132</v>
      </c>
      <c r="O869" s="75">
        <f>SUM(O867:O868)</f>
        <v>522</v>
      </c>
      <c r="P869" s="75"/>
      <c r="R869" s="79"/>
    </row>
    <row r="870" spans="1:18" x14ac:dyDescent="0.25">
      <c r="A870" s="47" t="s">
        <v>1141</v>
      </c>
      <c r="B870" s="48" t="s">
        <v>1142</v>
      </c>
      <c r="C870" s="47" t="s">
        <v>1143</v>
      </c>
      <c r="D870" s="48" t="s">
        <v>117</v>
      </c>
      <c r="E870" s="49">
        <v>0.22124670763827919</v>
      </c>
      <c r="F870" s="50">
        <v>888</v>
      </c>
      <c r="G870" s="51" t="s">
        <v>92</v>
      </c>
      <c r="H870" s="51"/>
      <c r="I870" s="52"/>
      <c r="J870" s="52"/>
      <c r="K870" s="52"/>
      <c r="L870" s="52"/>
      <c r="M870" s="52"/>
      <c r="N870" s="50">
        <v>504</v>
      </c>
      <c r="O870" s="50">
        <v>2278</v>
      </c>
      <c r="P870" s="50"/>
      <c r="R870" s="53">
        <f t="shared" ref="R870:R908" si="72">N870/O870</f>
        <v>0.22124670763827919</v>
      </c>
    </row>
    <row r="871" spans="1:18" x14ac:dyDescent="0.25">
      <c r="A871" s="47" t="s">
        <v>1141</v>
      </c>
      <c r="B871" s="48" t="s">
        <v>1142</v>
      </c>
      <c r="C871" s="47" t="s">
        <v>1144</v>
      </c>
      <c r="D871" s="48" t="s">
        <v>1145</v>
      </c>
      <c r="E871" s="49">
        <v>0.35749588138385502</v>
      </c>
      <c r="F871" s="50"/>
      <c r="G871" s="51" t="s">
        <v>92</v>
      </c>
      <c r="H871" s="51" t="s">
        <v>99</v>
      </c>
      <c r="I871" s="52"/>
      <c r="J871" s="52"/>
      <c r="K871" s="52"/>
      <c r="L871" s="52"/>
      <c r="M871" s="52"/>
      <c r="N871" s="50">
        <v>217</v>
      </c>
      <c r="O871" s="50">
        <v>607</v>
      </c>
      <c r="P871" s="50"/>
      <c r="R871" s="53">
        <f t="shared" si="72"/>
        <v>0.35749588138385502</v>
      </c>
    </row>
    <row r="872" spans="1:18" x14ac:dyDescent="0.25">
      <c r="A872" s="47" t="s">
        <v>1141</v>
      </c>
      <c r="B872" s="48" t="s">
        <v>1142</v>
      </c>
      <c r="C872" s="47" t="s">
        <v>1146</v>
      </c>
      <c r="D872" s="48" t="s">
        <v>1147</v>
      </c>
      <c r="E872" s="49">
        <v>0.21644612476370512</v>
      </c>
      <c r="F872" s="50"/>
      <c r="G872" s="51" t="s">
        <v>92</v>
      </c>
      <c r="H872" s="51" t="s">
        <v>92</v>
      </c>
      <c r="I872" s="52"/>
      <c r="J872" s="52"/>
      <c r="K872" s="52"/>
      <c r="L872" s="52"/>
      <c r="M872" s="52"/>
      <c r="N872" s="50">
        <v>229</v>
      </c>
      <c r="O872" s="50">
        <v>1058</v>
      </c>
      <c r="P872" s="50"/>
      <c r="R872" s="53">
        <f t="shared" si="72"/>
        <v>0.21644612476370512</v>
      </c>
    </row>
    <row r="873" spans="1:18" x14ac:dyDescent="0.25">
      <c r="A873" s="47" t="s">
        <v>1141</v>
      </c>
      <c r="B873" s="48" t="s">
        <v>1142</v>
      </c>
      <c r="C873" s="47" t="s">
        <v>1148</v>
      </c>
      <c r="D873" s="48" t="s">
        <v>1149</v>
      </c>
      <c r="E873" s="49">
        <v>0.59159159159159158</v>
      </c>
      <c r="F873" s="54"/>
      <c r="G873" s="51" t="s">
        <v>99</v>
      </c>
      <c r="H873" s="51" t="s">
        <v>92</v>
      </c>
      <c r="I873" s="52"/>
      <c r="J873" s="52"/>
      <c r="K873" s="52"/>
      <c r="L873" s="52"/>
      <c r="M873" s="52"/>
      <c r="N873" s="50">
        <v>197</v>
      </c>
      <c r="O873" s="50">
        <v>333</v>
      </c>
      <c r="P873" s="50"/>
      <c r="R873" s="53">
        <f t="shared" si="72"/>
        <v>0.59159159159159158</v>
      </c>
    </row>
    <row r="874" spans="1:18" x14ac:dyDescent="0.25">
      <c r="A874" s="47" t="s">
        <v>1141</v>
      </c>
      <c r="B874" s="48" t="s">
        <v>1142</v>
      </c>
      <c r="C874" s="47" t="s">
        <v>1150</v>
      </c>
      <c r="D874" s="48" t="s">
        <v>1151</v>
      </c>
      <c r="E874" s="49">
        <v>0.29616724738675959</v>
      </c>
      <c r="F874" s="54"/>
      <c r="G874" s="51" t="s">
        <v>92</v>
      </c>
      <c r="H874" s="51" t="s">
        <v>92</v>
      </c>
      <c r="I874" s="52"/>
      <c r="J874" s="52"/>
      <c r="K874" s="52"/>
      <c r="L874" s="52"/>
      <c r="M874" s="52"/>
      <c r="N874" s="50">
        <v>170</v>
      </c>
      <c r="O874" s="50">
        <v>574</v>
      </c>
      <c r="P874" s="50"/>
      <c r="R874" s="53">
        <f t="shared" si="72"/>
        <v>0.29616724738675959</v>
      </c>
    </row>
    <row r="875" spans="1:18" x14ac:dyDescent="0.25">
      <c r="A875" s="47" t="s">
        <v>1141</v>
      </c>
      <c r="B875" s="48" t="s">
        <v>1142</v>
      </c>
      <c r="C875" s="47" t="s">
        <v>1152</v>
      </c>
      <c r="D875" s="48" t="s">
        <v>1153</v>
      </c>
      <c r="E875" s="49">
        <v>0.59004739336492895</v>
      </c>
      <c r="F875" s="50"/>
      <c r="G875" s="51" t="s">
        <v>99</v>
      </c>
      <c r="H875" s="51" t="s">
        <v>92</v>
      </c>
      <c r="I875" s="52"/>
      <c r="J875" s="52"/>
      <c r="K875" s="52"/>
      <c r="L875" s="52"/>
      <c r="M875" s="52"/>
      <c r="N875" s="50">
        <v>249</v>
      </c>
      <c r="O875" s="50">
        <v>422</v>
      </c>
      <c r="P875" s="50"/>
      <c r="R875" s="53">
        <f t="shared" si="72"/>
        <v>0.59004739336492895</v>
      </c>
    </row>
    <row r="876" spans="1:18" x14ac:dyDescent="0.25">
      <c r="A876" s="47" t="s">
        <v>1141</v>
      </c>
      <c r="B876" s="48" t="s">
        <v>1142</v>
      </c>
      <c r="C876" s="47" t="s">
        <v>1154</v>
      </c>
      <c r="D876" s="48" t="s">
        <v>1155</v>
      </c>
      <c r="E876" s="49">
        <v>0.59643916913946593</v>
      </c>
      <c r="F876" s="50"/>
      <c r="G876" s="51" t="s">
        <v>99</v>
      </c>
      <c r="H876" s="51" t="s">
        <v>92</v>
      </c>
      <c r="I876" s="52"/>
      <c r="J876" s="52"/>
      <c r="K876" s="52"/>
      <c r="L876" s="52"/>
      <c r="M876" s="52"/>
      <c r="N876" s="50">
        <v>201</v>
      </c>
      <c r="O876" s="50">
        <v>337</v>
      </c>
      <c r="P876" s="50"/>
      <c r="R876" s="53">
        <f t="shared" si="72"/>
        <v>0.59643916913946593</v>
      </c>
    </row>
    <row r="877" spans="1:18" x14ac:dyDescent="0.25">
      <c r="A877" s="47" t="s">
        <v>1141</v>
      </c>
      <c r="B877" s="48" t="s">
        <v>1142</v>
      </c>
      <c r="C877" s="47" t="s">
        <v>1156</v>
      </c>
      <c r="D877" s="48" t="s">
        <v>1157</v>
      </c>
      <c r="E877" s="49">
        <v>0.57597173144876324</v>
      </c>
      <c r="F877" s="50"/>
      <c r="G877" s="51" t="s">
        <v>99</v>
      </c>
      <c r="H877" s="51" t="s">
        <v>92</v>
      </c>
      <c r="I877" s="52"/>
      <c r="J877" s="52"/>
      <c r="K877" s="52"/>
      <c r="L877" s="52"/>
      <c r="M877" s="52"/>
      <c r="N877" s="50">
        <v>163</v>
      </c>
      <c r="O877" s="50">
        <v>283</v>
      </c>
      <c r="P877" s="50"/>
      <c r="R877" s="53">
        <f t="shared" si="72"/>
        <v>0.57597173144876324</v>
      </c>
    </row>
    <row r="878" spans="1:18" x14ac:dyDescent="0.25">
      <c r="A878" s="47" t="s">
        <v>1141</v>
      </c>
      <c r="B878" s="48" t="s">
        <v>1142</v>
      </c>
      <c r="C878" s="47" t="s">
        <v>1158</v>
      </c>
      <c r="D878" s="48" t="s">
        <v>1159</v>
      </c>
      <c r="E878" s="49">
        <v>0.45171339563862928</v>
      </c>
      <c r="F878" s="50"/>
      <c r="G878" s="51" t="s">
        <v>99</v>
      </c>
      <c r="H878" s="51" t="s">
        <v>92</v>
      </c>
      <c r="I878" s="52"/>
      <c r="J878" s="52"/>
      <c r="K878" s="52"/>
      <c r="L878" s="52"/>
      <c r="M878" s="52"/>
      <c r="N878" s="50">
        <v>145</v>
      </c>
      <c r="O878" s="50">
        <v>321</v>
      </c>
      <c r="P878" s="50"/>
      <c r="R878" s="53">
        <f t="shared" si="72"/>
        <v>0.45171339563862928</v>
      </c>
    </row>
    <row r="879" spans="1:18" x14ac:dyDescent="0.25">
      <c r="A879" s="47" t="s">
        <v>1141</v>
      </c>
      <c r="B879" s="48" t="s">
        <v>1142</v>
      </c>
      <c r="C879" s="47" t="s">
        <v>1160</v>
      </c>
      <c r="D879" s="48" t="s">
        <v>1161</v>
      </c>
      <c r="E879" s="49">
        <v>0.23469387755102042</v>
      </c>
      <c r="F879" s="50"/>
      <c r="G879" s="51"/>
      <c r="H879" s="51" t="s">
        <v>92</v>
      </c>
      <c r="I879" s="52"/>
      <c r="J879" s="52"/>
      <c r="K879" s="52"/>
      <c r="L879" s="52"/>
      <c r="M879" s="52"/>
      <c r="N879" s="50">
        <v>46</v>
      </c>
      <c r="O879" s="50">
        <v>196</v>
      </c>
      <c r="P879" s="50"/>
      <c r="R879" s="53">
        <f t="shared" si="72"/>
        <v>0.23469387755102042</v>
      </c>
    </row>
    <row r="880" spans="1:18" x14ac:dyDescent="0.25">
      <c r="A880" s="47" t="s">
        <v>1141</v>
      </c>
      <c r="B880" s="48" t="s">
        <v>1142</v>
      </c>
      <c r="C880" s="47" t="s">
        <v>1162</v>
      </c>
      <c r="D880" s="48" t="s">
        <v>1163</v>
      </c>
      <c r="E880" s="49">
        <v>9.7625329815303433E-2</v>
      </c>
      <c r="F880" s="50"/>
      <c r="G880" s="51" t="s">
        <v>92</v>
      </c>
      <c r="H880" s="51" t="s">
        <v>92</v>
      </c>
      <c r="I880" s="52"/>
      <c r="J880" s="52"/>
      <c r="K880" s="52"/>
      <c r="L880" s="52"/>
      <c r="M880" s="52"/>
      <c r="N880" s="50">
        <v>37</v>
      </c>
      <c r="O880" s="50">
        <v>379</v>
      </c>
      <c r="P880" s="50"/>
      <c r="R880" s="53">
        <f t="shared" si="72"/>
        <v>9.7625329815303433E-2</v>
      </c>
    </row>
    <row r="881" spans="1:18" x14ac:dyDescent="0.25">
      <c r="A881" s="47" t="s">
        <v>1141</v>
      </c>
      <c r="B881" s="48" t="s">
        <v>1142</v>
      </c>
      <c r="C881" s="47" t="s">
        <v>1164</v>
      </c>
      <c r="D881" s="48" t="s">
        <v>1165</v>
      </c>
      <c r="E881" s="49">
        <v>0.20905923344947736</v>
      </c>
      <c r="F881" s="50"/>
      <c r="G881" s="51" t="s">
        <v>92</v>
      </c>
      <c r="H881" s="51" t="s">
        <v>92</v>
      </c>
      <c r="I881" s="52"/>
      <c r="J881" s="52"/>
      <c r="K881" s="52"/>
      <c r="L881" s="52"/>
      <c r="M881" s="52"/>
      <c r="N881" s="50">
        <v>60</v>
      </c>
      <c r="O881" s="50">
        <v>287</v>
      </c>
      <c r="P881" s="50"/>
      <c r="R881" s="53">
        <f t="shared" si="72"/>
        <v>0.20905923344947736</v>
      </c>
    </row>
    <row r="882" spans="1:18" x14ac:dyDescent="0.25">
      <c r="A882" s="47" t="s">
        <v>1141</v>
      </c>
      <c r="B882" s="48" t="s">
        <v>1142</v>
      </c>
      <c r="C882" s="47" t="s">
        <v>1166</v>
      </c>
      <c r="D882" s="48" t="s">
        <v>1167</v>
      </c>
      <c r="E882" s="49">
        <v>0.52097902097902093</v>
      </c>
      <c r="F882" s="50"/>
      <c r="G882" s="51" t="s">
        <v>99</v>
      </c>
      <c r="H882" s="51" t="s">
        <v>92</v>
      </c>
      <c r="I882" s="52"/>
      <c r="J882" s="52"/>
      <c r="K882" s="52"/>
      <c r="L882" s="52"/>
      <c r="M882" s="52"/>
      <c r="N882" s="50">
        <v>149</v>
      </c>
      <c r="O882" s="50">
        <v>286</v>
      </c>
      <c r="P882" s="50"/>
      <c r="R882" s="53">
        <f t="shared" si="72"/>
        <v>0.52097902097902093</v>
      </c>
    </row>
    <row r="883" spans="1:18" x14ac:dyDescent="0.25">
      <c r="A883" s="47" t="s">
        <v>1141</v>
      </c>
      <c r="B883" s="48" t="s">
        <v>1142</v>
      </c>
      <c r="C883" s="47" t="s">
        <v>1168</v>
      </c>
      <c r="D883" s="48" t="s">
        <v>1169</v>
      </c>
      <c r="E883" s="49">
        <v>0.14457831325301204</v>
      </c>
      <c r="F883" s="50"/>
      <c r="G883" s="51" t="s">
        <v>92</v>
      </c>
      <c r="H883" s="51" t="s">
        <v>92</v>
      </c>
      <c r="I883" s="52"/>
      <c r="J883" s="52"/>
      <c r="K883" s="52"/>
      <c r="L883" s="52"/>
      <c r="M883" s="52"/>
      <c r="N883" s="50">
        <v>60</v>
      </c>
      <c r="O883" s="50">
        <v>415</v>
      </c>
      <c r="P883" s="50"/>
      <c r="R883" s="53">
        <f t="shared" si="72"/>
        <v>0.14457831325301204</v>
      </c>
    </row>
    <row r="884" spans="1:18" x14ac:dyDescent="0.25">
      <c r="A884" s="47" t="s">
        <v>1141</v>
      </c>
      <c r="B884" s="48" t="s">
        <v>1142</v>
      </c>
      <c r="C884" s="47" t="s">
        <v>1170</v>
      </c>
      <c r="D884" s="48" t="s">
        <v>1171</v>
      </c>
      <c r="E884" s="49">
        <v>0.51506849315068493</v>
      </c>
      <c r="F884" s="50"/>
      <c r="G884" s="51" t="s">
        <v>99</v>
      </c>
      <c r="H884" s="51" t="s">
        <v>92</v>
      </c>
      <c r="I884" s="52"/>
      <c r="J884" s="52"/>
      <c r="K884" s="52"/>
      <c r="L884" s="52"/>
      <c r="M884" s="52"/>
      <c r="N884" s="50">
        <v>188</v>
      </c>
      <c r="O884" s="50">
        <v>365</v>
      </c>
      <c r="P884" s="50"/>
      <c r="R884" s="53">
        <f t="shared" si="72"/>
        <v>0.51506849315068493</v>
      </c>
    </row>
    <row r="885" spans="1:18" x14ac:dyDescent="0.25">
      <c r="A885" s="47" t="s">
        <v>1141</v>
      </c>
      <c r="B885" s="48" t="s">
        <v>1142</v>
      </c>
      <c r="C885" s="47" t="s">
        <v>1172</v>
      </c>
      <c r="D885" s="48" t="s">
        <v>1173</v>
      </c>
      <c r="E885" s="49">
        <v>0.2446043165467626</v>
      </c>
      <c r="F885" s="50"/>
      <c r="G885" s="51" t="s">
        <v>92</v>
      </c>
      <c r="H885" s="51" t="s">
        <v>92</v>
      </c>
      <c r="I885" s="52"/>
      <c r="J885" s="52"/>
      <c r="K885" s="52"/>
      <c r="L885" s="52"/>
      <c r="M885" s="52"/>
      <c r="N885" s="50">
        <v>68</v>
      </c>
      <c r="O885" s="50">
        <v>278</v>
      </c>
      <c r="P885" s="50"/>
      <c r="R885" s="53">
        <f t="shared" si="72"/>
        <v>0.2446043165467626</v>
      </c>
    </row>
    <row r="886" spans="1:18" x14ac:dyDescent="0.25">
      <c r="A886" s="47" t="s">
        <v>1141</v>
      </c>
      <c r="B886" s="48" t="s">
        <v>1142</v>
      </c>
      <c r="C886" s="47" t="s">
        <v>1174</v>
      </c>
      <c r="D886" s="48" t="s">
        <v>1175</v>
      </c>
      <c r="E886" s="49">
        <v>0.61758241758241761</v>
      </c>
      <c r="F886" s="50"/>
      <c r="G886" s="51" t="s">
        <v>99</v>
      </c>
      <c r="H886" s="51" t="s">
        <v>92</v>
      </c>
      <c r="I886" s="52"/>
      <c r="J886" s="52"/>
      <c r="K886" s="52"/>
      <c r="L886" s="52"/>
      <c r="M886" s="52"/>
      <c r="N886" s="50">
        <v>281</v>
      </c>
      <c r="O886" s="50">
        <v>455</v>
      </c>
      <c r="P886" s="50"/>
      <c r="R886" s="53">
        <f t="shared" si="72"/>
        <v>0.61758241758241761</v>
      </c>
    </row>
    <row r="887" spans="1:18" x14ac:dyDescent="0.25">
      <c r="A887" s="47" t="s">
        <v>1141</v>
      </c>
      <c r="B887" s="48" t="s">
        <v>1142</v>
      </c>
      <c r="C887" s="47" t="s">
        <v>1176</v>
      </c>
      <c r="D887" s="48" t="s">
        <v>1177</v>
      </c>
      <c r="E887" s="49">
        <v>0.68072289156626509</v>
      </c>
      <c r="F887" s="50"/>
      <c r="G887" s="51" t="s">
        <v>99</v>
      </c>
      <c r="H887" s="51" t="s">
        <v>92</v>
      </c>
      <c r="I887" s="52"/>
      <c r="J887" s="52"/>
      <c r="K887" s="52"/>
      <c r="L887" s="52"/>
      <c r="M887" s="52"/>
      <c r="N887" s="50">
        <v>226</v>
      </c>
      <c r="O887" s="50">
        <v>332</v>
      </c>
      <c r="P887" s="50"/>
      <c r="R887" s="53">
        <f t="shared" si="72"/>
        <v>0.68072289156626509</v>
      </c>
    </row>
    <row r="888" spans="1:18" x14ac:dyDescent="0.25">
      <c r="A888" s="47" t="s">
        <v>1141</v>
      </c>
      <c r="B888" s="48" t="s">
        <v>1142</v>
      </c>
      <c r="C888" s="47" t="s">
        <v>1178</v>
      </c>
      <c r="D888" s="48" t="s">
        <v>1179</v>
      </c>
      <c r="E888" s="49">
        <v>0.29268292682926828</v>
      </c>
      <c r="F888" s="50"/>
      <c r="G888" s="51" t="s">
        <v>92</v>
      </c>
      <c r="H888" s="51" t="s">
        <v>92</v>
      </c>
      <c r="I888" s="52"/>
      <c r="J888" s="52"/>
      <c r="K888" s="52"/>
      <c r="L888" s="52"/>
      <c r="M888" s="52"/>
      <c r="N888" s="50">
        <v>108</v>
      </c>
      <c r="O888" s="50">
        <v>369</v>
      </c>
      <c r="P888" s="50"/>
      <c r="R888" s="53">
        <f t="shared" si="72"/>
        <v>0.29268292682926828</v>
      </c>
    </row>
    <row r="889" spans="1:18" x14ac:dyDescent="0.25">
      <c r="A889" s="47" t="s">
        <v>1141</v>
      </c>
      <c r="B889" s="48" t="s">
        <v>1142</v>
      </c>
      <c r="C889" s="47" t="s">
        <v>1180</v>
      </c>
      <c r="D889" s="48" t="s">
        <v>1181</v>
      </c>
      <c r="E889" s="49">
        <v>0.39943342776203966</v>
      </c>
      <c r="F889" s="50"/>
      <c r="G889" s="51" t="s">
        <v>92</v>
      </c>
      <c r="H889" s="51" t="s">
        <v>99</v>
      </c>
      <c r="I889" s="52"/>
      <c r="J889" s="52"/>
      <c r="K889" s="52"/>
      <c r="L889" s="52"/>
      <c r="M889" s="52"/>
      <c r="N889" s="50">
        <v>141</v>
      </c>
      <c r="O889" s="50">
        <v>353</v>
      </c>
      <c r="P889" s="50"/>
      <c r="R889" s="53">
        <f t="shared" si="72"/>
        <v>0.39943342776203966</v>
      </c>
    </row>
    <row r="890" spans="1:18" x14ac:dyDescent="0.25">
      <c r="A890" s="47" t="s">
        <v>1141</v>
      </c>
      <c r="B890" s="48" t="s">
        <v>1142</v>
      </c>
      <c r="C890" s="47" t="s">
        <v>1182</v>
      </c>
      <c r="D890" s="48" t="s">
        <v>1183</v>
      </c>
      <c r="E890" s="49">
        <v>0.22456140350877193</v>
      </c>
      <c r="F890" s="50"/>
      <c r="G890" s="51" t="s">
        <v>92</v>
      </c>
      <c r="H890" s="51" t="s">
        <v>92</v>
      </c>
      <c r="I890" s="52"/>
      <c r="J890" s="52"/>
      <c r="K890" s="52"/>
      <c r="L890" s="52"/>
      <c r="M890" s="52"/>
      <c r="N890" s="50">
        <v>128</v>
      </c>
      <c r="O890" s="50">
        <v>570</v>
      </c>
      <c r="P890" s="50"/>
      <c r="R890" s="53">
        <f t="shared" si="72"/>
        <v>0.22456140350877193</v>
      </c>
    </row>
    <row r="891" spans="1:18" x14ac:dyDescent="0.25">
      <c r="A891" s="47" t="s">
        <v>1141</v>
      </c>
      <c r="B891" s="48" t="s">
        <v>1142</v>
      </c>
      <c r="C891" s="47" t="s">
        <v>1184</v>
      </c>
      <c r="D891" s="48" t="s">
        <v>1185</v>
      </c>
      <c r="E891" s="49">
        <v>0.55749128919860624</v>
      </c>
      <c r="F891" s="50"/>
      <c r="G891" s="51" t="s">
        <v>99</v>
      </c>
      <c r="H891" s="51" t="s">
        <v>92</v>
      </c>
      <c r="I891" s="52"/>
      <c r="J891" s="52"/>
      <c r="K891" s="52"/>
      <c r="L891" s="52"/>
      <c r="M891" s="52"/>
      <c r="N891" s="50">
        <v>160</v>
      </c>
      <c r="O891" s="50">
        <v>287</v>
      </c>
      <c r="P891" s="50"/>
      <c r="R891" s="53">
        <f t="shared" si="72"/>
        <v>0.55749128919860624</v>
      </c>
    </row>
    <row r="892" spans="1:18" x14ac:dyDescent="0.25">
      <c r="A892" s="47" t="s">
        <v>1141</v>
      </c>
      <c r="B892" s="48" t="s">
        <v>1142</v>
      </c>
      <c r="C892" s="47" t="s">
        <v>1186</v>
      </c>
      <c r="D892" s="48" t="s">
        <v>1187</v>
      </c>
      <c r="E892" s="49">
        <v>0.51901140684410652</v>
      </c>
      <c r="F892" s="50"/>
      <c r="G892" s="51" t="s">
        <v>99</v>
      </c>
      <c r="H892" s="51" t="s">
        <v>92</v>
      </c>
      <c r="I892" s="52"/>
      <c r="J892" s="52"/>
      <c r="K892" s="52"/>
      <c r="L892" s="52"/>
      <c r="M892" s="52"/>
      <c r="N892" s="50">
        <v>273</v>
      </c>
      <c r="O892" s="50">
        <v>526</v>
      </c>
      <c r="P892" s="50"/>
      <c r="R892" s="53">
        <f t="shared" si="72"/>
        <v>0.51901140684410652</v>
      </c>
    </row>
    <row r="893" spans="1:18" x14ac:dyDescent="0.25">
      <c r="A893" s="47" t="s">
        <v>1141</v>
      </c>
      <c r="B893" s="48" t="s">
        <v>1142</v>
      </c>
      <c r="C893" s="47" t="s">
        <v>1188</v>
      </c>
      <c r="D893" s="48" t="s">
        <v>1189</v>
      </c>
      <c r="E893" s="49">
        <v>0.359375</v>
      </c>
      <c r="F893" s="50"/>
      <c r="G893" s="51" t="s">
        <v>92</v>
      </c>
      <c r="H893" s="51" t="s">
        <v>99</v>
      </c>
      <c r="I893" s="52"/>
      <c r="J893" s="52"/>
      <c r="K893" s="52"/>
      <c r="L893" s="52"/>
      <c r="M893" s="52"/>
      <c r="N893" s="50">
        <v>115</v>
      </c>
      <c r="O893" s="50">
        <v>320</v>
      </c>
      <c r="P893" s="50"/>
      <c r="R893" s="53">
        <f t="shared" si="72"/>
        <v>0.359375</v>
      </c>
    </row>
    <row r="894" spans="1:18" x14ac:dyDescent="0.25">
      <c r="A894" s="47" t="s">
        <v>1141</v>
      </c>
      <c r="B894" s="48" t="s">
        <v>1142</v>
      </c>
      <c r="C894" s="47" t="s">
        <v>1190</v>
      </c>
      <c r="D894" s="48" t="s">
        <v>1191</v>
      </c>
      <c r="E894" s="49">
        <v>0.5161290322580645</v>
      </c>
      <c r="F894" s="50"/>
      <c r="G894" s="51" t="s">
        <v>99</v>
      </c>
      <c r="H894" s="51" t="s">
        <v>92</v>
      </c>
      <c r="I894" s="52"/>
      <c r="J894" s="52"/>
      <c r="K894" s="52"/>
      <c r="L894" s="52"/>
      <c r="M894" s="52"/>
      <c r="N894" s="50">
        <v>256</v>
      </c>
      <c r="O894" s="50">
        <v>496</v>
      </c>
      <c r="P894" s="50"/>
      <c r="R894" s="53">
        <f t="shared" si="72"/>
        <v>0.5161290322580645</v>
      </c>
    </row>
    <row r="895" spans="1:18" x14ac:dyDescent="0.25">
      <c r="A895" s="47" t="s">
        <v>1141</v>
      </c>
      <c r="B895" s="48" t="s">
        <v>1142</v>
      </c>
      <c r="C895" s="47" t="s">
        <v>1192</v>
      </c>
      <c r="D895" s="48" t="s">
        <v>1193</v>
      </c>
      <c r="E895" s="49">
        <v>0.45276292335115864</v>
      </c>
      <c r="F895" s="50"/>
      <c r="G895" s="51" t="s">
        <v>99</v>
      </c>
      <c r="H895" s="51" t="s">
        <v>92</v>
      </c>
      <c r="I895" s="52"/>
      <c r="J895" s="52"/>
      <c r="K895" s="52"/>
      <c r="L895" s="52"/>
      <c r="M895" s="52"/>
      <c r="N895" s="50">
        <v>254</v>
      </c>
      <c r="O895" s="50">
        <v>561</v>
      </c>
      <c r="P895" s="50"/>
      <c r="R895" s="53">
        <f t="shared" si="72"/>
        <v>0.45276292335115864</v>
      </c>
    </row>
    <row r="896" spans="1:18" x14ac:dyDescent="0.25">
      <c r="A896" s="47" t="s">
        <v>1141</v>
      </c>
      <c r="B896" s="48" t="s">
        <v>1142</v>
      </c>
      <c r="C896" s="47" t="s">
        <v>1194</v>
      </c>
      <c r="D896" s="48" t="s">
        <v>1195</v>
      </c>
      <c r="E896" s="49">
        <v>6.4264849074975663E-2</v>
      </c>
      <c r="F896" s="50"/>
      <c r="G896" s="51" t="s">
        <v>92</v>
      </c>
      <c r="H896" s="51" t="s">
        <v>92</v>
      </c>
      <c r="I896" s="52"/>
      <c r="J896" s="52"/>
      <c r="K896" s="52"/>
      <c r="L896" s="52"/>
      <c r="M896" s="52"/>
      <c r="N896" s="50">
        <v>66</v>
      </c>
      <c r="O896" s="50">
        <v>1027</v>
      </c>
      <c r="P896" s="50"/>
      <c r="R896" s="53">
        <f t="shared" si="72"/>
        <v>6.4264849074975663E-2</v>
      </c>
    </row>
    <row r="897" spans="1:18" x14ac:dyDescent="0.25">
      <c r="A897" s="47" t="s">
        <v>1141</v>
      </c>
      <c r="B897" s="48" t="s">
        <v>1142</v>
      </c>
      <c r="C897" s="47" t="s">
        <v>1196</v>
      </c>
      <c r="D897" s="48" t="s">
        <v>1197</v>
      </c>
      <c r="E897" s="49">
        <v>0.146374829001368</v>
      </c>
      <c r="F897" s="50"/>
      <c r="G897" s="51" t="s">
        <v>92</v>
      </c>
      <c r="H897" s="51" t="s">
        <v>92</v>
      </c>
      <c r="I897" s="52"/>
      <c r="J897" s="52"/>
      <c r="K897" s="52"/>
      <c r="L897" s="52"/>
      <c r="M897" s="52"/>
      <c r="N897" s="50">
        <v>107</v>
      </c>
      <c r="O897" s="50">
        <v>731</v>
      </c>
      <c r="P897" s="50"/>
      <c r="R897" s="53">
        <f t="shared" si="72"/>
        <v>0.146374829001368</v>
      </c>
    </row>
    <row r="898" spans="1:18" x14ac:dyDescent="0.25">
      <c r="A898" s="47" t="s">
        <v>1141</v>
      </c>
      <c r="B898" s="48" t="s">
        <v>1142</v>
      </c>
      <c r="C898" s="47" t="s">
        <v>1198</v>
      </c>
      <c r="D898" s="48" t="s">
        <v>1199</v>
      </c>
      <c r="E898" s="49">
        <v>0.17139614074914869</v>
      </c>
      <c r="F898" s="50"/>
      <c r="G898" s="51" t="s">
        <v>92</v>
      </c>
      <c r="H898" s="51" t="s">
        <v>92</v>
      </c>
      <c r="I898" s="52"/>
      <c r="J898" s="52"/>
      <c r="K898" s="52"/>
      <c r="L898" s="52"/>
      <c r="M898" s="52"/>
      <c r="N898" s="50">
        <v>151</v>
      </c>
      <c r="O898" s="50">
        <v>881</v>
      </c>
      <c r="P898" s="50"/>
      <c r="R898" s="53">
        <f t="shared" si="72"/>
        <v>0.17139614074914869</v>
      </c>
    </row>
    <row r="899" spans="1:18" x14ac:dyDescent="0.25">
      <c r="A899" s="47" t="s">
        <v>1141</v>
      </c>
      <c r="B899" s="48" t="s">
        <v>1142</v>
      </c>
      <c r="C899" s="47" t="s">
        <v>1200</v>
      </c>
      <c r="D899" s="48" t="s">
        <v>1201</v>
      </c>
      <c r="E899" s="49">
        <v>0.4939209726443769</v>
      </c>
      <c r="F899" s="50"/>
      <c r="G899" s="51" t="s">
        <v>99</v>
      </c>
      <c r="H899" s="51" t="s">
        <v>92</v>
      </c>
      <c r="I899" s="52"/>
      <c r="J899" s="52"/>
      <c r="K899" s="52"/>
      <c r="L899" s="52"/>
      <c r="M899" s="52"/>
      <c r="N899" s="50">
        <v>325</v>
      </c>
      <c r="O899" s="50">
        <v>658</v>
      </c>
      <c r="P899" s="50"/>
      <c r="R899" s="53">
        <f t="shared" si="72"/>
        <v>0.4939209726443769</v>
      </c>
    </row>
    <row r="900" spans="1:18" x14ac:dyDescent="0.25">
      <c r="A900" s="47" t="s">
        <v>1141</v>
      </c>
      <c r="B900" s="48" t="s">
        <v>1142</v>
      </c>
      <c r="C900" s="47" t="s">
        <v>1202</v>
      </c>
      <c r="D900" s="48" t="s">
        <v>1203</v>
      </c>
      <c r="E900" s="49">
        <v>0.48</v>
      </c>
      <c r="F900" s="50"/>
      <c r="G900" s="51" t="s">
        <v>99</v>
      </c>
      <c r="H900" s="51" t="s">
        <v>92</v>
      </c>
      <c r="I900" s="52"/>
      <c r="J900" s="52"/>
      <c r="K900" s="52"/>
      <c r="L900" s="52"/>
      <c r="M900" s="52"/>
      <c r="N900" s="50">
        <v>204</v>
      </c>
      <c r="O900" s="50">
        <v>425</v>
      </c>
      <c r="P900" s="50"/>
      <c r="R900" s="53">
        <f t="shared" si="72"/>
        <v>0.48</v>
      </c>
    </row>
    <row r="901" spans="1:18" x14ac:dyDescent="0.25">
      <c r="A901" s="47" t="s">
        <v>1141</v>
      </c>
      <c r="B901" s="48" t="s">
        <v>1142</v>
      </c>
      <c r="C901" s="47" t="s">
        <v>1204</v>
      </c>
      <c r="D901" s="48" t="s">
        <v>1205</v>
      </c>
      <c r="E901" s="49">
        <v>0.45720984759671746</v>
      </c>
      <c r="F901" s="50"/>
      <c r="G901" s="51" t="s">
        <v>99</v>
      </c>
      <c r="H901" s="51" t="s">
        <v>92</v>
      </c>
      <c r="I901" s="52"/>
      <c r="J901" s="52"/>
      <c r="K901" s="52"/>
      <c r="L901" s="52"/>
      <c r="M901" s="52"/>
      <c r="N901" s="50">
        <v>390</v>
      </c>
      <c r="O901" s="50">
        <v>853</v>
      </c>
      <c r="P901" s="50"/>
      <c r="R901" s="53">
        <f t="shared" si="72"/>
        <v>0.45720984759671746</v>
      </c>
    </row>
    <row r="902" spans="1:18" x14ac:dyDescent="0.25">
      <c r="A902" s="47" t="s">
        <v>1141</v>
      </c>
      <c r="B902" s="48" t="s">
        <v>1142</v>
      </c>
      <c r="C902" s="47" t="s">
        <v>1206</v>
      </c>
      <c r="D902" s="48" t="s">
        <v>1207</v>
      </c>
      <c r="E902" s="49">
        <v>0.44444444444444442</v>
      </c>
      <c r="F902" s="50"/>
      <c r="G902" s="51" t="s">
        <v>99</v>
      </c>
      <c r="H902" s="51" t="s">
        <v>92</v>
      </c>
      <c r="I902" s="52"/>
      <c r="J902" s="52"/>
      <c r="K902" s="52"/>
      <c r="L902" s="52"/>
      <c r="M902" s="52"/>
      <c r="N902" s="50">
        <v>100</v>
      </c>
      <c r="O902" s="50">
        <v>225</v>
      </c>
      <c r="P902" s="50"/>
      <c r="R902" s="53">
        <f t="shared" si="72"/>
        <v>0.44444444444444442</v>
      </c>
    </row>
    <row r="903" spans="1:18" x14ac:dyDescent="0.25">
      <c r="A903" s="47" t="s">
        <v>1141</v>
      </c>
      <c r="B903" s="48" t="s">
        <v>1142</v>
      </c>
      <c r="C903" s="47" t="s">
        <v>1208</v>
      </c>
      <c r="D903" s="48" t="s">
        <v>1209</v>
      </c>
      <c r="E903" s="49">
        <v>0.19033232628398791</v>
      </c>
      <c r="F903" s="50"/>
      <c r="G903" s="51" t="s">
        <v>92</v>
      </c>
      <c r="H903" s="51" t="s">
        <v>92</v>
      </c>
      <c r="I903" s="52"/>
      <c r="J903" s="52"/>
      <c r="K903" s="52"/>
      <c r="L903" s="52"/>
      <c r="M903" s="52"/>
      <c r="N903" s="50">
        <v>63</v>
      </c>
      <c r="O903" s="50">
        <v>331</v>
      </c>
      <c r="P903" s="50"/>
      <c r="R903" s="53">
        <f t="shared" si="72"/>
        <v>0.19033232628398791</v>
      </c>
    </row>
    <row r="904" spans="1:18" x14ac:dyDescent="0.25">
      <c r="A904" s="47" t="s">
        <v>1141</v>
      </c>
      <c r="B904" s="48" t="s">
        <v>1142</v>
      </c>
      <c r="C904" s="47" t="s">
        <v>1210</v>
      </c>
      <c r="D904" s="48" t="s">
        <v>1211</v>
      </c>
      <c r="E904" s="49">
        <v>0.36930091185410335</v>
      </c>
      <c r="F904" s="50"/>
      <c r="G904" s="51" t="s">
        <v>92</v>
      </c>
      <c r="H904" s="51" t="s">
        <v>99</v>
      </c>
      <c r="I904" s="52"/>
      <c r="J904" s="52"/>
      <c r="K904" s="52"/>
      <c r="L904" s="52"/>
      <c r="M904" s="52"/>
      <c r="N904" s="50">
        <v>729</v>
      </c>
      <c r="O904" s="50">
        <v>1974</v>
      </c>
      <c r="P904" s="50"/>
      <c r="R904" s="53">
        <f t="shared" si="72"/>
        <v>0.36930091185410335</v>
      </c>
    </row>
    <row r="905" spans="1:18" x14ac:dyDescent="0.25">
      <c r="A905" s="47" t="s">
        <v>1141</v>
      </c>
      <c r="B905" s="48" t="s">
        <v>1142</v>
      </c>
      <c r="C905" s="47" t="s">
        <v>1212</v>
      </c>
      <c r="D905" s="48" t="s">
        <v>1213</v>
      </c>
      <c r="E905" s="49">
        <v>0.35962145110410093</v>
      </c>
      <c r="F905" s="50"/>
      <c r="G905" s="51" t="s">
        <v>92</v>
      </c>
      <c r="H905" s="51" t="s">
        <v>99</v>
      </c>
      <c r="I905" s="52"/>
      <c r="J905" s="52"/>
      <c r="K905" s="52"/>
      <c r="L905" s="52"/>
      <c r="M905" s="52"/>
      <c r="N905" s="50">
        <v>114</v>
      </c>
      <c r="O905" s="50">
        <v>317</v>
      </c>
      <c r="P905" s="50"/>
      <c r="R905" s="53">
        <f t="shared" si="72"/>
        <v>0.35962145110410093</v>
      </c>
    </row>
    <row r="906" spans="1:18" x14ac:dyDescent="0.25">
      <c r="A906" s="47" t="s">
        <v>1141</v>
      </c>
      <c r="B906" s="48" t="s">
        <v>1142</v>
      </c>
      <c r="C906" s="47" t="s">
        <v>1214</v>
      </c>
      <c r="D906" s="48" t="s">
        <v>1215</v>
      </c>
      <c r="E906" s="49">
        <v>0.37735849056603776</v>
      </c>
      <c r="F906" s="50"/>
      <c r="G906" s="51" t="s">
        <v>92</v>
      </c>
      <c r="H906" s="51" t="s">
        <v>99</v>
      </c>
      <c r="I906" s="52"/>
      <c r="J906" s="52"/>
      <c r="K906" s="52"/>
      <c r="L906" s="52"/>
      <c r="M906" s="52"/>
      <c r="N906" s="50">
        <v>100</v>
      </c>
      <c r="O906" s="50">
        <v>265</v>
      </c>
      <c r="P906" s="50"/>
      <c r="R906" s="53">
        <f t="shared" si="72"/>
        <v>0.37735849056603776</v>
      </c>
    </row>
    <row r="907" spans="1:18" x14ac:dyDescent="0.25">
      <c r="A907" s="47" t="s">
        <v>1141</v>
      </c>
      <c r="B907" s="48" t="s">
        <v>1142</v>
      </c>
      <c r="C907" s="47" t="s">
        <v>1216</v>
      </c>
      <c r="D907" s="48" t="s">
        <v>1217</v>
      </c>
      <c r="E907" s="49">
        <v>0.49</v>
      </c>
      <c r="F907" s="50"/>
      <c r="G907" s="51" t="s">
        <v>99</v>
      </c>
      <c r="H907" s="51" t="s">
        <v>92</v>
      </c>
      <c r="I907" s="52"/>
      <c r="J907" s="52"/>
      <c r="K907" s="52"/>
      <c r="L907" s="52"/>
      <c r="M907" s="52"/>
      <c r="N907" s="50">
        <v>441</v>
      </c>
      <c r="O907" s="50">
        <v>900</v>
      </c>
      <c r="P907" s="50"/>
      <c r="R907" s="53">
        <f t="shared" si="72"/>
        <v>0.49</v>
      </c>
    </row>
    <row r="908" spans="1:18" x14ac:dyDescent="0.25">
      <c r="A908" s="47" t="s">
        <v>1141</v>
      </c>
      <c r="B908" s="48" t="s">
        <v>1142</v>
      </c>
      <c r="C908" s="47" t="s">
        <v>1218</v>
      </c>
      <c r="D908" s="48" t="s">
        <v>1219</v>
      </c>
      <c r="E908" s="49">
        <v>0.41052631578947368</v>
      </c>
      <c r="F908" s="50"/>
      <c r="G908" s="51" t="s">
        <v>99</v>
      </c>
      <c r="H908" s="51" t="s">
        <v>92</v>
      </c>
      <c r="I908" s="52"/>
      <c r="J908" s="52"/>
      <c r="K908" s="52"/>
      <c r="L908" s="52"/>
      <c r="M908" s="52"/>
      <c r="N908" s="50">
        <v>78</v>
      </c>
      <c r="O908" s="50">
        <v>190</v>
      </c>
      <c r="P908" s="50"/>
      <c r="R908" s="53">
        <f t="shared" si="72"/>
        <v>0.41052631578947368</v>
      </c>
    </row>
    <row r="909" spans="1:18" s="78" customFormat="1" x14ac:dyDescent="0.25">
      <c r="A909" s="72" t="s">
        <v>1141</v>
      </c>
      <c r="B909" s="73" t="s">
        <v>1142</v>
      </c>
      <c r="C909" s="72"/>
      <c r="D909" s="73" t="s">
        <v>2556</v>
      </c>
      <c r="E909" s="74">
        <f>N909/O909</f>
        <v>0.34907989750757046</v>
      </c>
      <c r="F909" s="75"/>
      <c r="G909" s="76"/>
      <c r="H909" s="76"/>
      <c r="I909" s="77"/>
      <c r="J909" s="77"/>
      <c r="K909" s="77"/>
      <c r="L909" s="77"/>
      <c r="M909" s="77"/>
      <c r="N909" s="75">
        <f>SUM(N870:N908)</f>
        <v>7493</v>
      </c>
      <c r="O909" s="75">
        <f>SUM(O870:O908)</f>
        <v>21465</v>
      </c>
      <c r="P909" s="75"/>
      <c r="R909" s="79"/>
    </row>
    <row r="910" spans="1:18" x14ac:dyDescent="0.25">
      <c r="A910" s="47" t="s">
        <v>2340</v>
      </c>
      <c r="B910" s="48" t="s">
        <v>2341</v>
      </c>
      <c r="C910" s="47" t="s">
        <v>2342</v>
      </c>
      <c r="D910" s="48" t="s">
        <v>2343</v>
      </c>
      <c r="E910" s="49">
        <v>0.51329999999999998</v>
      </c>
      <c r="F910" s="50">
        <v>888</v>
      </c>
      <c r="G910" s="51" t="str">
        <f t="shared" ref="G910:G923" si="73">IF(E910&gt;=40%,"X","")</f>
        <v>X</v>
      </c>
      <c r="H910" s="51" t="str">
        <f t="shared" ref="H910:H923" si="74">IF(AND( E910&gt;=30%, E910 &lt;=39.99%),"X","")</f>
        <v/>
      </c>
      <c r="I910" s="52" t="s">
        <v>99</v>
      </c>
      <c r="J910" s="52"/>
      <c r="K910" s="52"/>
      <c r="L910" s="52" t="s">
        <v>100</v>
      </c>
      <c r="M910" s="52"/>
      <c r="N910" s="50">
        <v>251</v>
      </c>
      <c r="O910" s="50">
        <v>489</v>
      </c>
      <c r="P910" s="50"/>
      <c r="R910" s="53">
        <f t="shared" ref="R910:R923" si="75">N910/O910</f>
        <v>0.51329243353783227</v>
      </c>
    </row>
    <row r="911" spans="1:18" x14ac:dyDescent="0.25">
      <c r="A911" s="47" t="s">
        <v>2340</v>
      </c>
      <c r="B911" s="48" t="s">
        <v>2341</v>
      </c>
      <c r="C911" s="47" t="s">
        <v>2344</v>
      </c>
      <c r="D911" s="48" t="s">
        <v>2345</v>
      </c>
      <c r="E911" s="49">
        <v>0.69899999999999995</v>
      </c>
      <c r="F911" s="50"/>
      <c r="G911" s="51" t="str">
        <f t="shared" si="73"/>
        <v>X</v>
      </c>
      <c r="H911" s="51" t="str">
        <f t="shared" si="74"/>
        <v/>
      </c>
      <c r="I911" s="52" t="s">
        <v>99</v>
      </c>
      <c r="J911" s="52"/>
      <c r="K911" s="52"/>
      <c r="L911" s="52" t="s">
        <v>100</v>
      </c>
      <c r="M911" s="52"/>
      <c r="N911" s="50">
        <v>288</v>
      </c>
      <c r="O911" s="50">
        <v>412</v>
      </c>
      <c r="P911" s="50"/>
      <c r="R911" s="53">
        <f t="shared" si="75"/>
        <v>0.69902912621359226</v>
      </c>
    </row>
    <row r="912" spans="1:18" x14ac:dyDescent="0.25">
      <c r="A912" s="47" t="s">
        <v>2340</v>
      </c>
      <c r="B912" s="48" t="s">
        <v>2341</v>
      </c>
      <c r="C912" s="47" t="s">
        <v>2346</v>
      </c>
      <c r="D912" s="48" t="s">
        <v>2347</v>
      </c>
      <c r="E912" s="49">
        <v>0.1166</v>
      </c>
      <c r="F912" s="50"/>
      <c r="G912" s="51" t="str">
        <f t="shared" si="73"/>
        <v/>
      </c>
      <c r="H912" s="51" t="str">
        <f t="shared" si="74"/>
        <v/>
      </c>
      <c r="I912" s="52" t="s">
        <v>99</v>
      </c>
      <c r="J912" s="52"/>
      <c r="K912" s="52"/>
      <c r="L912" s="52" t="s">
        <v>100</v>
      </c>
      <c r="M912" s="52"/>
      <c r="N912" s="50">
        <v>57</v>
      </c>
      <c r="O912" s="50">
        <v>489</v>
      </c>
      <c r="P912" s="50"/>
      <c r="R912" s="53">
        <f t="shared" si="75"/>
        <v>0.1165644171779141</v>
      </c>
    </row>
    <row r="913" spans="1:18" x14ac:dyDescent="0.25">
      <c r="A913" s="47" t="s">
        <v>2340</v>
      </c>
      <c r="B913" s="48" t="s">
        <v>2341</v>
      </c>
      <c r="C913" s="47" t="s">
        <v>2348</v>
      </c>
      <c r="D913" s="48" t="s">
        <v>2349</v>
      </c>
      <c r="E913" s="49">
        <v>0.74750000000000005</v>
      </c>
      <c r="F913" s="54"/>
      <c r="G913" s="51" t="str">
        <f t="shared" si="73"/>
        <v>X</v>
      </c>
      <c r="H913" s="51" t="str">
        <f t="shared" si="74"/>
        <v/>
      </c>
      <c r="I913" s="52" t="s">
        <v>99</v>
      </c>
      <c r="J913" s="52"/>
      <c r="K913" s="52"/>
      <c r="L913" s="52" t="s">
        <v>100</v>
      </c>
      <c r="M913" s="52"/>
      <c r="N913" s="50">
        <v>228</v>
      </c>
      <c r="O913" s="50">
        <v>305</v>
      </c>
      <c r="P913" s="50"/>
      <c r="R913" s="53">
        <f t="shared" si="75"/>
        <v>0.74754098360655741</v>
      </c>
    </row>
    <row r="914" spans="1:18" x14ac:dyDescent="0.25">
      <c r="A914" s="47" t="s">
        <v>2340</v>
      </c>
      <c r="B914" s="48" t="s">
        <v>2341</v>
      </c>
      <c r="C914" s="47" t="s">
        <v>2350</v>
      </c>
      <c r="D914" s="48" t="s">
        <v>2351</v>
      </c>
      <c r="E914" s="49">
        <v>0.2984</v>
      </c>
      <c r="F914" s="54"/>
      <c r="G914" s="51" t="str">
        <f t="shared" si="73"/>
        <v/>
      </c>
      <c r="H914" s="51" t="str">
        <f t="shared" si="74"/>
        <v/>
      </c>
      <c r="I914" s="52" t="s">
        <v>99</v>
      </c>
      <c r="J914" s="52"/>
      <c r="K914" s="52"/>
      <c r="L914" s="52" t="s">
        <v>100</v>
      </c>
      <c r="M914" s="52"/>
      <c r="N914" s="50">
        <v>131</v>
      </c>
      <c r="O914" s="50">
        <v>439</v>
      </c>
      <c r="P914" s="50"/>
      <c r="R914" s="53">
        <f t="shared" si="75"/>
        <v>0.29840546697038722</v>
      </c>
    </row>
    <row r="915" spans="1:18" x14ac:dyDescent="0.25">
      <c r="A915" s="47" t="s">
        <v>2340</v>
      </c>
      <c r="B915" s="48" t="s">
        <v>2341</v>
      </c>
      <c r="C915" s="47" t="s">
        <v>2352</v>
      </c>
      <c r="D915" s="48" t="s">
        <v>2353</v>
      </c>
      <c r="E915" s="49">
        <v>0.25119999999999998</v>
      </c>
      <c r="F915" s="50"/>
      <c r="G915" s="51" t="str">
        <f t="shared" si="73"/>
        <v/>
      </c>
      <c r="H915" s="51" t="str">
        <f t="shared" si="74"/>
        <v/>
      </c>
      <c r="I915" s="52" t="s">
        <v>99</v>
      </c>
      <c r="J915" s="52"/>
      <c r="K915" s="52"/>
      <c r="L915" s="52" t="s">
        <v>100</v>
      </c>
      <c r="M915" s="52"/>
      <c r="N915" s="50">
        <v>109</v>
      </c>
      <c r="O915" s="50">
        <v>434</v>
      </c>
      <c r="P915" s="50"/>
      <c r="R915" s="53">
        <f t="shared" si="75"/>
        <v>0.25115207373271892</v>
      </c>
    </row>
    <row r="916" spans="1:18" x14ac:dyDescent="0.25">
      <c r="A916" s="47" t="s">
        <v>2340</v>
      </c>
      <c r="B916" s="48" t="s">
        <v>2341</v>
      </c>
      <c r="C916" s="47" t="s">
        <v>2354</v>
      </c>
      <c r="D916" s="48" t="s">
        <v>2355</v>
      </c>
      <c r="E916" s="49">
        <v>0.59919999999999995</v>
      </c>
      <c r="F916" s="50"/>
      <c r="G916" s="51" t="str">
        <f t="shared" si="73"/>
        <v>X</v>
      </c>
      <c r="H916" s="51" t="str">
        <f t="shared" si="74"/>
        <v/>
      </c>
      <c r="I916" s="52" t="s">
        <v>99</v>
      </c>
      <c r="J916" s="52"/>
      <c r="K916" s="52"/>
      <c r="L916" s="52" t="s">
        <v>100</v>
      </c>
      <c r="M916" s="52"/>
      <c r="N916" s="50">
        <v>296</v>
      </c>
      <c r="O916" s="50">
        <v>494</v>
      </c>
      <c r="P916" s="50"/>
      <c r="R916" s="53">
        <f t="shared" si="75"/>
        <v>0.59919028340080971</v>
      </c>
    </row>
    <row r="917" spans="1:18" x14ac:dyDescent="0.25">
      <c r="A917" s="47" t="s">
        <v>2340</v>
      </c>
      <c r="B917" s="48" t="s">
        <v>2341</v>
      </c>
      <c r="C917" s="47" t="s">
        <v>2360</v>
      </c>
      <c r="D917" s="48" t="s">
        <v>2361</v>
      </c>
      <c r="E917" s="49">
        <v>0.3962</v>
      </c>
      <c r="F917" s="50"/>
      <c r="G917" s="51" t="str">
        <f t="shared" si="73"/>
        <v/>
      </c>
      <c r="H917" s="51" t="str">
        <f t="shared" si="74"/>
        <v>X</v>
      </c>
      <c r="I917" s="52" t="s">
        <v>99</v>
      </c>
      <c r="J917" s="52"/>
      <c r="K917" s="52"/>
      <c r="L917" s="52" t="s">
        <v>100</v>
      </c>
      <c r="M917" s="52"/>
      <c r="N917" s="50">
        <v>103</v>
      </c>
      <c r="O917" s="50">
        <v>260</v>
      </c>
      <c r="P917" s="50"/>
      <c r="R917" s="53">
        <f t="shared" si="75"/>
        <v>0.39615384615384613</v>
      </c>
    </row>
    <row r="918" spans="1:18" x14ac:dyDescent="0.25">
      <c r="A918" s="47" t="s">
        <v>2340</v>
      </c>
      <c r="B918" s="48" t="s">
        <v>2341</v>
      </c>
      <c r="C918" s="47" t="s">
        <v>2364</v>
      </c>
      <c r="D918" s="48" t="s">
        <v>2365</v>
      </c>
      <c r="E918" s="49">
        <v>0.77259999999999995</v>
      </c>
      <c r="F918" s="50"/>
      <c r="G918" s="51" t="str">
        <f t="shared" si="73"/>
        <v>X</v>
      </c>
      <c r="H918" s="51" t="str">
        <f t="shared" si="74"/>
        <v/>
      </c>
      <c r="I918" s="52" t="s">
        <v>99</v>
      </c>
      <c r="J918" s="52"/>
      <c r="K918" s="52"/>
      <c r="L918" s="52" t="s">
        <v>100</v>
      </c>
      <c r="M918" s="52"/>
      <c r="N918" s="50">
        <v>265</v>
      </c>
      <c r="O918" s="50">
        <v>343</v>
      </c>
      <c r="P918" s="50"/>
      <c r="R918" s="53">
        <f t="shared" si="75"/>
        <v>0.77259475218658891</v>
      </c>
    </row>
    <row r="919" spans="1:18" x14ac:dyDescent="0.25">
      <c r="A919" s="47" t="s">
        <v>2340</v>
      </c>
      <c r="B919" s="48" t="s">
        <v>2341</v>
      </c>
      <c r="C919" s="47" t="s">
        <v>2368</v>
      </c>
      <c r="D919" s="48" t="s">
        <v>2369</v>
      </c>
      <c r="E919" s="49">
        <v>0.41370000000000001</v>
      </c>
      <c r="F919" s="50"/>
      <c r="G919" s="51" t="str">
        <f t="shared" si="73"/>
        <v>X</v>
      </c>
      <c r="H919" s="51" t="str">
        <f t="shared" si="74"/>
        <v/>
      </c>
      <c r="I919" s="52" t="s">
        <v>99</v>
      </c>
      <c r="J919" s="52"/>
      <c r="K919" s="52"/>
      <c r="L919" s="52" t="s">
        <v>100</v>
      </c>
      <c r="M919" s="52"/>
      <c r="N919" s="50">
        <v>446</v>
      </c>
      <c r="O919" s="50">
        <v>1078</v>
      </c>
      <c r="P919" s="50"/>
      <c r="R919" s="53">
        <f t="shared" si="75"/>
        <v>0.4137291280148423</v>
      </c>
    </row>
    <row r="920" spans="1:18" x14ac:dyDescent="0.25">
      <c r="A920" s="47" t="s">
        <v>2340</v>
      </c>
      <c r="B920" s="48" t="s">
        <v>2341</v>
      </c>
      <c r="C920" s="47" t="s">
        <v>2358</v>
      </c>
      <c r="D920" s="48" t="s">
        <v>2359</v>
      </c>
      <c r="E920" s="49">
        <v>0.42180000000000001</v>
      </c>
      <c r="F920" s="50"/>
      <c r="G920" s="51" t="str">
        <f t="shared" si="73"/>
        <v>X</v>
      </c>
      <c r="H920" s="51" t="str">
        <f t="shared" si="74"/>
        <v/>
      </c>
      <c r="I920" s="52" t="s">
        <v>99</v>
      </c>
      <c r="J920" s="52"/>
      <c r="K920" s="52"/>
      <c r="L920" s="52" t="s">
        <v>100</v>
      </c>
      <c r="M920" s="52"/>
      <c r="N920" s="50">
        <v>240</v>
      </c>
      <c r="O920" s="50">
        <v>569</v>
      </c>
      <c r="P920" s="50"/>
      <c r="R920" s="53">
        <f t="shared" si="75"/>
        <v>0.421792618629174</v>
      </c>
    </row>
    <row r="921" spans="1:18" x14ac:dyDescent="0.25">
      <c r="A921" s="47" t="s">
        <v>2340</v>
      </c>
      <c r="B921" s="48" t="s">
        <v>2341</v>
      </c>
      <c r="C921" s="47" t="s">
        <v>2356</v>
      </c>
      <c r="D921" s="48" t="s">
        <v>2357</v>
      </c>
      <c r="E921" s="49">
        <v>0.29289999999999999</v>
      </c>
      <c r="F921" s="50"/>
      <c r="G921" s="51" t="str">
        <f t="shared" si="73"/>
        <v/>
      </c>
      <c r="H921" s="51" t="str">
        <f t="shared" si="74"/>
        <v/>
      </c>
      <c r="I921" s="52" t="s">
        <v>99</v>
      </c>
      <c r="J921" s="52"/>
      <c r="K921" s="52"/>
      <c r="L921" s="52" t="s">
        <v>100</v>
      </c>
      <c r="M921" s="52"/>
      <c r="N921" s="50">
        <v>545</v>
      </c>
      <c r="O921" s="50">
        <v>1861</v>
      </c>
      <c r="P921" s="50"/>
      <c r="R921" s="53">
        <f t="shared" si="75"/>
        <v>0.29285330467490595</v>
      </c>
    </row>
    <row r="922" spans="1:18" x14ac:dyDescent="0.25">
      <c r="A922" s="47" t="s">
        <v>2340</v>
      </c>
      <c r="B922" s="48" t="s">
        <v>2341</v>
      </c>
      <c r="C922" s="47" t="s">
        <v>2362</v>
      </c>
      <c r="D922" s="48" t="s">
        <v>2363</v>
      </c>
      <c r="E922" s="49">
        <v>0.46800000000000003</v>
      </c>
      <c r="F922" s="50"/>
      <c r="G922" s="51" t="str">
        <f t="shared" si="73"/>
        <v>X</v>
      </c>
      <c r="H922" s="51" t="str">
        <f t="shared" si="74"/>
        <v/>
      </c>
      <c r="I922" s="52" t="s">
        <v>99</v>
      </c>
      <c r="J922" s="52"/>
      <c r="K922" s="52"/>
      <c r="L922" s="52" t="s">
        <v>100</v>
      </c>
      <c r="M922" s="52"/>
      <c r="N922" s="50">
        <v>249</v>
      </c>
      <c r="O922" s="50">
        <v>532</v>
      </c>
      <c r="P922" s="50"/>
      <c r="R922" s="53">
        <f t="shared" si="75"/>
        <v>0.46804511278195488</v>
      </c>
    </row>
    <row r="923" spans="1:18" x14ac:dyDescent="0.25">
      <c r="A923" s="47" t="s">
        <v>2340</v>
      </c>
      <c r="B923" s="48" t="s">
        <v>2341</v>
      </c>
      <c r="C923" s="47" t="s">
        <v>2366</v>
      </c>
      <c r="D923" s="48" t="s">
        <v>2367</v>
      </c>
      <c r="E923" s="49">
        <v>0.31869999999999998</v>
      </c>
      <c r="F923" s="50"/>
      <c r="G923" s="51" t="str">
        <f t="shared" si="73"/>
        <v/>
      </c>
      <c r="H923" s="51" t="str">
        <f t="shared" si="74"/>
        <v>X</v>
      </c>
      <c r="I923" s="52" t="s">
        <v>99</v>
      </c>
      <c r="J923" s="52"/>
      <c r="K923" s="52"/>
      <c r="L923" s="52" t="s">
        <v>100</v>
      </c>
      <c r="M923" s="52"/>
      <c r="N923" s="50">
        <v>116</v>
      </c>
      <c r="O923" s="50">
        <v>364</v>
      </c>
      <c r="P923" s="50"/>
      <c r="R923" s="53">
        <f t="shared" si="75"/>
        <v>0.31868131868131866</v>
      </c>
    </row>
    <row r="924" spans="1:18" s="78" customFormat="1" x14ac:dyDescent="0.25">
      <c r="A924" s="72" t="s">
        <v>2340</v>
      </c>
      <c r="B924" s="73" t="s">
        <v>2341</v>
      </c>
      <c r="C924" s="72"/>
      <c r="D924" s="73" t="s">
        <v>2556</v>
      </c>
      <c r="E924" s="74">
        <f>N924/O924</f>
        <v>0.41194695749163462</v>
      </c>
      <c r="F924" s="75"/>
      <c r="G924" s="76"/>
      <c r="H924" s="76"/>
      <c r="I924" s="77"/>
      <c r="J924" s="77"/>
      <c r="K924" s="77"/>
      <c r="L924" s="77"/>
      <c r="M924" s="77"/>
      <c r="N924" s="75">
        <f>SUM(N910:N923)</f>
        <v>3324</v>
      </c>
      <c r="O924" s="75">
        <f>SUM(O910:O923)</f>
        <v>8069</v>
      </c>
      <c r="P924" s="75"/>
      <c r="R924" s="79"/>
    </row>
    <row r="925" spans="1:18" x14ac:dyDescent="0.25">
      <c r="A925" s="47" t="s">
        <v>1705</v>
      </c>
      <c r="B925" s="48" t="s">
        <v>1706</v>
      </c>
      <c r="C925" s="47" t="s">
        <v>1707</v>
      </c>
      <c r="D925" s="48" t="s">
        <v>1708</v>
      </c>
      <c r="E925" s="49">
        <v>7.9500000000000001E-2</v>
      </c>
      <c r="F925" s="50"/>
      <c r="G925" s="51" t="str">
        <f t="shared" ref="G925:G931" si="76">IF(E925&gt;=40%,"X","")</f>
        <v/>
      </c>
      <c r="H925" s="51" t="str">
        <f t="shared" ref="H925:H949" si="77">IF(AND( E925&gt;=30%, E925 &lt;=39.99%),"X","")</f>
        <v/>
      </c>
      <c r="I925" s="52"/>
      <c r="J925" s="52"/>
      <c r="K925" s="52"/>
      <c r="L925" s="52"/>
      <c r="M925" s="52"/>
      <c r="N925" s="50">
        <v>36</v>
      </c>
      <c r="O925" s="50">
        <v>453</v>
      </c>
      <c r="P925" s="50"/>
      <c r="R925" s="53">
        <f t="shared" ref="R925:R949" si="78">N925/O925</f>
        <v>7.9470198675496692E-2</v>
      </c>
    </row>
    <row r="926" spans="1:18" x14ac:dyDescent="0.25">
      <c r="A926" s="47" t="s">
        <v>1705</v>
      </c>
      <c r="B926" s="48" t="s">
        <v>1706</v>
      </c>
      <c r="C926" s="47" t="s">
        <v>1709</v>
      </c>
      <c r="D926" s="48" t="s">
        <v>1710</v>
      </c>
      <c r="E926" s="49">
        <v>0.25390000000000001</v>
      </c>
      <c r="F926" s="54"/>
      <c r="G926" s="51" t="str">
        <f t="shared" si="76"/>
        <v/>
      </c>
      <c r="H926" s="51" t="str">
        <f t="shared" si="77"/>
        <v/>
      </c>
      <c r="I926" s="52" t="s">
        <v>99</v>
      </c>
      <c r="J926" s="52"/>
      <c r="K926" s="52" t="s">
        <v>1652</v>
      </c>
      <c r="L926" s="52"/>
      <c r="M926" s="52"/>
      <c r="N926" s="50">
        <v>164</v>
      </c>
      <c r="O926" s="50">
        <v>646</v>
      </c>
      <c r="P926" s="50"/>
      <c r="R926" s="53">
        <f t="shared" si="78"/>
        <v>0.25386996904024767</v>
      </c>
    </row>
    <row r="927" spans="1:18" x14ac:dyDescent="0.25">
      <c r="A927" s="47" t="s">
        <v>1705</v>
      </c>
      <c r="B927" s="48" t="s">
        <v>1706</v>
      </c>
      <c r="C927" s="47" t="s">
        <v>1711</v>
      </c>
      <c r="D927" s="48" t="s">
        <v>1008</v>
      </c>
      <c r="E927" s="49">
        <v>0.31619999999999998</v>
      </c>
      <c r="F927" s="54"/>
      <c r="G927" s="51" t="str">
        <f t="shared" si="76"/>
        <v/>
      </c>
      <c r="H927" s="51" t="str">
        <f t="shared" si="77"/>
        <v>X</v>
      </c>
      <c r="I927" s="52" t="s">
        <v>99</v>
      </c>
      <c r="J927" s="52"/>
      <c r="K927" s="52" t="s">
        <v>1652</v>
      </c>
      <c r="L927" s="52"/>
      <c r="M927" s="52"/>
      <c r="N927" s="50">
        <v>227</v>
      </c>
      <c r="O927" s="50">
        <v>718</v>
      </c>
      <c r="P927" s="50"/>
      <c r="R927" s="53">
        <f t="shared" si="78"/>
        <v>0.31615598885793872</v>
      </c>
    </row>
    <row r="928" spans="1:18" x14ac:dyDescent="0.25">
      <c r="A928" s="47" t="s">
        <v>1705</v>
      </c>
      <c r="B928" s="48" t="s">
        <v>1706</v>
      </c>
      <c r="C928" s="47" t="s">
        <v>1712</v>
      </c>
      <c r="D928" s="48" t="s">
        <v>1713</v>
      </c>
      <c r="E928" s="49">
        <v>0.52810000000000001</v>
      </c>
      <c r="F928" s="50"/>
      <c r="G928" s="51" t="str">
        <f t="shared" si="76"/>
        <v>X</v>
      </c>
      <c r="H928" s="51" t="str">
        <f t="shared" si="77"/>
        <v/>
      </c>
      <c r="I928" s="52" t="s">
        <v>99</v>
      </c>
      <c r="J928" s="52"/>
      <c r="K928" s="52" t="s">
        <v>1652</v>
      </c>
      <c r="L928" s="52"/>
      <c r="M928" s="52"/>
      <c r="N928" s="50">
        <v>122</v>
      </c>
      <c r="O928" s="50">
        <v>231</v>
      </c>
      <c r="P928" s="50"/>
      <c r="R928" s="53">
        <f t="shared" si="78"/>
        <v>0.52813852813852813</v>
      </c>
    </row>
    <row r="929" spans="1:18" x14ac:dyDescent="0.25">
      <c r="A929" s="47" t="s">
        <v>1705</v>
      </c>
      <c r="B929" s="48" t="s">
        <v>1706</v>
      </c>
      <c r="C929" s="47" t="s">
        <v>1714</v>
      </c>
      <c r="D929" s="48" t="s">
        <v>1715</v>
      </c>
      <c r="E929" s="49">
        <v>0.32040000000000002</v>
      </c>
      <c r="F929" s="50"/>
      <c r="G929" s="51" t="str">
        <f t="shared" si="76"/>
        <v/>
      </c>
      <c r="H929" s="51" t="str">
        <f t="shared" si="77"/>
        <v>X</v>
      </c>
      <c r="I929" s="52" t="s">
        <v>99</v>
      </c>
      <c r="J929" s="52"/>
      <c r="K929" s="52" t="s">
        <v>1652</v>
      </c>
      <c r="L929" s="52"/>
      <c r="M929" s="52"/>
      <c r="N929" s="50">
        <v>107</v>
      </c>
      <c r="O929" s="50">
        <v>334</v>
      </c>
      <c r="P929" s="50"/>
      <c r="R929" s="53">
        <f t="shared" si="78"/>
        <v>0.32035928143712578</v>
      </c>
    </row>
    <row r="930" spans="1:18" x14ac:dyDescent="0.25">
      <c r="A930" s="47" t="s">
        <v>1705</v>
      </c>
      <c r="B930" s="48" t="s">
        <v>1706</v>
      </c>
      <c r="C930" s="47" t="s">
        <v>1716</v>
      </c>
      <c r="D930" s="48" t="s">
        <v>1717</v>
      </c>
      <c r="E930" s="49">
        <v>0.23050000000000001</v>
      </c>
      <c r="F930" s="50"/>
      <c r="G930" s="51" t="str">
        <f t="shared" si="76"/>
        <v/>
      </c>
      <c r="H930" s="51" t="str">
        <f t="shared" si="77"/>
        <v/>
      </c>
      <c r="I930" s="52" t="s">
        <v>99</v>
      </c>
      <c r="J930" s="52"/>
      <c r="K930" s="52" t="s">
        <v>1652</v>
      </c>
      <c r="L930" s="52"/>
      <c r="M930" s="52"/>
      <c r="N930" s="50">
        <v>62</v>
      </c>
      <c r="O930" s="50">
        <v>269</v>
      </c>
      <c r="P930" s="50"/>
      <c r="R930" s="53">
        <f t="shared" si="78"/>
        <v>0.23048327137546468</v>
      </c>
    </row>
    <row r="931" spans="1:18" x14ac:dyDescent="0.25">
      <c r="A931" s="47" t="s">
        <v>1705</v>
      </c>
      <c r="B931" s="48" t="s">
        <v>1706</v>
      </c>
      <c r="C931" s="47" t="s">
        <v>1718</v>
      </c>
      <c r="D931" s="48" t="s">
        <v>1098</v>
      </c>
      <c r="E931" s="49">
        <v>0.43309999999999998</v>
      </c>
      <c r="F931" s="50"/>
      <c r="G931" s="51" t="str">
        <f t="shared" si="76"/>
        <v>X</v>
      </c>
      <c r="H931" s="51" t="str">
        <f t="shared" si="77"/>
        <v/>
      </c>
      <c r="I931" s="52" t="s">
        <v>99</v>
      </c>
      <c r="J931" s="52"/>
      <c r="K931" s="52" t="s">
        <v>1652</v>
      </c>
      <c r="L931" s="52"/>
      <c r="M931" s="52"/>
      <c r="N931" s="50">
        <v>123</v>
      </c>
      <c r="O931" s="50">
        <v>284</v>
      </c>
      <c r="P931" s="50"/>
      <c r="R931" s="53">
        <f t="shared" si="78"/>
        <v>0.43309859154929575</v>
      </c>
    </row>
    <row r="932" spans="1:18" x14ac:dyDescent="0.25">
      <c r="A932" s="47" t="s">
        <v>1705</v>
      </c>
      <c r="B932" s="48" t="s">
        <v>1706</v>
      </c>
      <c r="C932" s="47" t="s">
        <v>1719</v>
      </c>
      <c r="D932" s="48" t="s">
        <v>1720</v>
      </c>
      <c r="E932" s="49">
        <v>0.18210000000000001</v>
      </c>
      <c r="F932" s="50"/>
      <c r="G932" s="51"/>
      <c r="H932" s="51" t="str">
        <f t="shared" si="77"/>
        <v/>
      </c>
      <c r="I932" s="52"/>
      <c r="J932" s="52"/>
      <c r="K932" s="52"/>
      <c r="L932" s="52"/>
      <c r="M932" s="52"/>
      <c r="N932" s="50">
        <v>71</v>
      </c>
      <c r="O932" s="50">
        <v>390</v>
      </c>
      <c r="P932" s="50"/>
      <c r="R932" s="53">
        <f t="shared" si="78"/>
        <v>0.18205128205128204</v>
      </c>
    </row>
    <row r="933" spans="1:18" x14ac:dyDescent="0.25">
      <c r="A933" s="47" t="s">
        <v>1705</v>
      </c>
      <c r="B933" s="48" t="s">
        <v>1706</v>
      </c>
      <c r="C933" s="47" t="s">
        <v>1721</v>
      </c>
      <c r="D933" s="48" t="s">
        <v>1722</v>
      </c>
      <c r="E933" s="49">
        <v>0.2641</v>
      </c>
      <c r="F933" s="50"/>
      <c r="G933" s="51" t="str">
        <f t="shared" ref="G933:G949" si="79">IF(E933&gt;=40%,"X","")</f>
        <v/>
      </c>
      <c r="H933" s="51" t="str">
        <f t="shared" si="77"/>
        <v/>
      </c>
      <c r="I933" s="52"/>
      <c r="J933" s="52"/>
      <c r="K933" s="52"/>
      <c r="L933" s="52"/>
      <c r="M933" s="52"/>
      <c r="N933" s="50">
        <v>108</v>
      </c>
      <c r="O933" s="50">
        <v>409</v>
      </c>
      <c r="P933" s="50"/>
      <c r="R933" s="53">
        <f t="shared" si="78"/>
        <v>0.26405867970660146</v>
      </c>
    </row>
    <row r="934" spans="1:18" x14ac:dyDescent="0.25">
      <c r="A934" s="47" t="s">
        <v>1705</v>
      </c>
      <c r="B934" s="48" t="s">
        <v>1706</v>
      </c>
      <c r="C934" s="47" t="s">
        <v>1723</v>
      </c>
      <c r="D934" s="48" t="s">
        <v>1724</v>
      </c>
      <c r="E934" s="49">
        <v>0.21779999999999999</v>
      </c>
      <c r="F934" s="50"/>
      <c r="G934" s="51" t="str">
        <f t="shared" si="79"/>
        <v/>
      </c>
      <c r="H934" s="51" t="str">
        <f t="shared" si="77"/>
        <v/>
      </c>
      <c r="I934" s="52"/>
      <c r="J934" s="52"/>
      <c r="K934" s="52"/>
      <c r="L934" s="52"/>
      <c r="M934" s="52"/>
      <c r="N934" s="50">
        <v>110</v>
      </c>
      <c r="O934" s="50">
        <v>505</v>
      </c>
      <c r="P934" s="50"/>
      <c r="R934" s="53">
        <f t="shared" si="78"/>
        <v>0.21782178217821782</v>
      </c>
    </row>
    <row r="935" spans="1:18" x14ac:dyDescent="0.25">
      <c r="A935" s="47" t="s">
        <v>1705</v>
      </c>
      <c r="B935" s="48" t="s">
        <v>1706</v>
      </c>
      <c r="C935" s="47" t="s">
        <v>1725</v>
      </c>
      <c r="D935" s="48" t="s">
        <v>1726</v>
      </c>
      <c r="E935" s="49">
        <v>0.36330000000000001</v>
      </c>
      <c r="F935" s="50"/>
      <c r="G935" s="51" t="str">
        <f t="shared" si="79"/>
        <v/>
      </c>
      <c r="H935" s="51" t="str">
        <f t="shared" si="77"/>
        <v>X</v>
      </c>
      <c r="I935" s="52" t="s">
        <v>99</v>
      </c>
      <c r="J935" s="52"/>
      <c r="K935" s="52" t="s">
        <v>1652</v>
      </c>
      <c r="L935" s="52"/>
      <c r="M935" s="52"/>
      <c r="N935" s="50">
        <v>190</v>
      </c>
      <c r="O935" s="50">
        <v>523</v>
      </c>
      <c r="P935" s="50"/>
      <c r="R935" s="53">
        <f t="shared" si="78"/>
        <v>0.3632887189292543</v>
      </c>
    </row>
    <row r="936" spans="1:18" x14ac:dyDescent="0.25">
      <c r="A936" s="47" t="s">
        <v>1705</v>
      </c>
      <c r="B936" s="48" t="s">
        <v>1706</v>
      </c>
      <c r="C936" s="47" t="s">
        <v>1727</v>
      </c>
      <c r="D936" s="48" t="s">
        <v>1728</v>
      </c>
      <c r="E936" s="49">
        <v>0.25800000000000001</v>
      </c>
      <c r="F936" s="50"/>
      <c r="G936" s="51" t="str">
        <f t="shared" si="79"/>
        <v/>
      </c>
      <c r="H936" s="51" t="str">
        <f t="shared" si="77"/>
        <v/>
      </c>
      <c r="I936" s="52"/>
      <c r="J936" s="52"/>
      <c r="K936" s="52"/>
      <c r="L936" s="52"/>
      <c r="M936" s="52"/>
      <c r="N936" s="50">
        <v>339</v>
      </c>
      <c r="O936" s="50">
        <v>1314</v>
      </c>
      <c r="P936" s="50"/>
      <c r="R936" s="53">
        <f t="shared" si="78"/>
        <v>0.25799086757990869</v>
      </c>
    </row>
    <row r="937" spans="1:18" x14ac:dyDescent="0.25">
      <c r="A937" s="47" t="s">
        <v>1705</v>
      </c>
      <c r="B937" s="48" t="s">
        <v>1706</v>
      </c>
      <c r="C937" s="47" t="s">
        <v>1729</v>
      </c>
      <c r="D937" s="48" t="s">
        <v>1730</v>
      </c>
      <c r="E937" s="49">
        <v>0.27339999999999998</v>
      </c>
      <c r="F937" s="50"/>
      <c r="G937" s="51" t="str">
        <f t="shared" si="79"/>
        <v/>
      </c>
      <c r="H937" s="51" t="str">
        <f t="shared" si="77"/>
        <v/>
      </c>
      <c r="I937" s="52" t="s">
        <v>99</v>
      </c>
      <c r="J937" s="52"/>
      <c r="K937" s="52" t="s">
        <v>1652</v>
      </c>
      <c r="L937" s="52"/>
      <c r="M937" s="52"/>
      <c r="N937" s="50">
        <v>199</v>
      </c>
      <c r="O937" s="50">
        <v>728</v>
      </c>
      <c r="P937" s="50"/>
      <c r="R937" s="53">
        <f t="shared" si="78"/>
        <v>0.27335164835164832</v>
      </c>
    </row>
    <row r="938" spans="1:18" x14ac:dyDescent="0.25">
      <c r="A938" s="47" t="s">
        <v>1705</v>
      </c>
      <c r="B938" s="48" t="s">
        <v>1706</v>
      </c>
      <c r="C938" s="47" t="s">
        <v>1731</v>
      </c>
      <c r="D938" s="48" t="s">
        <v>1732</v>
      </c>
      <c r="E938" s="49">
        <v>0.11600000000000001</v>
      </c>
      <c r="F938" s="50"/>
      <c r="G938" s="51" t="str">
        <f t="shared" si="79"/>
        <v/>
      </c>
      <c r="H938" s="51" t="str">
        <f t="shared" si="77"/>
        <v/>
      </c>
      <c r="I938" s="52"/>
      <c r="J938" s="52"/>
      <c r="K938" s="52"/>
      <c r="L938" s="52"/>
      <c r="M938" s="52"/>
      <c r="N938" s="50">
        <v>111</v>
      </c>
      <c r="O938" s="50">
        <v>957</v>
      </c>
      <c r="P938" s="50"/>
      <c r="R938" s="53">
        <f t="shared" si="78"/>
        <v>0.11598746081504702</v>
      </c>
    </row>
    <row r="939" spans="1:18" x14ac:dyDescent="0.25">
      <c r="A939" s="47" t="s">
        <v>1705</v>
      </c>
      <c r="B939" s="48" t="s">
        <v>1706</v>
      </c>
      <c r="C939" s="47" t="s">
        <v>1733</v>
      </c>
      <c r="D939" s="48" t="s">
        <v>1734</v>
      </c>
      <c r="E939" s="49">
        <v>0.16600000000000001</v>
      </c>
      <c r="F939" s="50"/>
      <c r="G939" s="51" t="str">
        <f t="shared" si="79"/>
        <v/>
      </c>
      <c r="H939" s="51" t="str">
        <f t="shared" si="77"/>
        <v/>
      </c>
      <c r="I939" s="52"/>
      <c r="J939" s="52"/>
      <c r="K939" s="52"/>
      <c r="L939" s="52"/>
      <c r="M939" s="52"/>
      <c r="N939" s="50">
        <v>198</v>
      </c>
      <c r="O939" s="50">
        <v>1193</v>
      </c>
      <c r="P939" s="50"/>
      <c r="R939" s="53">
        <f t="shared" si="78"/>
        <v>0.16596814752724226</v>
      </c>
    </row>
    <row r="940" spans="1:18" x14ac:dyDescent="0.25">
      <c r="A940" s="47" t="s">
        <v>1705</v>
      </c>
      <c r="B940" s="48" t="s">
        <v>1706</v>
      </c>
      <c r="C940" s="66">
        <v>6003129</v>
      </c>
      <c r="D940" s="48" t="s">
        <v>1735</v>
      </c>
      <c r="E940" s="49">
        <v>0.26390000000000002</v>
      </c>
      <c r="F940" s="50"/>
      <c r="G940" s="51" t="str">
        <f t="shared" si="79"/>
        <v/>
      </c>
      <c r="H940" s="51" t="str">
        <f t="shared" si="77"/>
        <v/>
      </c>
      <c r="I940" s="52" t="s">
        <v>99</v>
      </c>
      <c r="J940" s="52"/>
      <c r="K940" s="52" t="s">
        <v>1652</v>
      </c>
      <c r="L940" s="52"/>
      <c r="M940" s="52"/>
      <c r="N940" s="50">
        <v>95</v>
      </c>
      <c r="O940" s="50">
        <v>360</v>
      </c>
      <c r="P940" s="50"/>
      <c r="R940" s="53">
        <f t="shared" si="78"/>
        <v>0.2638888888888889</v>
      </c>
    </row>
    <row r="941" spans="1:18" x14ac:dyDescent="0.25">
      <c r="A941" s="47" t="s">
        <v>1705</v>
      </c>
      <c r="B941" s="48" t="s">
        <v>1706</v>
      </c>
      <c r="C941" s="66">
        <v>6003135</v>
      </c>
      <c r="D941" s="48" t="s">
        <v>1736</v>
      </c>
      <c r="E941" s="49">
        <v>0.64600000000000002</v>
      </c>
      <c r="F941" s="50"/>
      <c r="G941" s="51" t="str">
        <f t="shared" si="79"/>
        <v>X</v>
      </c>
      <c r="H941" s="51" t="str">
        <f t="shared" si="77"/>
        <v/>
      </c>
      <c r="I941" s="52" t="s">
        <v>99</v>
      </c>
      <c r="J941" s="52"/>
      <c r="K941" s="52" t="s">
        <v>1652</v>
      </c>
      <c r="L941" s="52"/>
      <c r="M941" s="52"/>
      <c r="N941" s="50">
        <v>104</v>
      </c>
      <c r="O941" s="50">
        <v>161</v>
      </c>
      <c r="P941" s="50"/>
      <c r="R941" s="53">
        <f t="shared" si="78"/>
        <v>0.64596273291925466</v>
      </c>
    </row>
    <row r="942" spans="1:18" x14ac:dyDescent="0.25">
      <c r="A942" s="47" t="s">
        <v>1705</v>
      </c>
      <c r="B942" s="48" t="s">
        <v>1706</v>
      </c>
      <c r="C942" s="66">
        <v>6003139</v>
      </c>
      <c r="D942" s="48" t="s">
        <v>1737</v>
      </c>
      <c r="E942" s="49">
        <v>0.2467</v>
      </c>
      <c r="F942" s="50"/>
      <c r="G942" s="51" t="str">
        <f t="shared" si="79"/>
        <v/>
      </c>
      <c r="H942" s="51" t="str">
        <f t="shared" si="77"/>
        <v/>
      </c>
      <c r="I942" s="52"/>
      <c r="J942" s="52"/>
      <c r="K942" s="52"/>
      <c r="L942" s="52"/>
      <c r="M942" s="52"/>
      <c r="N942" s="50">
        <v>131</v>
      </c>
      <c r="O942" s="50">
        <v>531</v>
      </c>
      <c r="P942" s="50"/>
      <c r="R942" s="53">
        <f t="shared" si="78"/>
        <v>0.24670433145009416</v>
      </c>
    </row>
    <row r="943" spans="1:18" x14ac:dyDescent="0.25">
      <c r="A943" s="47" t="s">
        <v>1705</v>
      </c>
      <c r="B943" s="48" t="s">
        <v>1706</v>
      </c>
      <c r="C943" s="66">
        <v>6003142</v>
      </c>
      <c r="D943" s="48" t="s">
        <v>1738</v>
      </c>
      <c r="E943" s="49">
        <v>0.2412</v>
      </c>
      <c r="F943" s="50"/>
      <c r="G943" s="51" t="str">
        <f t="shared" si="79"/>
        <v/>
      </c>
      <c r="H943" s="51" t="str">
        <f t="shared" si="77"/>
        <v/>
      </c>
      <c r="I943" s="52"/>
      <c r="J943" s="52"/>
      <c r="K943" s="52"/>
      <c r="L943" s="52"/>
      <c r="M943" s="52"/>
      <c r="N943" s="50">
        <v>109</v>
      </c>
      <c r="O943" s="50">
        <v>452</v>
      </c>
      <c r="P943" s="50"/>
      <c r="R943" s="53">
        <f t="shared" si="78"/>
        <v>0.24115044247787609</v>
      </c>
    </row>
    <row r="944" spans="1:18" x14ac:dyDescent="0.25">
      <c r="A944" s="47" t="s">
        <v>1705</v>
      </c>
      <c r="B944" s="48" t="s">
        <v>1706</v>
      </c>
      <c r="C944" s="66">
        <v>6003143</v>
      </c>
      <c r="D944" s="48" t="s">
        <v>1739</v>
      </c>
      <c r="E944" s="49">
        <v>0.1142</v>
      </c>
      <c r="F944" s="50"/>
      <c r="G944" s="51" t="str">
        <f t="shared" si="79"/>
        <v/>
      </c>
      <c r="H944" s="51" t="str">
        <f t="shared" si="77"/>
        <v/>
      </c>
      <c r="I944" s="52" t="s">
        <v>99</v>
      </c>
      <c r="J944" s="52"/>
      <c r="K944" s="52" t="s">
        <v>1652</v>
      </c>
      <c r="L944" s="52"/>
      <c r="M944" s="52"/>
      <c r="N944" s="50">
        <v>81</v>
      </c>
      <c r="O944" s="50">
        <v>709</v>
      </c>
      <c r="P944" s="50"/>
      <c r="R944" s="53">
        <f t="shared" si="78"/>
        <v>0.11424541607898449</v>
      </c>
    </row>
    <row r="945" spans="1:18" x14ac:dyDescent="0.25">
      <c r="A945" s="47" t="s">
        <v>1705</v>
      </c>
      <c r="B945" s="48" t="s">
        <v>1706</v>
      </c>
      <c r="C945" s="66">
        <v>6003146</v>
      </c>
      <c r="D945" s="48" t="s">
        <v>1740</v>
      </c>
      <c r="E945" s="49">
        <v>0.35899999999999999</v>
      </c>
      <c r="F945" s="50"/>
      <c r="G945" s="51" t="str">
        <f t="shared" si="79"/>
        <v/>
      </c>
      <c r="H945" s="51" t="str">
        <f t="shared" si="77"/>
        <v>X</v>
      </c>
      <c r="I945" s="52" t="s">
        <v>99</v>
      </c>
      <c r="J945" s="52"/>
      <c r="K945" s="52" t="s">
        <v>1652</v>
      </c>
      <c r="L945" s="52"/>
      <c r="M945" s="52"/>
      <c r="N945" s="50">
        <v>182</v>
      </c>
      <c r="O945" s="50">
        <v>507</v>
      </c>
      <c r="P945" s="50"/>
      <c r="R945" s="53">
        <f t="shared" si="78"/>
        <v>0.35897435897435898</v>
      </c>
    </row>
    <row r="946" spans="1:18" x14ac:dyDescent="0.25">
      <c r="A946" s="47" t="s">
        <v>1705</v>
      </c>
      <c r="B946" s="48" t="s">
        <v>1706</v>
      </c>
      <c r="C946" s="66">
        <v>6003149</v>
      </c>
      <c r="D946" s="48" t="s">
        <v>1741</v>
      </c>
      <c r="E946" s="49">
        <v>0.25979999999999998</v>
      </c>
      <c r="F946" s="50"/>
      <c r="G946" s="51" t="str">
        <f t="shared" si="79"/>
        <v/>
      </c>
      <c r="H946" s="51" t="str">
        <f t="shared" si="77"/>
        <v/>
      </c>
      <c r="I946" s="52"/>
      <c r="J946" s="52"/>
      <c r="K946" s="52"/>
      <c r="L946" s="52"/>
      <c r="M946" s="52"/>
      <c r="N946" s="50">
        <v>186</v>
      </c>
      <c r="O946" s="50">
        <v>716</v>
      </c>
      <c r="P946" s="50"/>
      <c r="R946" s="53">
        <f t="shared" si="78"/>
        <v>0.25977653631284914</v>
      </c>
    </row>
    <row r="947" spans="1:18" x14ac:dyDescent="0.25">
      <c r="A947" s="47" t="s">
        <v>1705</v>
      </c>
      <c r="B947" s="48" t="s">
        <v>1706</v>
      </c>
      <c r="C947" s="66">
        <v>6003150</v>
      </c>
      <c r="D947" s="48" t="s">
        <v>1742</v>
      </c>
      <c r="E947" s="49">
        <v>9.3600000000000003E-2</v>
      </c>
      <c r="F947" s="50"/>
      <c r="G947" s="51" t="str">
        <f t="shared" si="79"/>
        <v/>
      </c>
      <c r="H947" s="51" t="str">
        <f t="shared" si="77"/>
        <v/>
      </c>
      <c r="I947" s="52"/>
      <c r="J947" s="52"/>
      <c r="K947" s="52"/>
      <c r="L947" s="52"/>
      <c r="M947" s="52"/>
      <c r="N947" s="50">
        <v>51</v>
      </c>
      <c r="O947" s="50">
        <v>545</v>
      </c>
      <c r="P947" s="50"/>
      <c r="R947" s="53">
        <f t="shared" si="78"/>
        <v>9.3577981651376152E-2</v>
      </c>
    </row>
    <row r="948" spans="1:18" x14ac:dyDescent="0.25">
      <c r="A948" s="47" t="s">
        <v>1705</v>
      </c>
      <c r="B948" s="48" t="s">
        <v>1706</v>
      </c>
      <c r="C948" s="66">
        <v>6003151</v>
      </c>
      <c r="D948" s="48" t="s">
        <v>1743</v>
      </c>
      <c r="E948" s="49">
        <v>0.18909999999999999</v>
      </c>
      <c r="F948" s="50"/>
      <c r="G948" s="51" t="str">
        <f t="shared" si="79"/>
        <v/>
      </c>
      <c r="H948" s="51" t="str">
        <f t="shared" si="77"/>
        <v/>
      </c>
      <c r="I948" s="52"/>
      <c r="J948" s="52"/>
      <c r="K948" s="52"/>
      <c r="L948" s="52"/>
      <c r="M948" s="52"/>
      <c r="N948" s="50">
        <v>187</v>
      </c>
      <c r="O948" s="50">
        <v>989</v>
      </c>
      <c r="P948" s="50"/>
      <c r="R948" s="53">
        <f t="shared" si="78"/>
        <v>0.1890798786653185</v>
      </c>
    </row>
    <row r="949" spans="1:18" ht="15.75" customHeight="1" x14ac:dyDescent="0.25">
      <c r="A949" s="47" t="s">
        <v>1705</v>
      </c>
      <c r="B949" s="48" t="s">
        <v>1706</v>
      </c>
      <c r="C949" s="66">
        <v>6003152</v>
      </c>
      <c r="D949" s="48" t="s">
        <v>1744</v>
      </c>
      <c r="E949" s="49">
        <v>0.25230000000000002</v>
      </c>
      <c r="F949" s="50"/>
      <c r="G949" s="51" t="str">
        <f t="shared" si="79"/>
        <v/>
      </c>
      <c r="H949" s="51" t="str">
        <f t="shared" si="77"/>
        <v/>
      </c>
      <c r="I949" s="52"/>
      <c r="J949" s="52"/>
      <c r="K949" s="52"/>
      <c r="L949" s="52"/>
      <c r="M949" s="52"/>
      <c r="N949" s="50">
        <v>110</v>
      </c>
      <c r="O949" s="50">
        <v>436</v>
      </c>
      <c r="P949" s="50"/>
      <c r="R949" s="53">
        <f t="shared" si="78"/>
        <v>0.25229357798165136</v>
      </c>
    </row>
    <row r="950" spans="1:18" s="78" customFormat="1" x14ac:dyDescent="0.25">
      <c r="A950" s="72" t="s">
        <v>2586</v>
      </c>
      <c r="B950" s="73" t="s">
        <v>1706</v>
      </c>
      <c r="C950" s="72"/>
      <c r="D950" s="73" t="s">
        <v>2556</v>
      </c>
      <c r="E950" s="74">
        <f>N950/O950</f>
        <v>0.23697771587743732</v>
      </c>
      <c r="F950" s="75"/>
      <c r="G950" s="76"/>
      <c r="H950" s="76"/>
      <c r="I950" s="77"/>
      <c r="J950" s="77"/>
      <c r="K950" s="77"/>
      <c r="L950" s="77"/>
      <c r="M950" s="77"/>
      <c r="N950" s="75">
        <f>SUM(N925:N949)</f>
        <v>3403</v>
      </c>
      <c r="O950" s="75">
        <f>SUM(O925:O949)</f>
        <v>14360</v>
      </c>
      <c r="P950" s="75"/>
      <c r="R950" s="79"/>
    </row>
    <row r="951" spans="1:18" x14ac:dyDescent="0.25">
      <c r="A951" s="47" t="s">
        <v>2143</v>
      </c>
      <c r="B951" s="48" t="s">
        <v>2144</v>
      </c>
      <c r="C951" s="47" t="s">
        <v>2145</v>
      </c>
      <c r="D951" s="48" t="s">
        <v>2146</v>
      </c>
      <c r="E951" s="49">
        <f t="shared" ref="E951:E957" si="80">SUM(N951/O951)</f>
        <v>0.50241545893719808</v>
      </c>
      <c r="F951" s="50">
        <v>888</v>
      </c>
      <c r="G951" s="51" t="str">
        <f t="shared" ref="G951:G957" si="81">IF(E951&gt;=40%,"X","")</f>
        <v>X</v>
      </c>
      <c r="H951" s="51" t="str">
        <f t="shared" ref="H951:H957" si="82">IF(AND( E951&gt;=30%, E951 &lt;=39.99%),"X","")</f>
        <v/>
      </c>
      <c r="I951" s="52" t="s">
        <v>99</v>
      </c>
      <c r="J951" s="52"/>
      <c r="K951" s="52"/>
      <c r="L951" s="52" t="s">
        <v>100</v>
      </c>
      <c r="M951" s="52"/>
      <c r="N951" s="50">
        <v>104</v>
      </c>
      <c r="O951" s="50">
        <v>207</v>
      </c>
      <c r="P951" s="50"/>
      <c r="R951" s="53">
        <f t="shared" ref="R951:R957" si="83">N951/O951</f>
        <v>0.50241545893719808</v>
      </c>
    </row>
    <row r="952" spans="1:18" x14ac:dyDescent="0.25">
      <c r="A952" s="47" t="s">
        <v>2143</v>
      </c>
      <c r="B952" s="48" t="s">
        <v>2144</v>
      </c>
      <c r="C952" s="47" t="s">
        <v>2147</v>
      </c>
      <c r="D952" s="48" t="s">
        <v>2148</v>
      </c>
      <c r="E952" s="49">
        <f t="shared" si="80"/>
        <v>0.32662192393736017</v>
      </c>
      <c r="F952" s="50"/>
      <c r="G952" s="51" t="str">
        <f t="shared" si="81"/>
        <v/>
      </c>
      <c r="H952" s="51" t="str">
        <f t="shared" si="82"/>
        <v>X</v>
      </c>
      <c r="I952" s="52" t="s">
        <v>99</v>
      </c>
      <c r="J952" s="52" t="s">
        <v>350</v>
      </c>
      <c r="K952" s="52"/>
      <c r="L952" s="52" t="s">
        <v>100</v>
      </c>
      <c r="M952" s="52"/>
      <c r="N952" s="50">
        <v>146</v>
      </c>
      <c r="O952" s="50">
        <v>447</v>
      </c>
      <c r="P952" s="50"/>
      <c r="R952" s="53">
        <f t="shared" si="83"/>
        <v>0.32662192393736017</v>
      </c>
    </row>
    <row r="953" spans="1:18" x14ac:dyDescent="0.25">
      <c r="A953" s="47" t="s">
        <v>2143</v>
      </c>
      <c r="B953" s="48" t="s">
        <v>2144</v>
      </c>
      <c r="C953" s="47" t="s">
        <v>2149</v>
      </c>
      <c r="D953" s="48" t="s">
        <v>2150</v>
      </c>
      <c r="E953" s="49">
        <f t="shared" si="80"/>
        <v>0.55652173913043479</v>
      </c>
      <c r="F953" s="50"/>
      <c r="G953" s="51" t="str">
        <f t="shared" si="81"/>
        <v>X</v>
      </c>
      <c r="H953" s="51" t="str">
        <f t="shared" si="82"/>
        <v/>
      </c>
      <c r="I953" s="52" t="s">
        <v>99</v>
      </c>
      <c r="J953" s="52"/>
      <c r="K953" s="52"/>
      <c r="L953" s="52" t="s">
        <v>100</v>
      </c>
      <c r="M953" s="52"/>
      <c r="N953" s="50">
        <v>192</v>
      </c>
      <c r="O953" s="50">
        <v>345</v>
      </c>
      <c r="P953" s="50"/>
      <c r="R953" s="53">
        <f t="shared" si="83"/>
        <v>0.55652173913043479</v>
      </c>
    </row>
    <row r="954" spans="1:18" x14ac:dyDescent="0.25">
      <c r="A954" s="47" t="s">
        <v>2143</v>
      </c>
      <c r="B954" s="48" t="s">
        <v>2144</v>
      </c>
      <c r="C954" s="47" t="s">
        <v>2151</v>
      </c>
      <c r="D954" s="48" t="s">
        <v>2152</v>
      </c>
      <c r="E954" s="49">
        <f t="shared" si="80"/>
        <v>0.39187705817782659</v>
      </c>
      <c r="F954" s="54"/>
      <c r="G954" s="51" t="str">
        <f t="shared" si="81"/>
        <v/>
      </c>
      <c r="H954" s="51" t="str">
        <f t="shared" si="82"/>
        <v>X</v>
      </c>
      <c r="I954" s="52" t="s">
        <v>99</v>
      </c>
      <c r="J954" s="52"/>
      <c r="K954" s="52"/>
      <c r="L954" s="52" t="s">
        <v>100</v>
      </c>
      <c r="M954" s="52"/>
      <c r="N954" s="50">
        <v>357</v>
      </c>
      <c r="O954" s="50">
        <v>911</v>
      </c>
      <c r="P954" s="50"/>
      <c r="R954" s="53">
        <f t="shared" si="83"/>
        <v>0.39187705817782659</v>
      </c>
    </row>
    <row r="955" spans="1:18" x14ac:dyDescent="0.25">
      <c r="A955" s="47" t="s">
        <v>2143</v>
      </c>
      <c r="B955" s="48" t="s">
        <v>2144</v>
      </c>
      <c r="C955" s="47" t="s">
        <v>2153</v>
      </c>
      <c r="D955" s="48" t="s">
        <v>2154</v>
      </c>
      <c r="E955" s="49">
        <f t="shared" si="80"/>
        <v>0.30411449016100178</v>
      </c>
      <c r="F955" s="54"/>
      <c r="G955" s="51" t="str">
        <f t="shared" si="81"/>
        <v/>
      </c>
      <c r="H955" s="51" t="str">
        <f t="shared" si="82"/>
        <v>X</v>
      </c>
      <c r="I955" s="52" t="s">
        <v>99</v>
      </c>
      <c r="J955" s="52"/>
      <c r="K955" s="52"/>
      <c r="L955" s="52" t="s">
        <v>100</v>
      </c>
      <c r="M955" s="52"/>
      <c r="N955" s="50">
        <v>340</v>
      </c>
      <c r="O955" s="50">
        <v>1118</v>
      </c>
      <c r="P955" s="50"/>
      <c r="R955" s="53">
        <f t="shared" si="83"/>
        <v>0.30411449016100178</v>
      </c>
    </row>
    <row r="956" spans="1:18" x14ac:dyDescent="0.25">
      <c r="A956" s="47" t="s">
        <v>2143</v>
      </c>
      <c r="B956" s="48" t="s">
        <v>2144</v>
      </c>
      <c r="C956" s="47" t="s">
        <v>2155</v>
      </c>
      <c r="D956" s="48" t="s">
        <v>2156</v>
      </c>
      <c r="E956" s="49">
        <f t="shared" si="80"/>
        <v>0.29783393501805056</v>
      </c>
      <c r="F956" s="50"/>
      <c r="G956" s="51" t="str">
        <f t="shared" si="81"/>
        <v/>
      </c>
      <c r="H956" s="51" t="str">
        <f t="shared" si="82"/>
        <v/>
      </c>
      <c r="I956" s="52" t="s">
        <v>99</v>
      </c>
      <c r="J956" s="52"/>
      <c r="K956" s="52"/>
      <c r="L956" s="52" t="s">
        <v>100</v>
      </c>
      <c r="M956" s="52"/>
      <c r="N956" s="50">
        <v>165</v>
      </c>
      <c r="O956" s="50">
        <v>554</v>
      </c>
      <c r="P956" s="50"/>
      <c r="R956" s="53">
        <f t="shared" si="83"/>
        <v>0.29783393501805056</v>
      </c>
    </row>
    <row r="957" spans="1:18" x14ac:dyDescent="0.25">
      <c r="A957" s="47" t="s">
        <v>2143</v>
      </c>
      <c r="B957" s="48" t="s">
        <v>2144</v>
      </c>
      <c r="C957" s="47" t="s">
        <v>2157</v>
      </c>
      <c r="D957" s="48" t="s">
        <v>2158</v>
      </c>
      <c r="E957" s="49">
        <f t="shared" si="80"/>
        <v>0.44973544973544971</v>
      </c>
      <c r="F957" s="50"/>
      <c r="G957" s="51" t="str">
        <f t="shared" si="81"/>
        <v>X</v>
      </c>
      <c r="H957" s="51" t="str">
        <f t="shared" si="82"/>
        <v/>
      </c>
      <c r="I957" s="52" t="s">
        <v>99</v>
      </c>
      <c r="J957" s="52"/>
      <c r="K957" s="52"/>
      <c r="L957" s="52" t="s">
        <v>100</v>
      </c>
      <c r="M957" s="52"/>
      <c r="N957" s="50">
        <v>340</v>
      </c>
      <c r="O957" s="50">
        <v>756</v>
      </c>
      <c r="P957" s="50"/>
      <c r="R957" s="53">
        <f t="shared" si="83"/>
        <v>0.44973544973544971</v>
      </c>
    </row>
    <row r="958" spans="1:18" s="78" customFormat="1" x14ac:dyDescent="0.25">
      <c r="A958" s="72" t="s">
        <v>2143</v>
      </c>
      <c r="B958" s="73" t="s">
        <v>2144</v>
      </c>
      <c r="C958" s="72"/>
      <c r="D958" s="73" t="s">
        <v>2556</v>
      </c>
      <c r="E958" s="74">
        <f t="shared" ref="E958:E963" si="84">N958/O958</f>
        <v>0.37897648686030427</v>
      </c>
      <c r="F958" s="75"/>
      <c r="G958" s="76"/>
      <c r="H958" s="76"/>
      <c r="I958" s="77"/>
      <c r="J958" s="77"/>
      <c r="K958" s="77"/>
      <c r="L958" s="77"/>
      <c r="M958" s="77"/>
      <c r="N958" s="75">
        <f>SUM(N951:N957)</f>
        <v>1644</v>
      </c>
      <c r="O958" s="75">
        <f>SUM(O951:O957)</f>
        <v>4338</v>
      </c>
      <c r="P958" s="75"/>
      <c r="R958" s="79"/>
    </row>
    <row r="959" spans="1:18" x14ac:dyDescent="0.25">
      <c r="A959" s="47" t="s">
        <v>1617</v>
      </c>
      <c r="B959" s="48" t="s">
        <v>1618</v>
      </c>
      <c r="C959" s="47" t="s">
        <v>1619</v>
      </c>
      <c r="D959" s="48" t="s">
        <v>1620</v>
      </c>
      <c r="E959" s="49">
        <f t="shared" si="84"/>
        <v>7.2041166380789029E-2</v>
      </c>
      <c r="F959" s="54"/>
      <c r="G959" s="51" t="str">
        <f>IF(E959&gt;=40%,"X","")</f>
        <v/>
      </c>
      <c r="H959" s="51" t="str">
        <f>IF(AND( E959&gt;=30%, E959 &lt;=39.99%),"X","")</f>
        <v/>
      </c>
      <c r="I959" s="52"/>
      <c r="J959" s="52"/>
      <c r="K959" s="52"/>
      <c r="L959" s="52"/>
      <c r="M959" s="52"/>
      <c r="N959" s="50">
        <v>42</v>
      </c>
      <c r="O959" s="50">
        <v>583</v>
      </c>
      <c r="P959" s="50"/>
      <c r="R959" s="53">
        <f>N959/O959</f>
        <v>7.2041166380789029E-2</v>
      </c>
    </row>
    <row r="960" spans="1:18" x14ac:dyDescent="0.25">
      <c r="A960" s="47" t="s">
        <v>1617</v>
      </c>
      <c r="B960" s="48" t="s">
        <v>1618</v>
      </c>
      <c r="C960" s="47" t="s">
        <v>1621</v>
      </c>
      <c r="D960" s="48" t="s">
        <v>1622</v>
      </c>
      <c r="E960" s="49">
        <f t="shared" si="84"/>
        <v>4.9773755656108594E-2</v>
      </c>
      <c r="F960" s="54"/>
      <c r="G960" s="51" t="str">
        <f>IF(E960&gt;=40%,"X","")</f>
        <v/>
      </c>
      <c r="H960" s="51" t="str">
        <f>IF(AND( E960&gt;=30%, E960 &lt;=39.99%),"X","")</f>
        <v/>
      </c>
      <c r="I960" s="52"/>
      <c r="J960" s="52"/>
      <c r="K960" s="52"/>
      <c r="L960" s="52"/>
      <c r="M960" s="52"/>
      <c r="N960" s="50">
        <v>22</v>
      </c>
      <c r="O960" s="50">
        <v>442</v>
      </c>
      <c r="P960" s="50"/>
      <c r="R960" s="53">
        <f>N960/O960</f>
        <v>4.9773755656108594E-2</v>
      </c>
    </row>
    <row r="961" spans="1:18" x14ac:dyDescent="0.25">
      <c r="A961" s="47" t="s">
        <v>1617</v>
      </c>
      <c r="B961" s="48" t="s">
        <v>1618</v>
      </c>
      <c r="C961" s="47" t="s">
        <v>1623</v>
      </c>
      <c r="D961" s="48" t="s">
        <v>1624</v>
      </c>
      <c r="E961" s="49">
        <f t="shared" si="84"/>
        <v>0.26699029126213591</v>
      </c>
      <c r="F961" s="50"/>
      <c r="G961" s="51" t="str">
        <f>IF(E961&gt;=40%,"X","")</f>
        <v/>
      </c>
      <c r="H961" s="51" t="str">
        <f>IF(AND( E961&gt;=30%, E961 &lt;=39.99%),"X","")</f>
        <v/>
      </c>
      <c r="I961" s="52"/>
      <c r="J961" s="52"/>
      <c r="K961" s="52"/>
      <c r="L961" s="52"/>
      <c r="M961" s="52"/>
      <c r="N961" s="50">
        <v>55</v>
      </c>
      <c r="O961" s="50">
        <v>206</v>
      </c>
      <c r="P961" s="50"/>
      <c r="R961" s="53">
        <f>N961/O961</f>
        <v>0.26699029126213591</v>
      </c>
    </row>
    <row r="962" spans="1:18" x14ac:dyDescent="0.25">
      <c r="A962" s="47" t="s">
        <v>1617</v>
      </c>
      <c r="B962" s="48" t="s">
        <v>1618</v>
      </c>
      <c r="C962" s="47" t="s">
        <v>1625</v>
      </c>
      <c r="D962" s="48" t="s">
        <v>1626</v>
      </c>
      <c r="E962" s="49">
        <f t="shared" si="84"/>
        <v>7.5704225352112672E-2</v>
      </c>
      <c r="F962" s="50"/>
      <c r="G962" s="51" t="str">
        <f>IF(E962&gt;=40%,"X","")</f>
        <v/>
      </c>
      <c r="H962" s="51" t="str">
        <f>IF(AND( E962&gt;=30%, E962 &lt;=39.99%),"X","")</f>
        <v/>
      </c>
      <c r="I962" s="52"/>
      <c r="J962" s="52"/>
      <c r="K962" s="52"/>
      <c r="L962" s="52"/>
      <c r="M962" s="52"/>
      <c r="N962" s="50">
        <v>43</v>
      </c>
      <c r="O962" s="50">
        <v>568</v>
      </c>
      <c r="P962" s="50"/>
      <c r="R962" s="53">
        <f>N962/O962</f>
        <v>7.5704225352112672E-2</v>
      </c>
    </row>
    <row r="963" spans="1:18" s="78" customFormat="1" x14ac:dyDescent="0.25">
      <c r="A963" s="72" t="s">
        <v>1617</v>
      </c>
      <c r="B963" s="73" t="s">
        <v>1618</v>
      </c>
      <c r="C963" s="72"/>
      <c r="D963" s="73" t="s">
        <v>2556</v>
      </c>
      <c r="E963" s="74">
        <f t="shared" si="84"/>
        <v>9.0050027793218454E-2</v>
      </c>
      <c r="F963" s="75"/>
      <c r="G963" s="76"/>
      <c r="H963" s="76"/>
      <c r="I963" s="77"/>
      <c r="J963" s="77"/>
      <c r="K963" s="77"/>
      <c r="L963" s="77"/>
      <c r="M963" s="77"/>
      <c r="N963" s="75">
        <f>SUM(N959:N962)</f>
        <v>162</v>
      </c>
      <c r="O963" s="75">
        <f>SUM(O959:O962)</f>
        <v>1799</v>
      </c>
      <c r="P963" s="75"/>
      <c r="R963" s="79"/>
    </row>
    <row r="964" spans="1:18" ht="30" x14ac:dyDescent="0.25">
      <c r="A964" s="47" t="s">
        <v>1968</v>
      </c>
      <c r="B964" s="67" t="s">
        <v>1969</v>
      </c>
      <c r="C964" s="47" t="s">
        <v>1970</v>
      </c>
      <c r="D964" s="62" t="s">
        <v>1971</v>
      </c>
      <c r="E964" s="49">
        <v>0.219</v>
      </c>
      <c r="F964" s="50"/>
      <c r="G964" s="51" t="str">
        <f t="shared" ref="G964:G973" si="85">IF(E964&gt;=40%,"X","")</f>
        <v/>
      </c>
      <c r="H964" s="51" t="str">
        <f t="shared" ref="H964:H973" si="86">IF(AND( E964&gt;=30%, E964 &lt;=39.99%),"X","")</f>
        <v/>
      </c>
      <c r="I964" s="52"/>
      <c r="J964" s="52"/>
      <c r="K964" s="52"/>
      <c r="L964" s="52"/>
      <c r="M964" s="52"/>
      <c r="N964" s="50">
        <v>145</v>
      </c>
      <c r="O964" s="50">
        <v>662</v>
      </c>
      <c r="P964" s="62"/>
      <c r="R964" s="53">
        <f t="shared" ref="R964:R973" si="87">N964/O964</f>
        <v>0.2190332326283988</v>
      </c>
    </row>
    <row r="965" spans="1:18" ht="30" x14ac:dyDescent="0.25">
      <c r="A965" s="47" t="s">
        <v>1968</v>
      </c>
      <c r="B965" s="67" t="s">
        <v>1969</v>
      </c>
      <c r="C965" s="47" t="s">
        <v>1972</v>
      </c>
      <c r="D965" s="62" t="s">
        <v>1973</v>
      </c>
      <c r="E965" s="49">
        <v>0.18970000000000001</v>
      </c>
      <c r="F965" s="50"/>
      <c r="G965" s="51" t="str">
        <f t="shared" si="85"/>
        <v/>
      </c>
      <c r="H965" s="51" t="str">
        <f t="shared" si="86"/>
        <v/>
      </c>
      <c r="I965" s="52"/>
      <c r="J965" s="52"/>
      <c r="K965" s="52"/>
      <c r="L965" s="52"/>
      <c r="M965" s="52"/>
      <c r="N965" s="50">
        <v>92</v>
      </c>
      <c r="O965" s="50">
        <v>485</v>
      </c>
      <c r="P965" s="62"/>
      <c r="R965" s="53">
        <f t="shared" si="87"/>
        <v>0.18969072164948453</v>
      </c>
    </row>
    <row r="966" spans="1:18" ht="30" x14ac:dyDescent="0.25">
      <c r="A966" s="47" t="s">
        <v>1968</v>
      </c>
      <c r="B966" s="67" t="s">
        <v>1969</v>
      </c>
      <c r="C966" s="47" t="s">
        <v>1974</v>
      </c>
      <c r="D966" s="62" t="s">
        <v>1975</v>
      </c>
      <c r="E966" s="49">
        <v>0.14760000000000001</v>
      </c>
      <c r="F966" s="50"/>
      <c r="G966" s="51" t="str">
        <f t="shared" si="85"/>
        <v/>
      </c>
      <c r="H966" s="51" t="str">
        <f t="shared" si="86"/>
        <v/>
      </c>
      <c r="I966" s="52"/>
      <c r="J966" s="52"/>
      <c r="K966" s="52"/>
      <c r="L966" s="52"/>
      <c r="M966" s="52"/>
      <c r="N966" s="50">
        <v>58</v>
      </c>
      <c r="O966" s="50">
        <v>393</v>
      </c>
      <c r="P966" s="62"/>
      <c r="R966" s="53">
        <f t="shared" si="87"/>
        <v>0.1475826972010178</v>
      </c>
    </row>
    <row r="967" spans="1:18" ht="30" x14ac:dyDescent="0.25">
      <c r="A967" s="47" t="s">
        <v>1968</v>
      </c>
      <c r="B967" s="67" t="s">
        <v>1969</v>
      </c>
      <c r="C967" s="47" t="s">
        <v>1976</v>
      </c>
      <c r="D967" s="62" t="s">
        <v>1977</v>
      </c>
      <c r="E967" s="49">
        <v>0.1988</v>
      </c>
      <c r="F967" s="54"/>
      <c r="G967" s="51" t="str">
        <f t="shared" si="85"/>
        <v/>
      </c>
      <c r="H967" s="51" t="str">
        <f t="shared" si="86"/>
        <v/>
      </c>
      <c r="I967" s="52"/>
      <c r="J967" s="52"/>
      <c r="K967" s="52"/>
      <c r="L967" s="52"/>
      <c r="M967" s="52"/>
      <c r="N967" s="50">
        <v>64</v>
      </c>
      <c r="O967" s="50">
        <v>322</v>
      </c>
      <c r="P967" s="62"/>
      <c r="R967" s="53">
        <f t="shared" si="87"/>
        <v>0.19875776397515527</v>
      </c>
    </row>
    <row r="968" spans="1:18" ht="30" x14ac:dyDescent="0.25">
      <c r="A968" s="47" t="s">
        <v>1968</v>
      </c>
      <c r="B968" s="67" t="s">
        <v>1969</v>
      </c>
      <c r="C968" s="47" t="s">
        <v>1978</v>
      </c>
      <c r="D968" s="62" t="s">
        <v>1979</v>
      </c>
      <c r="E968" s="49">
        <v>0.16300000000000001</v>
      </c>
      <c r="F968" s="54"/>
      <c r="G968" s="51" t="str">
        <f t="shared" si="85"/>
        <v/>
      </c>
      <c r="H968" s="51" t="str">
        <f t="shared" si="86"/>
        <v/>
      </c>
      <c r="I968" s="52"/>
      <c r="J968" s="52"/>
      <c r="K968" s="52"/>
      <c r="L968" s="52"/>
      <c r="M968" s="52"/>
      <c r="N968" s="50">
        <v>45</v>
      </c>
      <c r="O968" s="50">
        <v>276</v>
      </c>
      <c r="P968" s="62"/>
      <c r="R968" s="53">
        <f t="shared" si="87"/>
        <v>0.16304347826086957</v>
      </c>
    </row>
    <row r="969" spans="1:18" ht="30" x14ac:dyDescent="0.25">
      <c r="A969" s="47" t="s">
        <v>1968</v>
      </c>
      <c r="B969" s="67" t="s">
        <v>1969</v>
      </c>
      <c r="C969" s="47" t="s">
        <v>1980</v>
      </c>
      <c r="D969" s="62" t="s">
        <v>1981</v>
      </c>
      <c r="E969" s="49">
        <v>0.22109999999999999</v>
      </c>
      <c r="F969" s="50"/>
      <c r="G969" s="51" t="str">
        <f t="shared" si="85"/>
        <v/>
      </c>
      <c r="H969" s="51" t="str">
        <f t="shared" si="86"/>
        <v/>
      </c>
      <c r="I969" s="52"/>
      <c r="J969" s="52"/>
      <c r="K969" s="52"/>
      <c r="L969" s="52"/>
      <c r="M969" s="52"/>
      <c r="N969" s="50">
        <v>136</v>
      </c>
      <c r="O969" s="50">
        <v>615</v>
      </c>
      <c r="P969" s="62"/>
      <c r="R969" s="53">
        <f t="shared" si="87"/>
        <v>0.22113821138211381</v>
      </c>
    </row>
    <row r="970" spans="1:18" ht="30" x14ac:dyDescent="0.25">
      <c r="A970" s="47" t="s">
        <v>1968</v>
      </c>
      <c r="B970" s="67" t="s">
        <v>1969</v>
      </c>
      <c r="C970" s="47" t="s">
        <v>1982</v>
      </c>
      <c r="D970" s="62" t="s">
        <v>1983</v>
      </c>
      <c r="E970" s="49">
        <v>9.2799999999999994E-2</v>
      </c>
      <c r="F970" s="50"/>
      <c r="G970" s="51" t="str">
        <f t="shared" si="85"/>
        <v/>
      </c>
      <c r="H970" s="51" t="str">
        <f t="shared" si="86"/>
        <v/>
      </c>
      <c r="I970" s="52"/>
      <c r="J970" s="52"/>
      <c r="K970" s="52"/>
      <c r="L970" s="52"/>
      <c r="M970" s="52"/>
      <c r="N970" s="50">
        <v>32</v>
      </c>
      <c r="O970" s="50">
        <v>345</v>
      </c>
      <c r="P970" s="62"/>
      <c r="R970" s="53">
        <f t="shared" si="87"/>
        <v>9.2753623188405798E-2</v>
      </c>
    </row>
    <row r="971" spans="1:18" ht="30" x14ac:dyDescent="0.25">
      <c r="A971" s="47" t="s">
        <v>1968</v>
      </c>
      <c r="B971" s="67" t="s">
        <v>1969</v>
      </c>
      <c r="C971" s="47" t="s">
        <v>1984</v>
      </c>
      <c r="D971" s="62" t="s">
        <v>1985</v>
      </c>
      <c r="E971" s="49">
        <v>0.26850000000000002</v>
      </c>
      <c r="F971" s="50"/>
      <c r="G971" s="51" t="str">
        <f t="shared" si="85"/>
        <v/>
      </c>
      <c r="H971" s="51" t="str">
        <f t="shared" si="86"/>
        <v/>
      </c>
      <c r="I971" s="52"/>
      <c r="J971" s="52"/>
      <c r="K971" s="52"/>
      <c r="L971" s="52"/>
      <c r="M971" s="52"/>
      <c r="N971" s="50">
        <v>58</v>
      </c>
      <c r="O971" s="50">
        <v>216</v>
      </c>
      <c r="P971" s="62"/>
      <c r="R971" s="53">
        <f t="shared" si="87"/>
        <v>0.26851851851851855</v>
      </c>
    </row>
    <row r="972" spans="1:18" ht="30" x14ac:dyDescent="0.25">
      <c r="A972" s="47" t="s">
        <v>1968</v>
      </c>
      <c r="B972" s="67" t="s">
        <v>1969</v>
      </c>
      <c r="C972" s="47" t="s">
        <v>1986</v>
      </c>
      <c r="D972" s="62" t="s">
        <v>1987</v>
      </c>
      <c r="E972" s="49">
        <v>4.9799999999999997E-2</v>
      </c>
      <c r="F972" s="50"/>
      <c r="G972" s="51" t="str">
        <f t="shared" si="85"/>
        <v/>
      </c>
      <c r="H972" s="51" t="str">
        <f t="shared" si="86"/>
        <v/>
      </c>
      <c r="I972" s="52"/>
      <c r="J972" s="52"/>
      <c r="K972" s="52"/>
      <c r="L972" s="52"/>
      <c r="M972" s="52"/>
      <c r="N972" s="50">
        <v>14</v>
      </c>
      <c r="O972" s="50">
        <v>281</v>
      </c>
      <c r="P972" s="62"/>
      <c r="R972" s="53">
        <f t="shared" si="87"/>
        <v>4.9822064056939501E-2</v>
      </c>
    </row>
    <row r="973" spans="1:18" ht="30" x14ac:dyDescent="0.25">
      <c r="A973" s="47" t="s">
        <v>1968</v>
      </c>
      <c r="B973" s="67" t="s">
        <v>1969</v>
      </c>
      <c r="C973" s="47" t="s">
        <v>1988</v>
      </c>
      <c r="D973" s="62" t="s">
        <v>1989</v>
      </c>
      <c r="E973" s="49">
        <v>9.5200000000000007E-2</v>
      </c>
      <c r="F973" s="50"/>
      <c r="G973" s="51" t="str">
        <f t="shared" si="85"/>
        <v/>
      </c>
      <c r="H973" s="51" t="str">
        <f t="shared" si="86"/>
        <v/>
      </c>
      <c r="I973" s="52"/>
      <c r="J973" s="52"/>
      <c r="K973" s="52"/>
      <c r="L973" s="52"/>
      <c r="M973" s="52"/>
      <c r="N973" s="50">
        <v>4</v>
      </c>
      <c r="O973" s="50">
        <v>42</v>
      </c>
      <c r="P973" s="62"/>
      <c r="R973" s="53">
        <f t="shared" si="87"/>
        <v>9.5238095238095233E-2</v>
      </c>
    </row>
    <row r="974" spans="1:18" s="78" customFormat="1" x14ac:dyDescent="0.25">
      <c r="A974" s="72" t="s">
        <v>1968</v>
      </c>
      <c r="B974" s="73" t="s">
        <v>1969</v>
      </c>
      <c r="C974" s="72"/>
      <c r="D974" s="73" t="s">
        <v>2556</v>
      </c>
      <c r="E974" s="74">
        <f t="shared" ref="E974:E980" si="88">N974/O974</f>
        <v>0.17816882045642013</v>
      </c>
      <c r="F974" s="75"/>
      <c r="G974" s="76"/>
      <c r="H974" s="76"/>
      <c r="I974" s="77"/>
      <c r="J974" s="77"/>
      <c r="K974" s="77"/>
      <c r="L974" s="77"/>
      <c r="M974" s="77"/>
      <c r="N974" s="75">
        <f>SUM(N964:N973)</f>
        <v>648</v>
      </c>
      <c r="O974" s="75">
        <f>SUM(O964:O973)</f>
        <v>3637</v>
      </c>
      <c r="P974" s="75"/>
      <c r="R974" s="79"/>
    </row>
    <row r="975" spans="1:18" x14ac:dyDescent="0.25">
      <c r="A975" s="47" t="s">
        <v>1990</v>
      </c>
      <c r="B975" s="48" t="s">
        <v>1991</v>
      </c>
      <c r="C975" s="47" t="s">
        <v>1992</v>
      </c>
      <c r="D975" s="48" t="s">
        <v>1993</v>
      </c>
      <c r="E975" s="49">
        <f t="shared" si="88"/>
        <v>0.32134570765661252</v>
      </c>
      <c r="F975" s="50"/>
      <c r="G975" s="51" t="str">
        <f>IF(E975&gt;=40%,"X","")</f>
        <v/>
      </c>
      <c r="H975" s="51" t="str">
        <f>IF(AND( E975&gt;=30%, E975 &lt;=39.99%),"X","")</f>
        <v>X</v>
      </c>
      <c r="I975" s="52"/>
      <c r="J975" s="52"/>
      <c r="K975" s="52"/>
      <c r="L975" s="52"/>
      <c r="M975" s="52"/>
      <c r="N975" s="50">
        <v>277</v>
      </c>
      <c r="O975" s="50">
        <v>862</v>
      </c>
      <c r="P975" s="50"/>
      <c r="R975" s="53">
        <f>N975/O975</f>
        <v>0.32134570765661252</v>
      </c>
    </row>
    <row r="976" spans="1:18" x14ac:dyDescent="0.25">
      <c r="A976" s="47" t="s">
        <v>1990</v>
      </c>
      <c r="B976" s="48" t="s">
        <v>1991</v>
      </c>
      <c r="C976" s="47" t="s">
        <v>1994</v>
      </c>
      <c r="D976" s="48" t="s">
        <v>1995</v>
      </c>
      <c r="E976" s="49">
        <f t="shared" si="88"/>
        <v>0.2422680412371134</v>
      </c>
      <c r="F976" s="54"/>
      <c r="G976" s="51" t="str">
        <f>IF(E976&gt;=40%,"X","")</f>
        <v/>
      </c>
      <c r="H976" s="51" t="str">
        <f>IF(AND( E976&gt;=30%, E976 &lt;=39.99%),"X","")</f>
        <v/>
      </c>
      <c r="I976" s="52"/>
      <c r="J976" s="52"/>
      <c r="K976" s="52"/>
      <c r="L976" s="52"/>
      <c r="M976" s="52"/>
      <c r="N976" s="50">
        <v>94</v>
      </c>
      <c r="O976" s="50">
        <v>388</v>
      </c>
      <c r="P976" s="50"/>
      <c r="R976" s="53">
        <f>N976/O976</f>
        <v>0.2422680412371134</v>
      </c>
    </row>
    <row r="977" spans="1:18" x14ac:dyDescent="0.25">
      <c r="A977" s="47" t="s">
        <v>1990</v>
      </c>
      <c r="B977" s="48" t="s">
        <v>1991</v>
      </c>
      <c r="C977" s="47" t="s">
        <v>1996</v>
      </c>
      <c r="D977" s="48" t="s">
        <v>1997</v>
      </c>
      <c r="E977" s="49">
        <f t="shared" si="88"/>
        <v>0.16798418972332016</v>
      </c>
      <c r="F977" s="54"/>
      <c r="G977" s="51" t="str">
        <f>IF(E977&gt;=40%,"X","")</f>
        <v/>
      </c>
      <c r="H977" s="51" t="str">
        <f>IF(AND( E977&gt;=30%, E977 &lt;=39.99%),"X","")</f>
        <v/>
      </c>
      <c r="I977" s="52"/>
      <c r="J977" s="52"/>
      <c r="K977" s="52"/>
      <c r="L977" s="52"/>
      <c r="M977" s="52"/>
      <c r="N977" s="50">
        <v>85</v>
      </c>
      <c r="O977" s="50">
        <v>506</v>
      </c>
      <c r="P977" s="50"/>
      <c r="R977" s="53">
        <f>N977/O977</f>
        <v>0.16798418972332016</v>
      </c>
    </row>
    <row r="978" spans="1:18" x14ac:dyDescent="0.25">
      <c r="A978" s="47" t="s">
        <v>1990</v>
      </c>
      <c r="B978" s="48" t="s">
        <v>1991</v>
      </c>
      <c r="C978" s="47" t="s">
        <v>1998</v>
      </c>
      <c r="D978" s="48" t="s">
        <v>1999</v>
      </c>
      <c r="E978" s="49">
        <f t="shared" si="88"/>
        <v>0.36005434782608697</v>
      </c>
      <c r="F978" s="50"/>
      <c r="G978" s="51" t="str">
        <f>IF(E978&gt;=40%,"X","")</f>
        <v/>
      </c>
      <c r="H978" s="51" t="str">
        <f>IF(AND( E978&gt;=30%, E978 &lt;=39.99%),"X","")</f>
        <v>X</v>
      </c>
      <c r="I978" s="52"/>
      <c r="J978" s="52"/>
      <c r="K978" s="52"/>
      <c r="L978" s="52"/>
      <c r="M978" s="52"/>
      <c r="N978" s="50">
        <v>265</v>
      </c>
      <c r="O978" s="50">
        <v>736</v>
      </c>
      <c r="P978" s="50"/>
      <c r="R978" s="53">
        <f>N978/O978</f>
        <v>0.36005434782608697</v>
      </c>
    </row>
    <row r="979" spans="1:18" x14ac:dyDescent="0.25">
      <c r="A979" s="47" t="s">
        <v>1990</v>
      </c>
      <c r="B979" s="48" t="s">
        <v>1991</v>
      </c>
      <c r="C979" s="47" t="s">
        <v>2000</v>
      </c>
      <c r="D979" s="48" t="s">
        <v>2001</v>
      </c>
      <c r="E979" s="49">
        <f t="shared" si="88"/>
        <v>0.25179856115107913</v>
      </c>
      <c r="F979" s="50"/>
      <c r="G979" s="51" t="str">
        <f>IF(E979&gt;=40%,"X","")</f>
        <v/>
      </c>
      <c r="H979" s="51" t="str">
        <f>IF(AND( E979&gt;=30%, E979 &lt;=39.99%),"X","")</f>
        <v/>
      </c>
      <c r="I979" s="52"/>
      <c r="J979" s="52"/>
      <c r="K979" s="52"/>
      <c r="L979" s="52"/>
      <c r="M979" s="52"/>
      <c r="N979" s="50">
        <v>70</v>
      </c>
      <c r="O979" s="50">
        <v>278</v>
      </c>
      <c r="P979" s="50"/>
      <c r="R979" s="53">
        <f>N979/O979</f>
        <v>0.25179856115107913</v>
      </c>
    </row>
    <row r="980" spans="1:18" s="78" customFormat="1" x14ac:dyDescent="0.25">
      <c r="A980" s="72" t="s">
        <v>1990</v>
      </c>
      <c r="B980" s="73" t="s">
        <v>1991</v>
      </c>
      <c r="C980" s="72"/>
      <c r="D980" s="73" t="s">
        <v>2556</v>
      </c>
      <c r="E980" s="74">
        <f t="shared" si="88"/>
        <v>0.28555956678700362</v>
      </c>
      <c r="F980" s="75"/>
      <c r="G980" s="76"/>
      <c r="H980" s="76"/>
      <c r="I980" s="77"/>
      <c r="J980" s="77"/>
      <c r="K980" s="77"/>
      <c r="L980" s="77"/>
      <c r="M980" s="77"/>
      <c r="N980" s="75">
        <f>SUM(N975:N979)</f>
        <v>791</v>
      </c>
      <c r="O980" s="75">
        <f>SUM(O975:O979)</f>
        <v>2770</v>
      </c>
      <c r="P980" s="75"/>
      <c r="R980" s="79"/>
    </row>
    <row r="981" spans="1:18" x14ac:dyDescent="0.25">
      <c r="A981" s="47" t="s">
        <v>788</v>
      </c>
      <c r="B981" s="48" t="s">
        <v>789</v>
      </c>
      <c r="C981" s="47" t="s">
        <v>790</v>
      </c>
      <c r="D981" s="48" t="s">
        <v>791</v>
      </c>
      <c r="E981" s="49">
        <v>0.4042</v>
      </c>
      <c r="F981" s="50"/>
      <c r="G981" s="51" t="str">
        <f t="shared" ref="G981:G988" si="89">IF(E981&gt;=40%,"X","")</f>
        <v>X</v>
      </c>
      <c r="H981" s="51" t="str">
        <f t="shared" ref="H981:H988" si="90">IF(AND( E981&gt;=30%, E981 &lt;=39.99%),"X","")</f>
        <v/>
      </c>
      <c r="I981" s="52" t="s">
        <v>99</v>
      </c>
      <c r="J981" s="52"/>
      <c r="K981" s="52"/>
      <c r="L981" s="52" t="s">
        <v>100</v>
      </c>
      <c r="M981" s="52"/>
      <c r="N981" s="50">
        <v>116</v>
      </c>
      <c r="O981" s="50">
        <v>287</v>
      </c>
      <c r="P981" s="50"/>
      <c r="R981" s="53">
        <f t="shared" ref="R981:R986" si="91">N981/O981</f>
        <v>0.40418118466898956</v>
      </c>
    </row>
    <row r="982" spans="1:18" x14ac:dyDescent="0.25">
      <c r="A982" s="47" t="s">
        <v>788</v>
      </c>
      <c r="B982" s="48" t="s">
        <v>789</v>
      </c>
      <c r="C982" s="47" t="s">
        <v>792</v>
      </c>
      <c r="D982" s="48" t="s">
        <v>793</v>
      </c>
      <c r="E982" s="49">
        <v>0.31709999999999999</v>
      </c>
      <c r="F982" s="54"/>
      <c r="G982" s="51" t="str">
        <f t="shared" si="89"/>
        <v/>
      </c>
      <c r="H982" s="51" t="str">
        <f t="shared" si="90"/>
        <v>X</v>
      </c>
      <c r="I982" s="52" t="s">
        <v>99</v>
      </c>
      <c r="J982" s="52"/>
      <c r="K982" s="52"/>
      <c r="L982" s="52" t="s">
        <v>100</v>
      </c>
      <c r="M982" s="52"/>
      <c r="N982" s="50">
        <v>52</v>
      </c>
      <c r="O982" s="50">
        <v>164</v>
      </c>
      <c r="P982" s="50"/>
      <c r="R982" s="53">
        <f t="shared" si="91"/>
        <v>0.31707317073170732</v>
      </c>
    </row>
    <row r="983" spans="1:18" x14ac:dyDescent="0.25">
      <c r="A983" s="47" t="s">
        <v>788</v>
      </c>
      <c r="B983" s="48" t="s">
        <v>789</v>
      </c>
      <c r="C983" s="47" t="s">
        <v>794</v>
      </c>
      <c r="D983" s="48" t="s">
        <v>795</v>
      </c>
      <c r="E983" s="49">
        <v>0.54930000000000001</v>
      </c>
      <c r="F983" s="54"/>
      <c r="G983" s="51" t="str">
        <f t="shared" si="89"/>
        <v>X</v>
      </c>
      <c r="H983" s="51" t="str">
        <f t="shared" si="90"/>
        <v/>
      </c>
      <c r="I983" s="52" t="s">
        <v>99</v>
      </c>
      <c r="J983" s="52"/>
      <c r="K983" s="52"/>
      <c r="L983" s="52" t="s">
        <v>100</v>
      </c>
      <c r="M983" s="52"/>
      <c r="N983" s="50">
        <v>78</v>
      </c>
      <c r="O983" s="50">
        <v>142</v>
      </c>
      <c r="P983" s="50"/>
      <c r="R983" s="53">
        <f t="shared" si="91"/>
        <v>0.54929577464788737</v>
      </c>
    </row>
    <row r="984" spans="1:18" x14ac:dyDescent="0.25">
      <c r="A984" s="47" t="s">
        <v>788</v>
      </c>
      <c r="B984" s="48" t="s">
        <v>789</v>
      </c>
      <c r="C984" s="47" t="s">
        <v>796</v>
      </c>
      <c r="D984" s="48" t="s">
        <v>797</v>
      </c>
      <c r="E984" s="49">
        <v>0.1079</v>
      </c>
      <c r="F984" s="50"/>
      <c r="G984" s="51" t="str">
        <f t="shared" si="89"/>
        <v/>
      </c>
      <c r="H984" s="51" t="str">
        <f t="shared" si="90"/>
        <v/>
      </c>
      <c r="I984" s="52" t="s">
        <v>99</v>
      </c>
      <c r="J984" s="52"/>
      <c r="K984" s="52"/>
      <c r="L984" s="52" t="s">
        <v>100</v>
      </c>
      <c r="M984" s="52"/>
      <c r="N984" s="50">
        <v>15</v>
      </c>
      <c r="O984" s="50">
        <v>139</v>
      </c>
      <c r="P984" s="50"/>
      <c r="R984" s="53">
        <f t="shared" si="91"/>
        <v>0.1079136690647482</v>
      </c>
    </row>
    <row r="985" spans="1:18" x14ac:dyDescent="0.25">
      <c r="A985" s="47" t="s">
        <v>788</v>
      </c>
      <c r="B985" s="48" t="s">
        <v>789</v>
      </c>
      <c r="C985" s="47" t="s">
        <v>798</v>
      </c>
      <c r="D985" s="48" t="s">
        <v>799</v>
      </c>
      <c r="E985" s="49">
        <v>0.61980000000000002</v>
      </c>
      <c r="F985" s="50"/>
      <c r="G985" s="51" t="str">
        <f t="shared" si="89"/>
        <v>X</v>
      </c>
      <c r="H985" s="51" t="str">
        <f t="shared" si="90"/>
        <v/>
      </c>
      <c r="I985" s="52" t="s">
        <v>99</v>
      </c>
      <c r="J985" s="52"/>
      <c r="K985" s="52"/>
      <c r="L985" s="52" t="s">
        <v>100</v>
      </c>
      <c r="M985" s="52"/>
      <c r="N985" s="50">
        <v>75</v>
      </c>
      <c r="O985" s="50">
        <v>121</v>
      </c>
      <c r="P985" s="50"/>
      <c r="R985" s="53">
        <f t="shared" si="91"/>
        <v>0.6198347107438017</v>
      </c>
    </row>
    <row r="986" spans="1:18" x14ac:dyDescent="0.25">
      <c r="A986" s="47" t="s">
        <v>788</v>
      </c>
      <c r="B986" s="48" t="s">
        <v>789</v>
      </c>
      <c r="C986" s="47" t="s">
        <v>800</v>
      </c>
      <c r="D986" s="48" t="s">
        <v>801</v>
      </c>
      <c r="E986" s="49">
        <v>0.67800000000000005</v>
      </c>
      <c r="F986" s="50"/>
      <c r="G986" s="51" t="str">
        <f t="shared" si="89"/>
        <v>X</v>
      </c>
      <c r="H986" s="51" t="str">
        <f t="shared" si="90"/>
        <v/>
      </c>
      <c r="I986" s="52" t="s">
        <v>99</v>
      </c>
      <c r="J986" s="52"/>
      <c r="K986" s="52"/>
      <c r="L986" s="52" t="s">
        <v>100</v>
      </c>
      <c r="M986" s="52"/>
      <c r="N986" s="50">
        <v>40</v>
      </c>
      <c r="O986" s="50">
        <v>59</v>
      </c>
      <c r="P986" s="50"/>
      <c r="R986" s="53">
        <f t="shared" si="91"/>
        <v>0.67796610169491522</v>
      </c>
    </row>
    <row r="987" spans="1:18" s="78" customFormat="1" x14ac:dyDescent="0.25">
      <c r="A987" s="72" t="s">
        <v>788</v>
      </c>
      <c r="B987" s="73" t="s">
        <v>789</v>
      </c>
      <c r="C987" s="72"/>
      <c r="D987" s="73" t="s">
        <v>2556</v>
      </c>
      <c r="E987" s="74">
        <f>N987/O987</f>
        <v>0.41228070175438597</v>
      </c>
      <c r="F987" s="75"/>
      <c r="G987" s="76" t="str">
        <f t="shared" si="89"/>
        <v>X</v>
      </c>
      <c r="H987" s="76" t="str">
        <f t="shared" si="90"/>
        <v/>
      </c>
      <c r="I987" s="77"/>
      <c r="J987" s="77"/>
      <c r="K987" s="77"/>
      <c r="L987" s="77"/>
      <c r="M987" s="77"/>
      <c r="N987" s="75">
        <f>SUM(N981:N986)</f>
        <v>376</v>
      </c>
      <c r="O987" s="75">
        <f>SUM(O981:O986)</f>
        <v>912</v>
      </c>
      <c r="P987" s="75"/>
      <c r="R987" s="79"/>
    </row>
    <row r="988" spans="1:18" x14ac:dyDescent="0.25">
      <c r="A988" s="47" t="s">
        <v>960</v>
      </c>
      <c r="B988" s="48" t="s">
        <v>961</v>
      </c>
      <c r="C988" s="47" t="s">
        <v>2569</v>
      </c>
      <c r="D988" s="48" t="s">
        <v>961</v>
      </c>
      <c r="E988" s="49">
        <v>0.40100000000000002</v>
      </c>
      <c r="F988" s="50"/>
      <c r="G988" s="51" t="str">
        <f t="shared" si="89"/>
        <v>X</v>
      </c>
      <c r="H988" s="51" t="str">
        <f t="shared" si="90"/>
        <v/>
      </c>
      <c r="I988" s="52" t="s">
        <v>22</v>
      </c>
      <c r="J988" s="52"/>
      <c r="K988" s="52"/>
      <c r="L988" s="52" t="s">
        <v>100</v>
      </c>
      <c r="M988" s="52"/>
      <c r="N988" s="50">
        <v>233</v>
      </c>
      <c r="O988" s="50">
        <v>581</v>
      </c>
      <c r="P988" s="50"/>
      <c r="R988" s="53">
        <f>N988/O988</f>
        <v>0.40103270223752152</v>
      </c>
    </row>
    <row r="989" spans="1:18" s="78" customFormat="1" x14ac:dyDescent="0.25">
      <c r="A989" s="72" t="s">
        <v>960</v>
      </c>
      <c r="B989" s="73" t="s">
        <v>961</v>
      </c>
      <c r="C989" s="72"/>
      <c r="D989" s="73" t="s">
        <v>2556</v>
      </c>
      <c r="E989" s="74">
        <f>N989/O989</f>
        <v>0.40103270223752152</v>
      </c>
      <c r="F989" s="75"/>
      <c r="G989" s="76"/>
      <c r="H989" s="76"/>
      <c r="I989" s="77"/>
      <c r="J989" s="77"/>
      <c r="K989" s="77"/>
      <c r="L989" s="77"/>
      <c r="M989" s="77"/>
      <c r="N989" s="75">
        <f>SUM(N988)</f>
        <v>233</v>
      </c>
      <c r="O989" s="75">
        <f>SUM(O988)</f>
        <v>581</v>
      </c>
      <c r="P989" s="75"/>
      <c r="R989" s="79"/>
    </row>
    <row r="990" spans="1:18" x14ac:dyDescent="0.25">
      <c r="A990" s="47" t="s">
        <v>2463</v>
      </c>
      <c r="B990" s="48" t="s">
        <v>2464</v>
      </c>
      <c r="C990" s="47" t="s">
        <v>2465</v>
      </c>
      <c r="D990" s="48" t="s">
        <v>2466</v>
      </c>
      <c r="E990" s="49">
        <f t="shared" ref="E990:E999" si="92">SUM(N990/O990)</f>
        <v>0.49019607843137253</v>
      </c>
      <c r="F990" s="54"/>
      <c r="G990" s="51" t="str">
        <f t="shared" ref="G990:G995" si="93">IF(E990&gt;=40%,"X","")</f>
        <v>X</v>
      </c>
      <c r="H990" s="51" t="str">
        <f t="shared" ref="H990:H999" si="94">IF(AND( E990&gt;=30%, E990 &lt;=39.99%),"X","")</f>
        <v/>
      </c>
      <c r="I990" s="52" t="s">
        <v>99</v>
      </c>
      <c r="J990" s="52" t="s">
        <v>603</v>
      </c>
      <c r="K990" s="52"/>
      <c r="L990" s="52"/>
      <c r="M990" s="52"/>
      <c r="N990" s="50">
        <v>50</v>
      </c>
      <c r="O990" s="50">
        <v>102</v>
      </c>
      <c r="P990" s="50"/>
      <c r="R990" s="53">
        <f t="shared" ref="R990:R999" si="95">N990/O990</f>
        <v>0.49019607843137253</v>
      </c>
    </row>
    <row r="991" spans="1:18" x14ac:dyDescent="0.25">
      <c r="A991" s="47" t="s">
        <v>2463</v>
      </c>
      <c r="B991" s="48" t="s">
        <v>2464</v>
      </c>
      <c r="C991" s="47" t="s">
        <v>2467</v>
      </c>
      <c r="D991" s="48" t="s">
        <v>2468</v>
      </c>
      <c r="E991" s="49">
        <f t="shared" si="92"/>
        <v>0.41428571428571431</v>
      </c>
      <c r="F991" s="54"/>
      <c r="G991" s="51" t="str">
        <f t="shared" si="93"/>
        <v>X</v>
      </c>
      <c r="H991" s="51" t="str">
        <f t="shared" si="94"/>
        <v/>
      </c>
      <c r="I991" s="52"/>
      <c r="J991" s="52"/>
      <c r="K991" s="52"/>
      <c r="L991" s="52"/>
      <c r="M991" s="52"/>
      <c r="N991" s="50">
        <v>29</v>
      </c>
      <c r="O991" s="50">
        <v>70</v>
      </c>
      <c r="P991" s="50"/>
      <c r="R991" s="53">
        <f t="shared" si="95"/>
        <v>0.41428571428571431</v>
      </c>
    </row>
    <row r="992" spans="1:18" x14ac:dyDescent="0.25">
      <c r="A992" s="47" t="s">
        <v>2463</v>
      </c>
      <c r="B992" s="48" t="s">
        <v>2464</v>
      </c>
      <c r="C992" s="47" t="s">
        <v>2469</v>
      </c>
      <c r="D992" s="48" t="s">
        <v>2470</v>
      </c>
      <c r="E992" s="49">
        <f t="shared" si="92"/>
        <v>0.2</v>
      </c>
      <c r="F992" s="50"/>
      <c r="G992" s="51" t="str">
        <f t="shared" si="93"/>
        <v/>
      </c>
      <c r="H992" s="51" t="str">
        <f t="shared" si="94"/>
        <v/>
      </c>
      <c r="I992" s="52"/>
      <c r="J992" s="52"/>
      <c r="K992" s="52"/>
      <c r="L992" s="52"/>
      <c r="M992" s="52"/>
      <c r="N992" s="50">
        <v>10</v>
      </c>
      <c r="O992" s="50">
        <v>50</v>
      </c>
      <c r="P992" s="50"/>
      <c r="R992" s="53">
        <f t="shared" si="95"/>
        <v>0.2</v>
      </c>
    </row>
    <row r="993" spans="1:18" x14ac:dyDescent="0.25">
      <c r="A993" s="47" t="s">
        <v>2463</v>
      </c>
      <c r="B993" s="48" t="s">
        <v>2464</v>
      </c>
      <c r="C993" s="47" t="s">
        <v>2471</v>
      </c>
      <c r="D993" s="48" t="s">
        <v>2472</v>
      </c>
      <c r="E993" s="49">
        <f t="shared" si="92"/>
        <v>0.41379310344827586</v>
      </c>
      <c r="F993" s="50"/>
      <c r="G993" s="51" t="str">
        <f t="shared" si="93"/>
        <v>X</v>
      </c>
      <c r="H993" s="51" t="str">
        <f t="shared" si="94"/>
        <v/>
      </c>
      <c r="I993" s="52" t="s">
        <v>99</v>
      </c>
      <c r="J993" s="52" t="s">
        <v>603</v>
      </c>
      <c r="K993" s="52"/>
      <c r="L993" s="52"/>
      <c r="M993" s="52"/>
      <c r="N993" s="50">
        <v>24</v>
      </c>
      <c r="O993" s="50">
        <v>58</v>
      </c>
      <c r="P993" s="50"/>
      <c r="R993" s="53">
        <f t="shared" si="95"/>
        <v>0.41379310344827586</v>
      </c>
    </row>
    <row r="994" spans="1:18" x14ac:dyDescent="0.25">
      <c r="A994" s="47" t="s">
        <v>2463</v>
      </c>
      <c r="B994" s="48" t="s">
        <v>2464</v>
      </c>
      <c r="C994" s="47" t="s">
        <v>2473</v>
      </c>
      <c r="D994" s="48" t="s">
        <v>2474</v>
      </c>
      <c r="E994" s="49">
        <f t="shared" si="92"/>
        <v>0.2857142857142857</v>
      </c>
      <c r="F994" s="50"/>
      <c r="G994" s="51" t="str">
        <f t="shared" si="93"/>
        <v/>
      </c>
      <c r="H994" s="51" t="str">
        <f t="shared" si="94"/>
        <v/>
      </c>
      <c r="I994" s="52"/>
      <c r="J994" s="52"/>
      <c r="K994" s="52"/>
      <c r="L994" s="52"/>
      <c r="M994" s="52"/>
      <c r="N994" s="50">
        <v>24</v>
      </c>
      <c r="O994" s="50">
        <v>84</v>
      </c>
      <c r="P994" s="50"/>
      <c r="R994" s="53">
        <f t="shared" si="95"/>
        <v>0.2857142857142857</v>
      </c>
    </row>
    <row r="995" spans="1:18" x14ac:dyDescent="0.25">
      <c r="A995" s="47" t="s">
        <v>2463</v>
      </c>
      <c r="B995" s="48" t="s">
        <v>2464</v>
      </c>
      <c r="C995" s="47" t="s">
        <v>2475</v>
      </c>
      <c r="D995" s="48" t="s">
        <v>2476</v>
      </c>
      <c r="E995" s="49">
        <f t="shared" si="92"/>
        <v>0.25423728813559321</v>
      </c>
      <c r="F995" s="50"/>
      <c r="G995" s="51" t="str">
        <f t="shared" si="93"/>
        <v/>
      </c>
      <c r="H995" s="51" t="str">
        <f t="shared" si="94"/>
        <v/>
      </c>
      <c r="I995" s="52"/>
      <c r="J995" s="52"/>
      <c r="K995" s="52"/>
      <c r="L995" s="52"/>
      <c r="M995" s="52"/>
      <c r="N995" s="50">
        <v>15</v>
      </c>
      <c r="O995" s="50">
        <v>59</v>
      </c>
      <c r="P995" s="50"/>
      <c r="R995" s="53">
        <f t="shared" si="95"/>
        <v>0.25423728813559321</v>
      </c>
    </row>
    <row r="996" spans="1:18" x14ac:dyDescent="0.25">
      <c r="A996" s="47" t="s">
        <v>2463</v>
      </c>
      <c r="B996" s="48" t="s">
        <v>2464</v>
      </c>
      <c r="C996" s="47" t="s">
        <v>2477</v>
      </c>
      <c r="D996" s="48" t="s">
        <v>2478</v>
      </c>
      <c r="E996" s="49">
        <f t="shared" si="92"/>
        <v>1.937984496124031E-2</v>
      </c>
      <c r="F996" s="50"/>
      <c r="G996" s="51"/>
      <c r="H996" s="51" t="str">
        <f t="shared" si="94"/>
        <v/>
      </c>
      <c r="I996" s="52"/>
      <c r="J996" s="52"/>
      <c r="K996" s="52"/>
      <c r="L996" s="52"/>
      <c r="M996" s="52"/>
      <c r="N996" s="50">
        <v>10</v>
      </c>
      <c r="O996" s="50">
        <v>516</v>
      </c>
      <c r="P996" s="50"/>
      <c r="R996" s="53">
        <f t="shared" si="95"/>
        <v>1.937984496124031E-2</v>
      </c>
    </row>
    <row r="997" spans="1:18" x14ac:dyDescent="0.25">
      <c r="A997" s="47" t="s">
        <v>2463</v>
      </c>
      <c r="B997" s="48" t="s">
        <v>2464</v>
      </c>
      <c r="C997" s="47" t="s">
        <v>2479</v>
      </c>
      <c r="D997" s="48" t="s">
        <v>2480</v>
      </c>
      <c r="E997" s="49">
        <f t="shared" si="92"/>
        <v>2.0799999999999999E-2</v>
      </c>
      <c r="F997" s="50"/>
      <c r="G997" s="51" t="str">
        <f>IF(E997&gt;=40%,"X","")</f>
        <v/>
      </c>
      <c r="H997" s="51" t="str">
        <f t="shared" si="94"/>
        <v/>
      </c>
      <c r="I997" s="52"/>
      <c r="J997" s="52"/>
      <c r="K997" s="52"/>
      <c r="L997" s="52"/>
      <c r="M997" s="52"/>
      <c r="N997" s="50">
        <v>13</v>
      </c>
      <c r="O997" s="50">
        <v>625</v>
      </c>
      <c r="P997" s="50"/>
      <c r="R997" s="53">
        <f t="shared" si="95"/>
        <v>2.0799999999999999E-2</v>
      </c>
    </row>
    <row r="998" spans="1:18" x14ac:dyDescent="0.25">
      <c r="A998" s="47" t="s">
        <v>2463</v>
      </c>
      <c r="B998" s="48" t="s">
        <v>2464</v>
      </c>
      <c r="C998" s="47" t="s">
        <v>2481</v>
      </c>
      <c r="D998" s="48" t="s">
        <v>2482</v>
      </c>
      <c r="E998" s="49">
        <f t="shared" si="92"/>
        <v>0.13636363636363635</v>
      </c>
      <c r="F998" s="50"/>
      <c r="G998" s="51" t="str">
        <f>IF(E998&gt;=40%,"X","")</f>
        <v/>
      </c>
      <c r="H998" s="51" t="str">
        <f t="shared" si="94"/>
        <v/>
      </c>
      <c r="I998" s="52"/>
      <c r="J998" s="52"/>
      <c r="K998" s="52"/>
      <c r="L998" s="52"/>
      <c r="M998" s="52"/>
      <c r="N998" s="50">
        <v>9</v>
      </c>
      <c r="O998" s="50">
        <v>66</v>
      </c>
      <c r="P998" s="50"/>
      <c r="R998" s="53">
        <f t="shared" si="95"/>
        <v>0.13636363636363635</v>
      </c>
    </row>
    <row r="999" spans="1:18" x14ac:dyDescent="0.25">
      <c r="A999" s="47" t="s">
        <v>2463</v>
      </c>
      <c r="B999" s="48" t="s">
        <v>2464</v>
      </c>
      <c r="C999" s="47" t="s">
        <v>2477</v>
      </c>
      <c r="D999" s="48" t="s">
        <v>2483</v>
      </c>
      <c r="E999" s="49">
        <f t="shared" si="92"/>
        <v>4.5248868778280542E-2</v>
      </c>
      <c r="F999" s="50"/>
      <c r="G999" s="51" t="str">
        <f>IF(E999&gt;=40%,"X","")</f>
        <v/>
      </c>
      <c r="H999" s="51" t="str">
        <f t="shared" si="94"/>
        <v/>
      </c>
      <c r="I999" s="52"/>
      <c r="J999" s="52"/>
      <c r="K999" s="52"/>
      <c r="L999" s="52"/>
      <c r="M999" s="52"/>
      <c r="N999" s="50">
        <v>10</v>
      </c>
      <c r="O999" s="50">
        <v>221</v>
      </c>
      <c r="P999" s="50"/>
      <c r="R999" s="53">
        <f t="shared" si="95"/>
        <v>4.5248868778280542E-2</v>
      </c>
    </row>
    <row r="1000" spans="1:18" s="78" customFormat="1" x14ac:dyDescent="0.25">
      <c r="A1000" s="72" t="s">
        <v>2463</v>
      </c>
      <c r="B1000" s="73" t="s">
        <v>2587</v>
      </c>
      <c r="C1000" s="72"/>
      <c r="D1000" s="73" t="s">
        <v>2556</v>
      </c>
      <c r="E1000" s="74">
        <f>N1000/O1000</f>
        <v>0.10480821177741761</v>
      </c>
      <c r="F1000" s="75"/>
      <c r="G1000" s="76"/>
      <c r="H1000" s="76"/>
      <c r="I1000" s="77"/>
      <c r="J1000" s="77"/>
      <c r="K1000" s="77"/>
      <c r="L1000" s="77"/>
      <c r="M1000" s="77"/>
      <c r="N1000" s="75">
        <f>SUM(N990:N999)</f>
        <v>194</v>
      </c>
      <c r="O1000" s="75">
        <f>SUM(O990:O999)</f>
        <v>1851</v>
      </c>
      <c r="P1000" s="75"/>
      <c r="R1000" s="79"/>
    </row>
    <row r="1001" spans="1:18" x14ac:dyDescent="0.25">
      <c r="A1001" s="47" t="s">
        <v>2392</v>
      </c>
      <c r="B1001" s="48" t="s">
        <v>2393</v>
      </c>
      <c r="C1001" s="47" t="s">
        <v>2394</v>
      </c>
      <c r="D1001" s="48" t="s">
        <v>2393</v>
      </c>
      <c r="E1001" s="68">
        <v>0.30880000000000002</v>
      </c>
      <c r="F1001" s="54"/>
      <c r="G1001" s="51" t="str">
        <f>IF(E1001&gt;=40%,"X","")</f>
        <v/>
      </c>
      <c r="H1001" s="51" t="str">
        <f>IF(AND( E1001&gt;=30%, E1001 &lt;=39.99%),"X","")</f>
        <v>X</v>
      </c>
      <c r="I1001" s="52"/>
      <c r="J1001" s="52"/>
      <c r="K1001" s="52"/>
      <c r="L1001" s="52"/>
      <c r="M1001" s="52"/>
      <c r="N1001" s="50">
        <v>197</v>
      </c>
      <c r="O1001" s="50">
        <v>638</v>
      </c>
      <c r="P1001" s="50"/>
      <c r="R1001" s="53">
        <f>N1001/O1001</f>
        <v>0.30877742946708464</v>
      </c>
    </row>
    <row r="1002" spans="1:18" s="78" customFormat="1" x14ac:dyDescent="0.25">
      <c r="A1002" s="72" t="s">
        <v>2392</v>
      </c>
      <c r="B1002" s="73" t="s">
        <v>2393</v>
      </c>
      <c r="C1002" s="72"/>
      <c r="D1002" s="73" t="s">
        <v>2556</v>
      </c>
      <c r="E1002" s="74">
        <f>N1002/O1002</f>
        <v>0.30877742946708464</v>
      </c>
      <c r="F1002" s="75"/>
      <c r="G1002" s="76"/>
      <c r="H1002" s="76"/>
      <c r="I1002" s="77"/>
      <c r="J1002" s="77"/>
      <c r="K1002" s="77"/>
      <c r="L1002" s="77"/>
      <c r="M1002" s="77"/>
      <c r="N1002" s="75">
        <f>SUM(N1001)</f>
        <v>197</v>
      </c>
      <c r="O1002" s="75">
        <f>SUM(O1001)</f>
        <v>638</v>
      </c>
      <c r="P1002" s="75"/>
      <c r="R1002" s="79"/>
    </row>
    <row r="1003" spans="1:18" x14ac:dyDescent="0.25">
      <c r="A1003" s="47" t="s">
        <v>1585</v>
      </c>
      <c r="B1003" s="48" t="s">
        <v>1586</v>
      </c>
      <c r="C1003" s="47" t="s">
        <v>1587</v>
      </c>
      <c r="D1003" s="48" t="s">
        <v>1588</v>
      </c>
      <c r="E1003" s="49">
        <v>0.60360000000000003</v>
      </c>
      <c r="F1003" s="50"/>
      <c r="G1003" s="51" t="str">
        <f>IF(E1003&gt;=40%,"X","")</f>
        <v>X</v>
      </c>
      <c r="H1003" s="51" t="str">
        <f>IF(AND( E1003&gt;=30%, E1003 &lt;=39.99%),"X","")</f>
        <v/>
      </c>
      <c r="I1003" s="52" t="s">
        <v>99</v>
      </c>
      <c r="J1003" s="52"/>
      <c r="K1003" s="52"/>
      <c r="L1003" s="52" t="s">
        <v>100</v>
      </c>
      <c r="M1003" s="52"/>
      <c r="N1003" s="50">
        <v>99</v>
      </c>
      <c r="O1003" s="50">
        <v>164</v>
      </c>
      <c r="P1003" s="50"/>
      <c r="R1003" s="53">
        <f>N1003/O1003</f>
        <v>0.60365853658536583</v>
      </c>
    </row>
    <row r="1004" spans="1:18" x14ac:dyDescent="0.25">
      <c r="A1004" s="47" t="s">
        <v>1585</v>
      </c>
      <c r="B1004" s="48" t="s">
        <v>1586</v>
      </c>
      <c r="C1004" s="47" t="s">
        <v>1589</v>
      </c>
      <c r="D1004" s="48" t="s">
        <v>1590</v>
      </c>
      <c r="E1004" s="49">
        <v>0.50360000000000005</v>
      </c>
      <c r="F1004" s="54"/>
      <c r="G1004" s="51" t="str">
        <f>IF(E1004&gt;=40%,"X","")</f>
        <v>X</v>
      </c>
      <c r="H1004" s="51" t="str">
        <f>IF(AND( E1004&gt;=30%, E1004 &lt;=39.99%),"X","")</f>
        <v/>
      </c>
      <c r="I1004" s="52" t="s">
        <v>99</v>
      </c>
      <c r="J1004" s="52"/>
      <c r="K1004" s="52"/>
      <c r="L1004" s="52" t="s">
        <v>100</v>
      </c>
      <c r="M1004" s="52"/>
      <c r="N1004" s="50">
        <v>69</v>
      </c>
      <c r="O1004" s="50">
        <v>137</v>
      </c>
      <c r="P1004" s="50"/>
      <c r="R1004" s="53">
        <f>N1004/O1004</f>
        <v>0.5036496350364964</v>
      </c>
    </row>
    <row r="1005" spans="1:18" x14ac:dyDescent="0.25">
      <c r="A1005" s="47" t="s">
        <v>1585</v>
      </c>
      <c r="B1005" s="48" t="s">
        <v>1586</v>
      </c>
      <c r="C1005" s="47" t="s">
        <v>1591</v>
      </c>
      <c r="D1005" s="48" t="s">
        <v>1592</v>
      </c>
      <c r="E1005" s="49">
        <v>0.5111</v>
      </c>
      <c r="F1005" s="54"/>
      <c r="G1005" s="51" t="str">
        <f>IF(E1005&gt;=40%,"X","")</f>
        <v>X</v>
      </c>
      <c r="H1005" s="51" t="str">
        <f>IF(AND( E1005&gt;=30%, E1005 &lt;=39.99%),"X","")</f>
        <v/>
      </c>
      <c r="I1005" s="52" t="s">
        <v>99</v>
      </c>
      <c r="J1005" s="52"/>
      <c r="K1005" s="52"/>
      <c r="L1005" s="52" t="s">
        <v>100</v>
      </c>
      <c r="M1005" s="52"/>
      <c r="N1005" s="50">
        <v>46</v>
      </c>
      <c r="O1005" s="50">
        <v>90</v>
      </c>
      <c r="P1005" s="50"/>
      <c r="R1005" s="53">
        <f>N1005/O1005</f>
        <v>0.51111111111111107</v>
      </c>
    </row>
    <row r="1006" spans="1:18" s="78" customFormat="1" x14ac:dyDescent="0.25">
      <c r="A1006" s="72" t="s">
        <v>1585</v>
      </c>
      <c r="B1006" s="73" t="s">
        <v>1586</v>
      </c>
      <c r="C1006" s="72"/>
      <c r="D1006" s="73" t="s">
        <v>2556</v>
      </c>
      <c r="E1006" s="74">
        <f>N1006/O1006</f>
        <v>0.54731457800511507</v>
      </c>
      <c r="F1006" s="75"/>
      <c r="G1006" s="76"/>
      <c r="H1006" s="76"/>
      <c r="I1006" s="77"/>
      <c r="J1006" s="77"/>
      <c r="K1006" s="77"/>
      <c r="L1006" s="77"/>
      <c r="M1006" s="77"/>
      <c r="N1006" s="75">
        <f>SUM(N1003:N1005)</f>
        <v>214</v>
      </c>
      <c r="O1006" s="75">
        <f>SUM(O1003:O1005)</f>
        <v>391</v>
      </c>
      <c r="P1006" s="75"/>
      <c r="R1006" s="79"/>
    </row>
    <row r="1007" spans="1:18" x14ac:dyDescent="0.25">
      <c r="A1007" s="47" t="s">
        <v>1220</v>
      </c>
      <c r="B1007" s="48" t="s">
        <v>1221</v>
      </c>
      <c r="C1007" s="47" t="s">
        <v>1222</v>
      </c>
      <c r="D1007" s="48" t="s">
        <v>1223</v>
      </c>
      <c r="E1007" s="49">
        <v>0.43280000000000002</v>
      </c>
      <c r="F1007" s="50">
        <v>888</v>
      </c>
      <c r="G1007" s="51" t="str">
        <f>IF(E1007&gt;=40%,"X","")</f>
        <v>X</v>
      </c>
      <c r="H1007" s="51" t="str">
        <f>IF(AND( E1007&gt;=30%, E1007 &lt;=39.99%),"X","")</f>
        <v/>
      </c>
      <c r="I1007" s="52"/>
      <c r="J1007" s="52"/>
      <c r="K1007" s="52"/>
      <c r="L1007" s="52"/>
      <c r="M1007" s="52"/>
      <c r="N1007" s="50">
        <v>29</v>
      </c>
      <c r="O1007" s="50">
        <v>67</v>
      </c>
      <c r="P1007" s="50"/>
      <c r="R1007" s="53">
        <f>N1007/O1007</f>
        <v>0.43283582089552236</v>
      </c>
    </row>
    <row r="1008" spans="1:18" s="78" customFormat="1" x14ac:dyDescent="0.25">
      <c r="A1008" s="72" t="s">
        <v>2588</v>
      </c>
      <c r="B1008" s="73" t="s">
        <v>1221</v>
      </c>
      <c r="C1008" s="72"/>
      <c r="D1008" s="73" t="s">
        <v>2556</v>
      </c>
      <c r="E1008" s="74">
        <f>N1008/O1008</f>
        <v>0.43283582089552236</v>
      </c>
      <c r="F1008" s="75"/>
      <c r="G1008" s="76"/>
      <c r="H1008" s="76"/>
      <c r="I1008" s="77"/>
      <c r="J1008" s="77"/>
      <c r="K1008" s="77"/>
      <c r="L1008" s="77"/>
      <c r="M1008" s="77"/>
      <c r="N1008" s="75">
        <f>SUM(N1007)</f>
        <v>29</v>
      </c>
      <c r="O1008" s="75">
        <f>SUM(O1007)</f>
        <v>67</v>
      </c>
      <c r="P1008" s="75"/>
      <c r="R1008" s="79"/>
    </row>
    <row r="1009" spans="1:18" x14ac:dyDescent="0.25">
      <c r="A1009" s="47" t="s">
        <v>1873</v>
      </c>
      <c r="B1009" s="48" t="s">
        <v>1874</v>
      </c>
      <c r="C1009" s="47" t="s">
        <v>1875</v>
      </c>
      <c r="D1009" s="48" t="s">
        <v>1876</v>
      </c>
      <c r="E1009" s="49">
        <v>0.28949999999999998</v>
      </c>
      <c r="F1009" s="50">
        <v>888</v>
      </c>
      <c r="G1009" s="51" t="str">
        <f>IF(E1009&gt;=40%,"X","")</f>
        <v/>
      </c>
      <c r="H1009" s="51" t="str">
        <f>IF(AND( E1009&gt;=30%, E1009 &lt;=39.99%),"X","")</f>
        <v/>
      </c>
      <c r="I1009" s="52" t="s">
        <v>99</v>
      </c>
      <c r="J1009" s="52"/>
      <c r="K1009" s="52"/>
      <c r="L1009" s="52" t="s">
        <v>100</v>
      </c>
      <c r="M1009" s="52"/>
      <c r="N1009" s="50">
        <v>11</v>
      </c>
      <c r="O1009" s="50">
        <v>38</v>
      </c>
      <c r="P1009" s="50"/>
      <c r="R1009" s="53">
        <f>N1009/O1009</f>
        <v>0.28947368421052633</v>
      </c>
    </row>
    <row r="1010" spans="1:18" x14ac:dyDescent="0.25">
      <c r="A1010" s="47" t="s">
        <v>1873</v>
      </c>
      <c r="B1010" s="48" t="s">
        <v>1874</v>
      </c>
      <c r="C1010" s="47" t="s">
        <v>1877</v>
      </c>
      <c r="D1010" s="48" t="s">
        <v>1878</v>
      </c>
      <c r="E1010" s="49">
        <v>0.1111</v>
      </c>
      <c r="F1010" s="50"/>
      <c r="G1010" s="51" t="str">
        <f>IF(E1010&gt;=40%,"X","")</f>
        <v/>
      </c>
      <c r="H1010" s="51" t="str">
        <f>IF(AND( E1010&gt;=30%, E1010 &lt;=39.99%),"X","")</f>
        <v/>
      </c>
      <c r="I1010" s="52" t="s">
        <v>99</v>
      </c>
      <c r="J1010" s="52"/>
      <c r="K1010" s="52"/>
      <c r="L1010" s="52" t="s">
        <v>100</v>
      </c>
      <c r="M1010" s="52"/>
      <c r="N1010" s="50">
        <v>4</v>
      </c>
      <c r="O1010" s="50">
        <v>36</v>
      </c>
      <c r="P1010" s="50"/>
      <c r="R1010" s="53">
        <f>N1010/O1010</f>
        <v>0.1111111111111111</v>
      </c>
    </row>
    <row r="1011" spans="1:18" s="78" customFormat="1" x14ac:dyDescent="0.25">
      <c r="A1011" s="72" t="s">
        <v>1873</v>
      </c>
      <c r="B1011" s="73" t="s">
        <v>1874</v>
      </c>
      <c r="C1011" s="72"/>
      <c r="D1011" s="73" t="s">
        <v>2556</v>
      </c>
      <c r="E1011" s="74">
        <f>N1011/O1011</f>
        <v>0.20270270270270271</v>
      </c>
      <c r="F1011" s="75"/>
      <c r="G1011" s="76"/>
      <c r="H1011" s="76"/>
      <c r="I1011" s="77"/>
      <c r="J1011" s="77"/>
      <c r="K1011" s="77"/>
      <c r="L1011" s="77"/>
      <c r="M1011" s="77"/>
      <c r="N1011" s="75">
        <f>SUM(N1009:N1010)</f>
        <v>15</v>
      </c>
      <c r="O1011" s="75">
        <f>SUM(O1009:O1010)</f>
        <v>74</v>
      </c>
      <c r="P1011" s="75"/>
      <c r="R1011" s="79"/>
    </row>
    <row r="1012" spans="1:18" x14ac:dyDescent="0.25">
      <c r="A1012" s="47" t="s">
        <v>1795</v>
      </c>
      <c r="B1012" s="48" t="s">
        <v>1796</v>
      </c>
      <c r="C1012" s="47" t="s">
        <v>2568</v>
      </c>
      <c r="D1012" s="48" t="s">
        <v>1796</v>
      </c>
      <c r="E1012" s="49">
        <v>0.27189999999999998</v>
      </c>
      <c r="F1012" s="50"/>
      <c r="G1012" s="51" t="str">
        <f>IF(E1012&gt;=40%,"X","")</f>
        <v/>
      </c>
      <c r="H1012" s="51" t="str">
        <f>IF(AND( E1012&gt;=30%, E1012 &lt;=39.99%),"X","")</f>
        <v/>
      </c>
      <c r="I1012" s="52"/>
      <c r="J1012" s="52"/>
      <c r="K1012" s="52"/>
      <c r="L1012" s="52"/>
      <c r="M1012" s="52"/>
      <c r="N1012" s="50">
        <v>31</v>
      </c>
      <c r="O1012" s="50">
        <v>114</v>
      </c>
      <c r="P1012" s="50"/>
      <c r="R1012" s="53">
        <f>N1012/O1012</f>
        <v>0.27192982456140352</v>
      </c>
    </row>
    <row r="1013" spans="1:18" s="78" customFormat="1" x14ac:dyDescent="0.25">
      <c r="A1013" s="72" t="s">
        <v>1795</v>
      </c>
      <c r="B1013" s="73" t="s">
        <v>1796</v>
      </c>
      <c r="C1013" s="72"/>
      <c r="D1013" s="73" t="s">
        <v>2556</v>
      </c>
      <c r="E1013" s="74">
        <f>N1013/O1013</f>
        <v>0.27192982456140352</v>
      </c>
      <c r="F1013" s="75"/>
      <c r="G1013" s="76"/>
      <c r="H1013" s="76"/>
      <c r="I1013" s="77"/>
      <c r="J1013" s="77"/>
      <c r="K1013" s="77"/>
      <c r="L1013" s="77"/>
      <c r="M1013" s="77"/>
      <c r="N1013" s="75">
        <f>SUM(N1012)</f>
        <v>31</v>
      </c>
      <c r="O1013" s="75">
        <f>SUM(O1012)</f>
        <v>114</v>
      </c>
      <c r="P1013" s="75"/>
      <c r="R1013" s="79"/>
    </row>
    <row r="1014" spans="1:18" ht="15" customHeight="1" x14ac:dyDescent="0.25">
      <c r="A1014" s="47" t="s">
        <v>2496</v>
      </c>
      <c r="B1014" s="48" t="s">
        <v>2497</v>
      </c>
      <c r="C1014" s="47" t="s">
        <v>2498</v>
      </c>
      <c r="D1014" s="48" t="s">
        <v>2499</v>
      </c>
      <c r="E1014" s="59">
        <v>0.31159999999999999</v>
      </c>
      <c r="F1014" s="50">
        <v>888</v>
      </c>
      <c r="G1014" s="51" t="str">
        <f>IF(E1014&gt;=40%,"X","")</f>
        <v/>
      </c>
      <c r="H1014" s="51" t="str">
        <f>IF(AND( E1014&gt;=30%, E1014 &lt;=39.99%),"X","")</f>
        <v>X</v>
      </c>
      <c r="I1014" s="52"/>
      <c r="J1014" s="52"/>
      <c r="K1014" s="52"/>
      <c r="L1014" s="52"/>
      <c r="M1014" s="52"/>
      <c r="N1014" s="50">
        <v>110</v>
      </c>
      <c r="O1014" s="50">
        <v>353</v>
      </c>
      <c r="P1014" s="50"/>
      <c r="R1014" s="53">
        <f>N1014/O1014</f>
        <v>0.31161473087818697</v>
      </c>
    </row>
    <row r="1015" spans="1:18" ht="15" customHeight="1" x14ac:dyDescent="0.25">
      <c r="A1015" s="47" t="s">
        <v>2496</v>
      </c>
      <c r="B1015" s="48" t="s">
        <v>2497</v>
      </c>
      <c r="C1015" s="47" t="s">
        <v>2500</v>
      </c>
      <c r="D1015" s="48" t="s">
        <v>2501</v>
      </c>
      <c r="E1015" s="59">
        <v>0.2697</v>
      </c>
      <c r="F1015" s="50"/>
      <c r="G1015" s="51" t="str">
        <f>IF(E1015&gt;=40%,"X","")</f>
        <v/>
      </c>
      <c r="H1015" s="51" t="str">
        <f>IF(AND( E1015&gt;=30%, E1015 &lt;=39.99%),"X","")</f>
        <v/>
      </c>
      <c r="I1015" s="52"/>
      <c r="J1015" s="52"/>
      <c r="K1015" s="52"/>
      <c r="L1015" s="52"/>
      <c r="M1015" s="52"/>
      <c r="N1015" s="50">
        <v>65</v>
      </c>
      <c r="O1015" s="50">
        <v>241</v>
      </c>
      <c r="P1015" s="50"/>
      <c r="R1015" s="53">
        <f>N1015/O1015</f>
        <v>0.26970954356846472</v>
      </c>
    </row>
    <row r="1016" spans="1:18" s="78" customFormat="1" x14ac:dyDescent="0.25">
      <c r="A1016" s="72" t="s">
        <v>2496</v>
      </c>
      <c r="B1016" s="73" t="s">
        <v>2497</v>
      </c>
      <c r="C1016" s="72"/>
      <c r="D1016" s="73" t="s">
        <v>2556</v>
      </c>
      <c r="E1016" s="74">
        <f>N1016/O1016</f>
        <v>0.2946127946127946</v>
      </c>
      <c r="F1016" s="75"/>
      <c r="G1016" s="76"/>
      <c r="H1016" s="76"/>
      <c r="I1016" s="77"/>
      <c r="J1016" s="77"/>
      <c r="K1016" s="77"/>
      <c r="L1016" s="77"/>
      <c r="M1016" s="77"/>
      <c r="N1016" s="75">
        <f>SUM(N1014:N1015)</f>
        <v>175</v>
      </c>
      <c r="O1016" s="75">
        <f>SUM(O1014:O1015)</f>
        <v>594</v>
      </c>
      <c r="P1016" s="75"/>
      <c r="R1016" s="79"/>
    </row>
    <row r="1017" spans="1:18" ht="15" customHeight="1" x14ac:dyDescent="0.25">
      <c r="A1017" s="47" t="s">
        <v>204</v>
      </c>
      <c r="B1017" s="47" t="s">
        <v>203</v>
      </c>
      <c r="C1017" s="47" t="s">
        <v>209</v>
      </c>
      <c r="D1017" s="47" t="s">
        <v>208</v>
      </c>
      <c r="E1017" s="59">
        <v>0.4047</v>
      </c>
      <c r="F1017" s="50"/>
      <c r="G1017" s="51" t="str">
        <f>IF(E1017&gt;=40%,"X","")</f>
        <v>X</v>
      </c>
      <c r="H1017" s="51" t="str">
        <f>IF(AND( E1017&gt;=30%, E1017 &lt;=39.99%),"X","")</f>
        <v/>
      </c>
      <c r="I1017" s="52"/>
      <c r="J1017" s="52"/>
      <c r="K1017" s="52"/>
      <c r="L1017" s="52"/>
      <c r="M1017" s="52"/>
      <c r="N1017" s="50">
        <v>261</v>
      </c>
      <c r="O1017" s="50">
        <v>645</v>
      </c>
      <c r="P1017" s="50"/>
      <c r="R1017" s="53">
        <f>N1017/O1017</f>
        <v>0.40465116279069768</v>
      </c>
    </row>
    <row r="1018" spans="1:18" ht="15" customHeight="1" x14ac:dyDescent="0.25">
      <c r="A1018" s="47" t="s">
        <v>204</v>
      </c>
      <c r="B1018" s="47" t="s">
        <v>203</v>
      </c>
      <c r="C1018" s="47" t="s">
        <v>207</v>
      </c>
      <c r="D1018" s="47" t="s">
        <v>206</v>
      </c>
      <c r="E1018" s="59">
        <v>0.23810000000000001</v>
      </c>
      <c r="F1018" s="54"/>
      <c r="G1018" s="51" t="str">
        <f>IF(E1018&gt;=40%,"X","")</f>
        <v/>
      </c>
      <c r="H1018" s="51" t="str">
        <f>IF(AND( E1018&gt;=30%, E1018 &lt;=39.99%),"X","")</f>
        <v/>
      </c>
      <c r="I1018" s="52"/>
      <c r="J1018" s="52"/>
      <c r="K1018" s="52"/>
      <c r="L1018" s="52"/>
      <c r="M1018" s="52"/>
      <c r="N1018" s="50">
        <v>95</v>
      </c>
      <c r="O1018" s="50">
        <v>399</v>
      </c>
      <c r="P1018" s="50"/>
      <c r="R1018" s="53">
        <f>N1018/O1018</f>
        <v>0.23809523809523808</v>
      </c>
    </row>
    <row r="1019" spans="1:18" ht="15" customHeight="1" x14ac:dyDescent="0.25">
      <c r="A1019" s="47" t="s">
        <v>204</v>
      </c>
      <c r="B1019" s="47" t="s">
        <v>203</v>
      </c>
      <c r="C1019" s="47" t="s">
        <v>205</v>
      </c>
      <c r="D1019" s="47" t="s">
        <v>422</v>
      </c>
      <c r="E1019" s="59">
        <v>0.33410000000000001</v>
      </c>
      <c r="F1019" s="54"/>
      <c r="G1019" s="51" t="str">
        <f>IF(E1019&gt;=40%,"X","")</f>
        <v/>
      </c>
      <c r="H1019" s="51" t="str">
        <f>IF(AND( E1019&gt;=30%, E1019 &lt;=39.99%),"X","")</f>
        <v>X</v>
      </c>
      <c r="I1019" s="52"/>
      <c r="J1019" s="52"/>
      <c r="K1019" s="52"/>
      <c r="L1019" s="52"/>
      <c r="M1019" s="52"/>
      <c r="N1019" s="50">
        <v>150</v>
      </c>
      <c r="O1019" s="50">
        <v>449</v>
      </c>
      <c r="P1019" s="50"/>
      <c r="R1019" s="53">
        <f>N1019/O1019</f>
        <v>0.33407572383073497</v>
      </c>
    </row>
    <row r="1020" spans="1:18" ht="15" customHeight="1" x14ac:dyDescent="0.25">
      <c r="A1020" s="47" t="s">
        <v>204</v>
      </c>
      <c r="B1020" s="47" t="s">
        <v>203</v>
      </c>
      <c r="C1020" s="47" t="s">
        <v>202</v>
      </c>
      <c r="D1020" s="47" t="s">
        <v>476</v>
      </c>
      <c r="E1020" s="59">
        <v>0.29609999999999997</v>
      </c>
      <c r="F1020" s="50"/>
      <c r="G1020" s="51" t="str">
        <f>IF(E1020&gt;=40%,"X","")</f>
        <v/>
      </c>
      <c r="H1020" s="51" t="str">
        <f>IF(AND( E1020&gt;=30%, E1020 &lt;=39.99%),"X","")</f>
        <v/>
      </c>
      <c r="I1020" s="52"/>
      <c r="J1020" s="52"/>
      <c r="K1020" s="52"/>
      <c r="L1020" s="52"/>
      <c r="M1020" s="52"/>
      <c r="N1020" s="50">
        <v>146</v>
      </c>
      <c r="O1020" s="50">
        <v>493</v>
      </c>
      <c r="P1020" s="50"/>
      <c r="R1020" s="53">
        <f>N1020/O1020</f>
        <v>0.29614604462474647</v>
      </c>
    </row>
    <row r="1021" spans="1:18" s="78" customFormat="1" x14ac:dyDescent="0.25">
      <c r="A1021" s="72" t="s">
        <v>204</v>
      </c>
      <c r="B1021" s="73" t="s">
        <v>203</v>
      </c>
      <c r="C1021" s="72"/>
      <c r="D1021" s="73" t="s">
        <v>2556</v>
      </c>
      <c r="E1021" s="74">
        <f>N1021/O1021</f>
        <v>0.32829808660624371</v>
      </c>
      <c r="F1021" s="75"/>
      <c r="G1021" s="76"/>
      <c r="H1021" s="76"/>
      <c r="I1021" s="77"/>
      <c r="J1021" s="77"/>
      <c r="K1021" s="77"/>
      <c r="L1021" s="77"/>
      <c r="M1021" s="77"/>
      <c r="N1021" s="75">
        <f>SUM(N1017:N1020)</f>
        <v>652</v>
      </c>
      <c r="O1021" s="75">
        <f>SUM(O1017:O1020)</f>
        <v>1986</v>
      </c>
      <c r="P1021" s="75"/>
      <c r="R1021" s="79"/>
    </row>
    <row r="1022" spans="1:18" ht="15" customHeight="1" x14ac:dyDescent="0.25">
      <c r="A1022" s="47" t="s">
        <v>2060</v>
      </c>
      <c r="B1022" s="48" t="s">
        <v>2061</v>
      </c>
      <c r="C1022" s="47" t="s">
        <v>2062</v>
      </c>
      <c r="D1022" s="48" t="s">
        <v>414</v>
      </c>
      <c r="E1022" s="59">
        <v>0.64129999999999998</v>
      </c>
      <c r="F1022" s="50"/>
      <c r="G1022" s="51" t="str">
        <f>IF(E1022&gt;=40%,"X","")</f>
        <v>X</v>
      </c>
      <c r="H1022" s="51" t="str">
        <f>IF(AND( E1022&gt;=30%, E1022 &lt;=39.99%),"X","")</f>
        <v/>
      </c>
      <c r="I1022" s="52" t="s">
        <v>99</v>
      </c>
      <c r="J1022" s="52"/>
      <c r="K1022" s="52"/>
      <c r="L1022" s="52" t="s">
        <v>100</v>
      </c>
      <c r="M1022" s="52"/>
      <c r="N1022" s="50">
        <v>463</v>
      </c>
      <c r="O1022" s="50">
        <v>722</v>
      </c>
      <c r="P1022" s="50"/>
      <c r="R1022" s="53">
        <f>N1022/O1022</f>
        <v>0.6412742382271468</v>
      </c>
    </row>
    <row r="1023" spans="1:18" ht="15" customHeight="1" x14ac:dyDescent="0.25">
      <c r="A1023" s="47" t="s">
        <v>2060</v>
      </c>
      <c r="B1023" s="48" t="s">
        <v>2061</v>
      </c>
      <c r="C1023" s="47" t="s">
        <v>2063</v>
      </c>
      <c r="D1023" s="48" t="s">
        <v>2064</v>
      </c>
      <c r="E1023" s="59">
        <v>0.6159</v>
      </c>
      <c r="F1023" s="50"/>
      <c r="G1023" s="51" t="str">
        <f>IF(E1023&gt;=40%,"X","")</f>
        <v>X</v>
      </c>
      <c r="H1023" s="51" t="str">
        <f>IF(AND( E1023&gt;=30%, E1023 &lt;=39.99%),"X","")</f>
        <v/>
      </c>
      <c r="I1023" s="52" t="s">
        <v>99</v>
      </c>
      <c r="J1023" s="52"/>
      <c r="K1023" s="52"/>
      <c r="L1023" s="52" t="s">
        <v>100</v>
      </c>
      <c r="M1023" s="52"/>
      <c r="N1023" s="50">
        <v>186</v>
      </c>
      <c r="O1023" s="50">
        <v>302</v>
      </c>
      <c r="P1023" s="50"/>
      <c r="R1023" s="53">
        <f>N1023/O1023</f>
        <v>0.61589403973509937</v>
      </c>
    </row>
    <row r="1024" spans="1:18" ht="15" customHeight="1" x14ac:dyDescent="0.25">
      <c r="A1024" s="47" t="s">
        <v>2060</v>
      </c>
      <c r="B1024" s="48" t="s">
        <v>2061</v>
      </c>
      <c r="C1024" s="47" t="s">
        <v>2065</v>
      </c>
      <c r="D1024" s="48" t="s">
        <v>2066</v>
      </c>
      <c r="E1024" s="59">
        <v>0.49199999999999999</v>
      </c>
      <c r="F1024" s="54"/>
      <c r="G1024" s="51" t="str">
        <f>IF(E1024&gt;=40%,"X","")</f>
        <v>X</v>
      </c>
      <c r="H1024" s="51" t="str">
        <f>IF(AND( E1024&gt;=30%, E1024 &lt;=39.99%),"X","")</f>
        <v/>
      </c>
      <c r="I1024" s="52" t="s">
        <v>99</v>
      </c>
      <c r="J1024" s="52"/>
      <c r="K1024" s="52"/>
      <c r="L1024" s="52" t="s">
        <v>100</v>
      </c>
      <c r="M1024" s="52"/>
      <c r="N1024" s="50">
        <v>306</v>
      </c>
      <c r="O1024" s="50">
        <v>622</v>
      </c>
      <c r="P1024" s="50"/>
      <c r="R1024" s="53">
        <f>N1024/O1024</f>
        <v>0.49196141479099681</v>
      </c>
    </row>
    <row r="1025" spans="1:18" ht="15" customHeight="1" x14ac:dyDescent="0.25">
      <c r="A1025" s="47" t="s">
        <v>2060</v>
      </c>
      <c r="B1025" s="48" t="s">
        <v>2061</v>
      </c>
      <c r="C1025" s="47" t="s">
        <v>2067</v>
      </c>
      <c r="D1025" s="48" t="s">
        <v>2068</v>
      </c>
      <c r="E1025" s="59">
        <v>0.61399999999999999</v>
      </c>
      <c r="F1025" s="54"/>
      <c r="G1025" s="51" t="str">
        <f>IF(E1025&gt;=40%,"X","")</f>
        <v>X</v>
      </c>
      <c r="H1025" s="51" t="str">
        <f>IF(AND( E1025&gt;=30%, E1025 &lt;=39.99%),"X","")</f>
        <v/>
      </c>
      <c r="I1025" s="52" t="s">
        <v>99</v>
      </c>
      <c r="J1025" s="52"/>
      <c r="K1025" s="52"/>
      <c r="L1025" s="52" t="s">
        <v>100</v>
      </c>
      <c r="M1025" s="52"/>
      <c r="N1025" s="50">
        <v>264</v>
      </c>
      <c r="O1025" s="50">
        <v>430</v>
      </c>
      <c r="P1025" s="50"/>
      <c r="R1025" s="53">
        <f>N1025/O1025</f>
        <v>0.61395348837209307</v>
      </c>
    </row>
    <row r="1026" spans="1:18" x14ac:dyDescent="0.25">
      <c r="A1026" s="47" t="s">
        <v>2060</v>
      </c>
      <c r="B1026" s="48" t="s">
        <v>2061</v>
      </c>
      <c r="C1026" s="47" t="s">
        <v>2069</v>
      </c>
      <c r="D1026" s="48" t="s">
        <v>2070</v>
      </c>
      <c r="E1026" s="49">
        <v>0.56340000000000001</v>
      </c>
      <c r="F1026" s="50"/>
      <c r="G1026" s="51" t="str">
        <f>IF(E1026&gt;=40%,"X","")</f>
        <v>X</v>
      </c>
      <c r="H1026" s="51" t="str">
        <f>IF(AND( E1026&gt;=30%, E1026 &lt;=39.99%),"X","")</f>
        <v/>
      </c>
      <c r="I1026" s="52" t="s">
        <v>99</v>
      </c>
      <c r="J1026" s="52"/>
      <c r="K1026" s="52"/>
      <c r="L1026" s="52" t="s">
        <v>100</v>
      </c>
      <c r="M1026" s="52"/>
      <c r="N1026" s="50">
        <v>80</v>
      </c>
      <c r="O1026" s="50">
        <v>142</v>
      </c>
      <c r="P1026" s="50"/>
      <c r="R1026" s="53">
        <f>N1026/O1026</f>
        <v>0.56338028169014087</v>
      </c>
    </row>
    <row r="1027" spans="1:18" s="78" customFormat="1" x14ac:dyDescent="0.25">
      <c r="A1027" s="72" t="s">
        <v>2060</v>
      </c>
      <c r="B1027" s="73" t="s">
        <v>2061</v>
      </c>
      <c r="C1027" s="72"/>
      <c r="D1027" s="73" t="s">
        <v>2556</v>
      </c>
      <c r="E1027" s="74">
        <f>N1027/O1027</f>
        <v>0.58566275924256084</v>
      </c>
      <c r="F1027" s="75"/>
      <c r="G1027" s="76"/>
      <c r="H1027" s="76"/>
      <c r="I1027" s="77"/>
      <c r="J1027" s="77"/>
      <c r="K1027" s="77"/>
      <c r="L1027" s="77"/>
      <c r="M1027" s="77"/>
      <c r="N1027" s="75">
        <f>SUM(N1022:N1026)</f>
        <v>1299</v>
      </c>
      <c r="O1027" s="75">
        <f>SUM(O1022:O1026)</f>
        <v>2218</v>
      </c>
      <c r="P1027" s="75"/>
      <c r="R1027" s="79"/>
    </row>
    <row r="1028" spans="1:18" x14ac:dyDescent="0.25">
      <c r="A1028" s="47" t="s">
        <v>1030</v>
      </c>
      <c r="B1028" s="48" t="s">
        <v>1031</v>
      </c>
      <c r="C1028" s="47" t="s">
        <v>1032</v>
      </c>
      <c r="D1028" s="48" t="s">
        <v>1033</v>
      </c>
      <c r="E1028" s="49">
        <v>0.23749999999999999</v>
      </c>
      <c r="F1028" s="50">
        <v>888</v>
      </c>
      <c r="G1028" s="51" t="str">
        <f>IF(E1028&gt;=40%,"X","")</f>
        <v/>
      </c>
      <c r="H1028" s="51" t="str">
        <f>IF(AND( E1028&gt;=30%, E1028 &lt;=39.99%),"X","")</f>
        <v/>
      </c>
      <c r="I1028" s="52"/>
      <c r="J1028" s="52"/>
      <c r="K1028" s="52"/>
      <c r="L1028" s="52"/>
      <c r="M1028" s="52"/>
      <c r="N1028" s="50">
        <v>100</v>
      </c>
      <c r="O1028" s="50">
        <v>421</v>
      </c>
      <c r="P1028" s="50"/>
      <c r="R1028" s="53">
        <f>N1028/O1028</f>
        <v>0.23752969121140141</v>
      </c>
    </row>
    <row r="1029" spans="1:18" x14ac:dyDescent="0.25">
      <c r="A1029" s="47" t="s">
        <v>1030</v>
      </c>
      <c r="B1029" s="48" t="s">
        <v>1031</v>
      </c>
      <c r="C1029" s="47" t="s">
        <v>1034</v>
      </c>
      <c r="D1029" s="48" t="s">
        <v>1035</v>
      </c>
      <c r="E1029" s="49">
        <v>0.16320000000000001</v>
      </c>
      <c r="F1029" s="50"/>
      <c r="G1029" s="51" t="str">
        <f>IF(E1029&gt;=40%,"X","")</f>
        <v/>
      </c>
      <c r="H1029" s="51" t="str">
        <f>IF(AND( E1029&gt;=30%, E1029 &lt;=39.99%),"X","")</f>
        <v/>
      </c>
      <c r="I1029" s="52"/>
      <c r="J1029" s="52"/>
      <c r="K1029" s="52"/>
      <c r="L1029" s="52"/>
      <c r="M1029" s="52"/>
      <c r="N1029" s="50">
        <v>55</v>
      </c>
      <c r="O1029" s="50">
        <v>337</v>
      </c>
      <c r="P1029" s="50"/>
      <c r="R1029" s="53">
        <f>N1029/O1029</f>
        <v>0.16320474777448071</v>
      </c>
    </row>
    <row r="1030" spans="1:18" s="78" customFormat="1" x14ac:dyDescent="0.25">
      <c r="A1030" s="72" t="s">
        <v>1030</v>
      </c>
      <c r="B1030" s="73" t="s">
        <v>1031</v>
      </c>
      <c r="C1030" s="72"/>
      <c r="D1030" s="73" t="s">
        <v>2556</v>
      </c>
      <c r="E1030" s="74">
        <f>N1030/O1030</f>
        <v>0.20448548812664907</v>
      </c>
      <c r="F1030" s="75"/>
      <c r="G1030" s="76"/>
      <c r="H1030" s="76"/>
      <c r="I1030" s="77"/>
      <c r="J1030" s="77"/>
      <c r="K1030" s="77"/>
      <c r="L1030" s="77"/>
      <c r="M1030" s="77"/>
      <c r="N1030" s="75">
        <f>SUM(N1028:N1029)</f>
        <v>155</v>
      </c>
      <c r="O1030" s="75">
        <f>SUM(O1028:O1029)</f>
        <v>758</v>
      </c>
      <c r="P1030" s="75"/>
      <c r="R1030" s="79"/>
    </row>
    <row r="1031" spans="1:18" x14ac:dyDescent="0.25">
      <c r="A1031" s="47" t="s">
        <v>1475</v>
      </c>
      <c r="B1031" s="48" t="s">
        <v>1476</v>
      </c>
      <c r="C1031" s="47" t="s">
        <v>1477</v>
      </c>
      <c r="D1031" s="48" t="s">
        <v>1478</v>
      </c>
      <c r="E1031" s="49">
        <v>0.15939999999999999</v>
      </c>
      <c r="F1031" s="50"/>
      <c r="G1031" s="51" t="str">
        <f>IF(E1031&gt;=40%,"X","")</f>
        <v/>
      </c>
      <c r="H1031" s="51"/>
      <c r="I1031" s="52"/>
      <c r="J1031" s="52"/>
      <c r="K1031" s="52"/>
      <c r="L1031" s="52"/>
      <c r="M1031" s="52"/>
      <c r="N1031" s="50">
        <v>120</v>
      </c>
      <c r="O1031" s="50">
        <v>753</v>
      </c>
      <c r="P1031" s="50"/>
      <c r="R1031" s="53">
        <f>N1031/O1031</f>
        <v>0.15936254980079681</v>
      </c>
    </row>
    <row r="1032" spans="1:18" x14ac:dyDescent="0.25">
      <c r="A1032" s="47" t="s">
        <v>1475</v>
      </c>
      <c r="B1032" s="48" t="s">
        <v>1476</v>
      </c>
      <c r="C1032" s="47" t="s">
        <v>1479</v>
      </c>
      <c r="D1032" s="48" t="s">
        <v>1480</v>
      </c>
      <c r="E1032" s="49">
        <v>9.7299999999999998E-2</v>
      </c>
      <c r="F1032" s="50"/>
      <c r="G1032" s="51"/>
      <c r="H1032" s="51" t="str">
        <f>IF(AND( E1032&gt;=30%, E1032 &lt;=39.99%),"X","")</f>
        <v/>
      </c>
      <c r="I1032" s="52"/>
      <c r="J1032" s="52"/>
      <c r="K1032" s="52"/>
      <c r="L1032" s="52"/>
      <c r="M1032" s="52"/>
      <c r="N1032" s="50">
        <v>46</v>
      </c>
      <c r="O1032" s="50">
        <v>473</v>
      </c>
      <c r="P1032" s="50"/>
      <c r="R1032" s="53">
        <f>N1032/O1032</f>
        <v>9.7251585623678652E-2</v>
      </c>
    </row>
    <row r="1033" spans="1:18" x14ac:dyDescent="0.25">
      <c r="A1033" s="47" t="s">
        <v>1475</v>
      </c>
      <c r="B1033" s="48" t="s">
        <v>1476</v>
      </c>
      <c r="C1033" s="47" t="s">
        <v>1481</v>
      </c>
      <c r="D1033" s="48" t="s">
        <v>1482</v>
      </c>
      <c r="E1033" s="49">
        <v>0.13589999999999999</v>
      </c>
      <c r="F1033" s="50"/>
      <c r="G1033" s="51" t="str">
        <f>IF(E1033&gt;=40%,"X","")</f>
        <v/>
      </c>
      <c r="H1033" s="51" t="str">
        <f>IF(AND( E1033&gt;=30%, E1033 &lt;=39.99%),"X","")</f>
        <v/>
      </c>
      <c r="I1033" s="52"/>
      <c r="J1033" s="52"/>
      <c r="K1033" s="52"/>
      <c r="L1033" s="52"/>
      <c r="M1033" s="52"/>
      <c r="N1033" s="50">
        <v>50</v>
      </c>
      <c r="O1033" s="50">
        <v>368</v>
      </c>
      <c r="P1033" s="50"/>
      <c r="R1033" s="53">
        <f>N1033/O1033</f>
        <v>0.1358695652173913</v>
      </c>
    </row>
    <row r="1034" spans="1:18" x14ac:dyDescent="0.25">
      <c r="A1034" s="47" t="s">
        <v>1475</v>
      </c>
      <c r="B1034" s="48" t="s">
        <v>1476</v>
      </c>
      <c r="C1034" s="47" t="s">
        <v>1483</v>
      </c>
      <c r="D1034" s="48" t="s">
        <v>1484</v>
      </c>
      <c r="E1034" s="49">
        <v>0.14810000000000001</v>
      </c>
      <c r="F1034" s="54"/>
      <c r="G1034" s="51" t="str">
        <f>IF(E1034&gt;=40%,"X","")</f>
        <v/>
      </c>
      <c r="H1034" s="51" t="str">
        <f>IF(AND( E1034&gt;=30%, E1034 &lt;=39.99%),"X","")</f>
        <v/>
      </c>
      <c r="I1034" s="52"/>
      <c r="J1034" s="52"/>
      <c r="K1034" s="52"/>
      <c r="L1034" s="52"/>
      <c r="M1034" s="52"/>
      <c r="N1034" s="50">
        <v>8</v>
      </c>
      <c r="O1034" s="50">
        <v>54</v>
      </c>
      <c r="P1034" s="50"/>
      <c r="R1034" s="53">
        <f>N1034/O1034</f>
        <v>0.14814814814814814</v>
      </c>
    </row>
    <row r="1035" spans="1:18" s="78" customFormat="1" x14ac:dyDescent="0.25">
      <c r="A1035" s="72" t="s">
        <v>1475</v>
      </c>
      <c r="B1035" s="73" t="s">
        <v>1476</v>
      </c>
      <c r="C1035" s="72"/>
      <c r="D1035" s="73" t="s">
        <v>2556</v>
      </c>
      <c r="E1035" s="74">
        <f t="shared" ref="E1035:E1043" si="96">N1035/O1035</f>
        <v>0.13592233009708737</v>
      </c>
      <c r="F1035" s="75"/>
      <c r="G1035" s="76"/>
      <c r="H1035" s="76"/>
      <c r="I1035" s="77"/>
      <c r="J1035" s="77"/>
      <c r="K1035" s="77"/>
      <c r="L1035" s="77"/>
      <c r="M1035" s="77"/>
      <c r="N1035" s="75">
        <f>SUM(N1031:N1034)</f>
        <v>224</v>
      </c>
      <c r="O1035" s="75">
        <f>SUM(O1031:O1034)</f>
        <v>1648</v>
      </c>
      <c r="P1035" s="75"/>
      <c r="R1035" s="79"/>
    </row>
    <row r="1036" spans="1:18" x14ac:dyDescent="0.25">
      <c r="A1036" s="47" t="s">
        <v>1811</v>
      </c>
      <c r="B1036" s="48" t="s">
        <v>1812</v>
      </c>
      <c r="C1036" s="47" t="s">
        <v>1813</v>
      </c>
      <c r="D1036" s="48" t="s">
        <v>1814</v>
      </c>
      <c r="E1036" s="49">
        <f t="shared" si="96"/>
        <v>7.6256499133448868E-2</v>
      </c>
      <c r="F1036" s="54"/>
      <c r="G1036" s="51" t="str">
        <f t="shared" ref="G1036:G1041" si="97">IF(E1036&gt;=40%,"X","")</f>
        <v/>
      </c>
      <c r="H1036" s="51" t="str">
        <f t="shared" ref="H1036:H1042" si="98">IF(AND( E1036&gt;=30%, E1036 &lt;=39.99%),"X","")</f>
        <v/>
      </c>
      <c r="I1036" s="52"/>
      <c r="J1036" s="52"/>
      <c r="K1036" s="52"/>
      <c r="L1036" s="52"/>
      <c r="M1036" s="52"/>
      <c r="N1036" s="50">
        <v>44</v>
      </c>
      <c r="O1036" s="50">
        <v>577</v>
      </c>
      <c r="P1036" s="50"/>
      <c r="R1036" s="53">
        <f t="shared" ref="R1036:R1042" si="99">N1036/O1036</f>
        <v>7.6256499133448868E-2</v>
      </c>
    </row>
    <row r="1037" spans="1:18" x14ac:dyDescent="0.25">
      <c r="A1037" s="47" t="s">
        <v>1811</v>
      </c>
      <c r="B1037" s="48" t="s">
        <v>1812</v>
      </c>
      <c r="C1037" s="47" t="s">
        <v>1815</v>
      </c>
      <c r="D1037" s="48" t="s">
        <v>1816</v>
      </c>
      <c r="E1037" s="49">
        <f t="shared" si="96"/>
        <v>0.26045627376425856</v>
      </c>
      <c r="F1037" s="54"/>
      <c r="G1037" s="51" t="str">
        <f t="shared" si="97"/>
        <v/>
      </c>
      <c r="H1037" s="51" t="str">
        <f t="shared" si="98"/>
        <v/>
      </c>
      <c r="I1037" s="52"/>
      <c r="J1037" s="52"/>
      <c r="K1037" s="52"/>
      <c r="L1037" s="52"/>
      <c r="M1037" s="52"/>
      <c r="N1037" s="50">
        <v>137</v>
      </c>
      <c r="O1037" s="50">
        <v>526</v>
      </c>
      <c r="P1037" s="50"/>
      <c r="R1037" s="53">
        <f t="shared" si="99"/>
        <v>0.26045627376425856</v>
      </c>
    </row>
    <row r="1038" spans="1:18" x14ac:dyDescent="0.25">
      <c r="A1038" s="47" t="s">
        <v>1811</v>
      </c>
      <c r="B1038" s="48" t="s">
        <v>1812</v>
      </c>
      <c r="C1038" s="47" t="s">
        <v>1817</v>
      </c>
      <c r="D1038" s="48" t="s">
        <v>1818</v>
      </c>
      <c r="E1038" s="49">
        <f t="shared" si="96"/>
        <v>0.12396694214876033</v>
      </c>
      <c r="F1038" s="50"/>
      <c r="G1038" s="51" t="str">
        <f t="shared" si="97"/>
        <v/>
      </c>
      <c r="H1038" s="51" t="str">
        <f t="shared" si="98"/>
        <v/>
      </c>
      <c r="I1038" s="52"/>
      <c r="J1038" s="52"/>
      <c r="K1038" s="52"/>
      <c r="L1038" s="52"/>
      <c r="M1038" s="52"/>
      <c r="N1038" s="50">
        <v>75</v>
      </c>
      <c r="O1038" s="50">
        <v>605</v>
      </c>
      <c r="P1038" s="50"/>
      <c r="R1038" s="53">
        <f t="shared" si="99"/>
        <v>0.12396694214876033</v>
      </c>
    </row>
    <row r="1039" spans="1:18" x14ac:dyDescent="0.25">
      <c r="A1039" s="47" t="s">
        <v>1811</v>
      </c>
      <c r="B1039" s="48" t="s">
        <v>1812</v>
      </c>
      <c r="C1039" s="47" t="s">
        <v>1819</v>
      </c>
      <c r="D1039" s="48" t="s">
        <v>1820</v>
      </c>
      <c r="E1039" s="49">
        <f t="shared" si="96"/>
        <v>0.20578231292517007</v>
      </c>
      <c r="F1039" s="50"/>
      <c r="G1039" s="51" t="str">
        <f t="shared" si="97"/>
        <v/>
      </c>
      <c r="H1039" s="51" t="str">
        <f t="shared" si="98"/>
        <v/>
      </c>
      <c r="I1039" s="52"/>
      <c r="J1039" s="52"/>
      <c r="K1039" s="52"/>
      <c r="L1039" s="52"/>
      <c r="M1039" s="52"/>
      <c r="N1039" s="50">
        <v>121</v>
      </c>
      <c r="O1039" s="50">
        <v>588</v>
      </c>
      <c r="P1039" s="50"/>
      <c r="R1039" s="53">
        <f t="shared" si="99"/>
        <v>0.20578231292517007</v>
      </c>
    </row>
    <row r="1040" spans="1:18" x14ac:dyDescent="0.25">
      <c r="A1040" s="47" t="s">
        <v>1811</v>
      </c>
      <c r="B1040" s="48" t="s">
        <v>1812</v>
      </c>
      <c r="C1040" s="47" t="s">
        <v>1821</v>
      </c>
      <c r="D1040" s="48" t="s">
        <v>1822</v>
      </c>
      <c r="E1040" s="49">
        <f t="shared" si="96"/>
        <v>0.16149732620320856</v>
      </c>
      <c r="F1040" s="50"/>
      <c r="G1040" s="51" t="str">
        <f t="shared" si="97"/>
        <v/>
      </c>
      <c r="H1040" s="51" t="str">
        <f t="shared" si="98"/>
        <v/>
      </c>
      <c r="I1040" s="52"/>
      <c r="J1040" s="52"/>
      <c r="K1040" s="52"/>
      <c r="L1040" s="52"/>
      <c r="M1040" s="52"/>
      <c r="N1040" s="50">
        <v>151</v>
      </c>
      <c r="O1040" s="50">
        <v>935</v>
      </c>
      <c r="P1040" s="50"/>
      <c r="R1040" s="53">
        <f t="shared" si="99"/>
        <v>0.16149732620320856</v>
      </c>
    </row>
    <row r="1041" spans="1:18" x14ac:dyDescent="0.25">
      <c r="A1041" s="47" t="s">
        <v>1811</v>
      </c>
      <c r="B1041" s="48" t="s">
        <v>1812</v>
      </c>
      <c r="C1041" s="47" t="s">
        <v>1823</v>
      </c>
      <c r="D1041" s="48" t="s">
        <v>1824</v>
      </c>
      <c r="E1041" s="49">
        <f t="shared" si="96"/>
        <v>0.15189873417721519</v>
      </c>
      <c r="F1041" s="50"/>
      <c r="G1041" s="51" t="str">
        <f t="shared" si="97"/>
        <v/>
      </c>
      <c r="H1041" s="51" t="str">
        <f t="shared" si="98"/>
        <v/>
      </c>
      <c r="I1041" s="52"/>
      <c r="J1041" s="52"/>
      <c r="K1041" s="52"/>
      <c r="L1041" s="52"/>
      <c r="M1041" s="52"/>
      <c r="N1041" s="50">
        <v>204</v>
      </c>
      <c r="O1041" s="50">
        <v>1343</v>
      </c>
      <c r="P1041" s="50"/>
      <c r="R1041" s="53">
        <f t="shared" si="99"/>
        <v>0.15189873417721519</v>
      </c>
    </row>
    <row r="1042" spans="1:18" x14ac:dyDescent="0.25">
      <c r="A1042" s="47" t="s">
        <v>1811</v>
      </c>
      <c r="B1042" s="48" t="s">
        <v>1812</v>
      </c>
      <c r="C1042" s="47" t="s">
        <v>1825</v>
      </c>
      <c r="D1042" s="48" t="s">
        <v>1826</v>
      </c>
      <c r="E1042" s="49">
        <f t="shared" si="96"/>
        <v>0.10224632068164213</v>
      </c>
      <c r="F1042" s="50"/>
      <c r="G1042" s="51"/>
      <c r="H1042" s="51" t="str">
        <f t="shared" si="98"/>
        <v/>
      </c>
      <c r="I1042" s="52"/>
      <c r="J1042" s="52"/>
      <c r="K1042" s="52"/>
      <c r="L1042" s="52"/>
      <c r="M1042" s="52"/>
      <c r="N1042" s="50">
        <v>132</v>
      </c>
      <c r="O1042" s="50">
        <v>1291</v>
      </c>
      <c r="P1042" s="50"/>
      <c r="R1042" s="53">
        <f t="shared" si="99"/>
        <v>0.10224632068164213</v>
      </c>
    </row>
    <row r="1043" spans="1:18" s="78" customFormat="1" x14ac:dyDescent="0.25">
      <c r="A1043" s="72" t="s">
        <v>1811</v>
      </c>
      <c r="B1043" s="73" t="s">
        <v>1812</v>
      </c>
      <c r="C1043" s="72"/>
      <c r="D1043" s="73" t="s">
        <v>2556</v>
      </c>
      <c r="E1043" s="74">
        <f t="shared" si="96"/>
        <v>0.14731457800511508</v>
      </c>
      <c r="F1043" s="75"/>
      <c r="G1043" s="76"/>
      <c r="H1043" s="76"/>
      <c r="I1043" s="77"/>
      <c r="J1043" s="77"/>
      <c r="K1043" s="77"/>
      <c r="L1043" s="77"/>
      <c r="M1043" s="77"/>
      <c r="N1043" s="75">
        <f>SUM(N1036:N1042)</f>
        <v>864</v>
      </c>
      <c r="O1043" s="75">
        <f>SUM(O1036:O1042)</f>
        <v>5865</v>
      </c>
      <c r="P1043" s="75"/>
      <c r="R1043" s="79"/>
    </row>
    <row r="1044" spans="1:18" x14ac:dyDescent="0.25">
      <c r="A1044" s="47" t="s">
        <v>1446</v>
      </c>
      <c r="B1044" s="48" t="s">
        <v>1447</v>
      </c>
      <c r="C1044" s="47" t="s">
        <v>1844</v>
      </c>
      <c r="D1044" s="94" t="s">
        <v>2635</v>
      </c>
      <c r="E1044" s="49">
        <v>0.1278</v>
      </c>
      <c r="F1044" s="50"/>
      <c r="G1044" s="51"/>
      <c r="H1044" s="51"/>
      <c r="I1044" s="52"/>
      <c r="J1044" s="52"/>
      <c r="K1044" s="52"/>
      <c r="L1044" s="52"/>
      <c r="M1044" s="52"/>
      <c r="N1044" s="50">
        <v>211</v>
      </c>
      <c r="O1044" s="50">
        <v>1651</v>
      </c>
      <c r="P1044" s="50"/>
      <c r="R1044" s="53">
        <f t="shared" ref="R1044:R1055" si="100">N1044/O1044</f>
        <v>0.12780133252574197</v>
      </c>
    </row>
    <row r="1045" spans="1:18" x14ac:dyDescent="0.25">
      <c r="A1045" s="47" t="s">
        <v>1446</v>
      </c>
      <c r="B1045" s="48" t="s">
        <v>1447</v>
      </c>
      <c r="C1045" s="47" t="s">
        <v>1448</v>
      </c>
      <c r="D1045" s="48" t="s">
        <v>1449</v>
      </c>
      <c r="E1045" s="49">
        <v>0.17349999999999999</v>
      </c>
      <c r="F1045" s="54"/>
      <c r="G1045" s="52" t="str">
        <f t="shared" ref="G1045:G1050" si="101">IF(E1045&gt;=40%,"X","")</f>
        <v/>
      </c>
      <c r="H1045" s="52" t="str">
        <f t="shared" ref="H1045:H1055" si="102">IF(AND( E1045&gt;=30%, E1045 &lt;=39.99%),"X","")</f>
        <v/>
      </c>
      <c r="I1045" s="52"/>
      <c r="J1045" s="52"/>
      <c r="K1045" s="52"/>
      <c r="L1045" s="52"/>
      <c r="M1045" s="52"/>
      <c r="N1045" s="50">
        <v>102</v>
      </c>
      <c r="O1045" s="50">
        <v>588</v>
      </c>
      <c r="P1045" s="50"/>
      <c r="R1045" s="53">
        <f t="shared" si="100"/>
        <v>0.17346938775510204</v>
      </c>
    </row>
    <row r="1046" spans="1:18" x14ac:dyDescent="0.25">
      <c r="A1046" s="47" t="s">
        <v>1446</v>
      </c>
      <c r="B1046" s="48" t="s">
        <v>1447</v>
      </c>
      <c r="C1046" s="47" t="s">
        <v>1450</v>
      </c>
      <c r="D1046" s="48" t="s">
        <v>1451</v>
      </c>
      <c r="E1046" s="49">
        <v>0.19570000000000001</v>
      </c>
      <c r="F1046" s="54"/>
      <c r="G1046" s="52" t="str">
        <f t="shared" si="101"/>
        <v/>
      </c>
      <c r="H1046" s="52" t="str">
        <f t="shared" si="102"/>
        <v/>
      </c>
      <c r="I1046" s="52"/>
      <c r="J1046" s="52"/>
      <c r="K1046" s="52"/>
      <c r="L1046" s="52"/>
      <c r="M1046" s="52"/>
      <c r="N1046" s="50">
        <v>127</v>
      </c>
      <c r="O1046" s="50">
        <v>649</v>
      </c>
      <c r="P1046" s="50"/>
      <c r="R1046" s="53">
        <f t="shared" si="100"/>
        <v>0.19568567026194145</v>
      </c>
    </row>
    <row r="1047" spans="1:18" x14ac:dyDescent="0.25">
      <c r="A1047" s="47" t="s">
        <v>1446</v>
      </c>
      <c r="B1047" s="48" t="s">
        <v>1447</v>
      </c>
      <c r="C1047" s="47" t="s">
        <v>1452</v>
      </c>
      <c r="D1047" s="48" t="s">
        <v>1453</v>
      </c>
      <c r="E1047" s="49">
        <v>0.1104</v>
      </c>
      <c r="F1047" s="50"/>
      <c r="G1047" s="52" t="str">
        <f t="shared" si="101"/>
        <v/>
      </c>
      <c r="H1047" s="52" t="str">
        <f t="shared" si="102"/>
        <v/>
      </c>
      <c r="I1047" s="52"/>
      <c r="J1047" s="52"/>
      <c r="K1047" s="52"/>
      <c r="L1047" s="52"/>
      <c r="M1047" s="52"/>
      <c r="N1047" s="50">
        <v>233</v>
      </c>
      <c r="O1047" s="50">
        <v>2111</v>
      </c>
      <c r="P1047" s="50"/>
      <c r="R1047" s="53">
        <f t="shared" si="100"/>
        <v>0.1103742302226433</v>
      </c>
    </row>
    <row r="1048" spans="1:18" x14ac:dyDescent="0.25">
      <c r="A1048" s="47" t="s">
        <v>1446</v>
      </c>
      <c r="B1048" s="48" t="s">
        <v>1447</v>
      </c>
      <c r="C1048" s="47" t="s">
        <v>1454</v>
      </c>
      <c r="D1048" s="48" t="s">
        <v>965</v>
      </c>
      <c r="E1048" s="49">
        <v>0.1434</v>
      </c>
      <c r="F1048" s="50"/>
      <c r="G1048" s="52" t="str">
        <f t="shared" si="101"/>
        <v/>
      </c>
      <c r="H1048" s="52" t="str">
        <f t="shared" si="102"/>
        <v/>
      </c>
      <c r="I1048" s="52"/>
      <c r="J1048" s="52"/>
      <c r="K1048" s="52"/>
      <c r="L1048" s="52"/>
      <c r="M1048" s="52"/>
      <c r="N1048" s="50">
        <v>71</v>
      </c>
      <c r="O1048" s="50">
        <v>495</v>
      </c>
      <c r="P1048" s="50"/>
      <c r="R1048" s="53">
        <f t="shared" si="100"/>
        <v>0.14343434343434344</v>
      </c>
    </row>
    <row r="1049" spans="1:18" x14ac:dyDescent="0.25">
      <c r="A1049" s="47" t="s">
        <v>1446</v>
      </c>
      <c r="B1049" s="48" t="s">
        <v>1447</v>
      </c>
      <c r="C1049" s="47" t="s">
        <v>1455</v>
      </c>
      <c r="D1049" s="48" t="s">
        <v>1456</v>
      </c>
      <c r="E1049" s="49">
        <v>0.1963</v>
      </c>
      <c r="F1049" s="50"/>
      <c r="G1049" s="52" t="str">
        <f t="shared" si="101"/>
        <v/>
      </c>
      <c r="H1049" s="52" t="str">
        <f t="shared" si="102"/>
        <v/>
      </c>
      <c r="I1049" s="52"/>
      <c r="J1049" s="52"/>
      <c r="K1049" s="52"/>
      <c r="L1049" s="52"/>
      <c r="M1049" s="52"/>
      <c r="N1049" s="50">
        <v>96</v>
      </c>
      <c r="O1049" s="50">
        <v>489</v>
      </c>
      <c r="P1049" s="50"/>
      <c r="R1049" s="53">
        <f t="shared" si="100"/>
        <v>0.19631901840490798</v>
      </c>
    </row>
    <row r="1050" spans="1:18" x14ac:dyDescent="0.25">
      <c r="A1050" s="47" t="s">
        <v>1446</v>
      </c>
      <c r="B1050" s="48" t="s">
        <v>1447</v>
      </c>
      <c r="C1050" s="47" t="s">
        <v>1457</v>
      </c>
      <c r="D1050" s="48" t="s">
        <v>1458</v>
      </c>
      <c r="E1050" s="49">
        <v>8.3199999999999996E-2</v>
      </c>
      <c r="F1050" s="50"/>
      <c r="G1050" s="52" t="str">
        <f t="shared" si="101"/>
        <v/>
      </c>
      <c r="H1050" s="52" t="str">
        <f t="shared" si="102"/>
        <v/>
      </c>
      <c r="I1050" s="52"/>
      <c r="J1050" s="52"/>
      <c r="K1050" s="52"/>
      <c r="L1050" s="52"/>
      <c r="M1050" s="52"/>
      <c r="N1050" s="50">
        <v>47</v>
      </c>
      <c r="O1050" s="50">
        <v>565</v>
      </c>
      <c r="P1050" s="50"/>
      <c r="R1050" s="53">
        <f t="shared" si="100"/>
        <v>8.3185840707964601E-2</v>
      </c>
    </row>
    <row r="1051" spans="1:18" x14ac:dyDescent="0.25">
      <c r="A1051" s="47" t="s">
        <v>1446</v>
      </c>
      <c r="B1051" s="48" t="s">
        <v>1447</v>
      </c>
      <c r="C1051" s="47" t="s">
        <v>1459</v>
      </c>
      <c r="D1051" s="48" t="s">
        <v>1460</v>
      </c>
      <c r="E1051" s="49">
        <v>0.21640000000000001</v>
      </c>
      <c r="F1051" s="50"/>
      <c r="G1051" s="52"/>
      <c r="H1051" s="52" t="str">
        <f t="shared" si="102"/>
        <v/>
      </c>
      <c r="I1051" s="52"/>
      <c r="J1051" s="52"/>
      <c r="K1051" s="52"/>
      <c r="L1051" s="52"/>
      <c r="M1051" s="52"/>
      <c r="N1051" s="50">
        <v>172</v>
      </c>
      <c r="O1051" s="50">
        <v>795</v>
      </c>
      <c r="P1051" s="50"/>
      <c r="R1051" s="53">
        <f t="shared" si="100"/>
        <v>0.21635220125786164</v>
      </c>
    </row>
    <row r="1052" spans="1:18" x14ac:dyDescent="0.25">
      <c r="A1052" s="47" t="s">
        <v>1446</v>
      </c>
      <c r="B1052" s="48" t="s">
        <v>1447</v>
      </c>
      <c r="C1052" s="47" t="s">
        <v>1461</v>
      </c>
      <c r="D1052" s="48" t="s">
        <v>1462</v>
      </c>
      <c r="E1052" s="49">
        <v>0.13619999999999999</v>
      </c>
      <c r="F1052" s="50"/>
      <c r="G1052" s="52" t="str">
        <f>IF(E1052&gt;=40%,"X","")</f>
        <v/>
      </c>
      <c r="H1052" s="52" t="str">
        <f t="shared" si="102"/>
        <v/>
      </c>
      <c r="I1052" s="52"/>
      <c r="J1052" s="52"/>
      <c r="K1052" s="52"/>
      <c r="L1052" s="52"/>
      <c r="M1052" s="52"/>
      <c r="N1052" s="50">
        <v>67</v>
      </c>
      <c r="O1052" s="50">
        <v>492</v>
      </c>
      <c r="P1052" s="50"/>
      <c r="R1052" s="53">
        <f t="shared" si="100"/>
        <v>0.13617886178861788</v>
      </c>
    </row>
    <row r="1053" spans="1:18" x14ac:dyDescent="0.25">
      <c r="A1053" s="47" t="s">
        <v>1446</v>
      </c>
      <c r="B1053" s="48" t="s">
        <v>1447</v>
      </c>
      <c r="C1053" s="47" t="s">
        <v>1463</v>
      </c>
      <c r="D1053" s="48" t="s">
        <v>1464</v>
      </c>
      <c r="E1053" s="49">
        <v>9.8000000000000004E-2</v>
      </c>
      <c r="F1053" s="50"/>
      <c r="G1053" s="52" t="str">
        <f>IF(E1053&gt;=40%,"X","")</f>
        <v/>
      </c>
      <c r="H1053" s="52" t="str">
        <f t="shared" si="102"/>
        <v/>
      </c>
      <c r="I1053" s="52"/>
      <c r="J1053" s="52"/>
      <c r="K1053" s="52"/>
      <c r="L1053" s="52"/>
      <c r="M1053" s="52"/>
      <c r="N1053" s="50">
        <v>70</v>
      </c>
      <c r="O1053" s="50">
        <v>714</v>
      </c>
      <c r="P1053" s="50"/>
      <c r="R1053" s="53">
        <f t="shared" si="100"/>
        <v>9.8039215686274508E-2</v>
      </c>
    </row>
    <row r="1054" spans="1:18" x14ac:dyDescent="0.25">
      <c r="A1054" s="47" t="s">
        <v>1446</v>
      </c>
      <c r="B1054" s="48" t="s">
        <v>1447</v>
      </c>
      <c r="C1054" s="47" t="s">
        <v>1465</v>
      </c>
      <c r="D1054" s="48" t="s">
        <v>1466</v>
      </c>
      <c r="E1054" s="49">
        <v>0.1905</v>
      </c>
      <c r="F1054" s="50"/>
      <c r="G1054" s="52" t="str">
        <f>IF(E1054&gt;=40%,"X","")</f>
        <v/>
      </c>
      <c r="H1054" s="52" t="str">
        <f t="shared" si="102"/>
        <v/>
      </c>
      <c r="I1054" s="52"/>
      <c r="J1054" s="52"/>
      <c r="K1054" s="52"/>
      <c r="L1054" s="52"/>
      <c r="M1054" s="52"/>
      <c r="N1054" s="50">
        <v>84</v>
      </c>
      <c r="O1054" s="50">
        <v>441</v>
      </c>
      <c r="P1054" s="50"/>
      <c r="R1054" s="53">
        <f t="shared" si="100"/>
        <v>0.19047619047619047</v>
      </c>
    </row>
    <row r="1055" spans="1:18" x14ac:dyDescent="0.25">
      <c r="A1055" s="47" t="s">
        <v>1446</v>
      </c>
      <c r="B1055" s="48" t="s">
        <v>1447</v>
      </c>
      <c r="C1055" s="47" t="s">
        <v>1467</v>
      </c>
      <c r="D1055" s="48" t="s">
        <v>1468</v>
      </c>
      <c r="E1055" s="49">
        <v>0.09</v>
      </c>
      <c r="F1055" s="50"/>
      <c r="G1055" s="52" t="str">
        <f>IF(E1055&gt;=40%,"X","")</f>
        <v/>
      </c>
      <c r="H1055" s="52" t="str">
        <f t="shared" si="102"/>
        <v/>
      </c>
      <c r="I1055" s="52"/>
      <c r="J1055" s="52"/>
      <c r="K1055" s="52"/>
      <c r="L1055" s="52"/>
      <c r="M1055" s="52"/>
      <c r="N1055" s="50">
        <v>55</v>
      </c>
      <c r="O1055" s="50">
        <v>611</v>
      </c>
      <c r="P1055" s="50"/>
      <c r="R1055" s="53">
        <f t="shared" si="100"/>
        <v>9.0016366612111293E-2</v>
      </c>
    </row>
    <row r="1056" spans="1:18" s="78" customFormat="1" x14ac:dyDescent="0.25">
      <c r="A1056" s="72" t="s">
        <v>2589</v>
      </c>
      <c r="B1056" s="73" t="s">
        <v>1447</v>
      </c>
      <c r="C1056" s="72"/>
      <c r="D1056" s="73" t="s">
        <v>2556</v>
      </c>
      <c r="E1056" s="74">
        <f>N1056/O1056</f>
        <v>0.13904801583168419</v>
      </c>
      <c r="F1056" s="75"/>
      <c r="G1056" s="76"/>
      <c r="H1056" s="76"/>
      <c r="I1056" s="77"/>
      <c r="J1056" s="77"/>
      <c r="K1056" s="77"/>
      <c r="L1056" s="77"/>
      <c r="M1056" s="77"/>
      <c r="N1056" s="75">
        <f>SUM(N1044:N1055)</f>
        <v>1335</v>
      </c>
      <c r="O1056" s="75">
        <f>SUM(O1044:O1055)</f>
        <v>9601</v>
      </c>
      <c r="P1056" s="75"/>
      <c r="R1056" s="79"/>
    </row>
    <row r="1057" spans="1:18" ht="15.75" customHeight="1" x14ac:dyDescent="0.25">
      <c r="A1057" s="47" t="s">
        <v>136</v>
      </c>
      <c r="B1057" s="48" t="s">
        <v>137</v>
      </c>
      <c r="C1057" s="47" t="s">
        <v>138</v>
      </c>
      <c r="D1057" s="48" t="s">
        <v>197</v>
      </c>
      <c r="E1057" s="49">
        <v>0.14319999999999999</v>
      </c>
      <c r="F1057" s="54"/>
      <c r="G1057" s="51" t="str">
        <f>IF(E1057&gt;=40%,"X","")</f>
        <v/>
      </c>
      <c r="H1057" s="51" t="str">
        <f>IF(AND( E1057&gt;=30%, E1057 &lt;=39.99%),"X","")</f>
        <v/>
      </c>
      <c r="I1057" s="52"/>
      <c r="J1057" s="52"/>
      <c r="K1057" s="52"/>
      <c r="L1057" s="52"/>
      <c r="M1057" s="52"/>
      <c r="N1057" s="50">
        <v>53</v>
      </c>
      <c r="O1057" s="50">
        <v>370</v>
      </c>
      <c r="P1057" s="50"/>
      <c r="R1057" s="53">
        <f>N1057/O1057</f>
        <v>0.14324324324324325</v>
      </c>
    </row>
    <row r="1058" spans="1:18" x14ac:dyDescent="0.25">
      <c r="A1058" s="47" t="s">
        <v>136</v>
      </c>
      <c r="B1058" s="48" t="s">
        <v>137</v>
      </c>
      <c r="C1058" s="47" t="s">
        <v>139</v>
      </c>
      <c r="D1058" s="48" t="s">
        <v>140</v>
      </c>
      <c r="E1058" s="49">
        <v>0.11409999999999999</v>
      </c>
      <c r="F1058" s="54"/>
      <c r="G1058" s="51" t="str">
        <f>IF(E1058&gt;=40%,"X","")</f>
        <v/>
      </c>
      <c r="H1058" s="51" t="str">
        <f>IF(AND( E1058&gt;=30%, E1058 &lt;=39.99%),"X","")</f>
        <v/>
      </c>
      <c r="I1058" s="52"/>
      <c r="J1058" s="52"/>
      <c r="K1058" s="52"/>
      <c r="L1058" s="52"/>
      <c r="M1058" s="52"/>
      <c r="N1058" s="50">
        <v>34</v>
      </c>
      <c r="O1058" s="50">
        <v>298</v>
      </c>
      <c r="P1058" s="50"/>
      <c r="R1058" s="53">
        <f>N1058/O1058</f>
        <v>0.11409395973154363</v>
      </c>
    </row>
    <row r="1059" spans="1:18" x14ac:dyDescent="0.25">
      <c r="A1059" s="47" t="s">
        <v>136</v>
      </c>
      <c r="B1059" s="48" t="s">
        <v>137</v>
      </c>
      <c r="C1059" s="47" t="s">
        <v>141</v>
      </c>
      <c r="D1059" s="48" t="s">
        <v>142</v>
      </c>
      <c r="E1059" s="49">
        <v>0.1348</v>
      </c>
      <c r="F1059" s="50"/>
      <c r="G1059" s="51" t="str">
        <f>IF(E1059&gt;=40%,"X","")</f>
        <v/>
      </c>
      <c r="H1059" s="51" t="str">
        <f>IF(AND( E1059&gt;=30%, E1059 &lt;=39.99%),"X","")</f>
        <v/>
      </c>
      <c r="I1059" s="52"/>
      <c r="J1059" s="52"/>
      <c r="K1059" s="52"/>
      <c r="L1059" s="52"/>
      <c r="M1059" s="52"/>
      <c r="N1059" s="50">
        <v>36</v>
      </c>
      <c r="O1059" s="50">
        <v>267</v>
      </c>
      <c r="P1059" s="50"/>
      <c r="R1059" s="53">
        <f>N1059/O1059</f>
        <v>0.1348314606741573</v>
      </c>
    </row>
    <row r="1060" spans="1:18" x14ac:dyDescent="0.25">
      <c r="A1060" s="47" t="s">
        <v>136</v>
      </c>
      <c r="B1060" s="48" t="s">
        <v>137</v>
      </c>
      <c r="C1060" s="47" t="s">
        <v>200</v>
      </c>
      <c r="D1060" s="48" t="s">
        <v>198</v>
      </c>
      <c r="E1060" s="49">
        <v>0.1027</v>
      </c>
      <c r="F1060" s="50"/>
      <c r="G1060" s="51" t="str">
        <f>IF(E1060&gt;=40%,"X","")</f>
        <v/>
      </c>
      <c r="H1060" s="51" t="str">
        <f>IF(AND( E1060&gt;=30%, E1060 &lt;=39.99%),"X","")</f>
        <v/>
      </c>
      <c r="I1060" s="52"/>
      <c r="J1060" s="52"/>
      <c r="K1060" s="52"/>
      <c r="L1060" s="52"/>
      <c r="M1060" s="52"/>
      <c r="N1060" s="50">
        <v>30</v>
      </c>
      <c r="O1060" s="50">
        <v>292</v>
      </c>
      <c r="P1060" s="50"/>
      <c r="R1060" s="53">
        <f>N1060/O1060</f>
        <v>0.10273972602739725</v>
      </c>
    </row>
    <row r="1061" spans="1:18" s="78" customFormat="1" x14ac:dyDescent="0.25">
      <c r="A1061" s="72" t="s">
        <v>136</v>
      </c>
      <c r="B1061" s="73" t="s">
        <v>137</v>
      </c>
      <c r="C1061" s="72"/>
      <c r="D1061" s="73" t="s">
        <v>2556</v>
      </c>
      <c r="E1061" s="74">
        <f>N1061/O1061</f>
        <v>0.12469437652811736</v>
      </c>
      <c r="F1061" s="75"/>
      <c r="G1061" s="76"/>
      <c r="H1061" s="76"/>
      <c r="I1061" s="77"/>
      <c r="J1061" s="77"/>
      <c r="K1061" s="77"/>
      <c r="L1061" s="77"/>
      <c r="M1061" s="77"/>
      <c r="N1061" s="75">
        <f>SUM(N1057:N1060)</f>
        <v>153</v>
      </c>
      <c r="O1061" s="75">
        <f>SUM(O1057:O1060)</f>
        <v>1227</v>
      </c>
      <c r="P1061" s="75"/>
      <c r="R1061" s="79"/>
    </row>
    <row r="1062" spans="1:18" x14ac:dyDescent="0.25">
      <c r="A1062" s="47" t="s">
        <v>1020</v>
      </c>
      <c r="B1062" s="48" t="s">
        <v>1021</v>
      </c>
      <c r="C1062" s="47" t="s">
        <v>1022</v>
      </c>
      <c r="D1062" s="48" t="s">
        <v>1023</v>
      </c>
      <c r="E1062" s="49">
        <v>0.38119999999999998</v>
      </c>
      <c r="F1062" s="54"/>
      <c r="G1062" s="51" t="str">
        <f>IF(E1062&gt;=40%,"X","")</f>
        <v/>
      </c>
      <c r="H1062" s="51" t="str">
        <f>IF(AND( E1062&gt;=30%, E1062 &lt;=39.99%),"X","")</f>
        <v>X</v>
      </c>
      <c r="I1062" s="52"/>
      <c r="J1062" s="52"/>
      <c r="K1062" s="52"/>
      <c r="L1062" s="52"/>
      <c r="M1062" s="52"/>
      <c r="N1062" s="50">
        <v>252</v>
      </c>
      <c r="O1062" s="50">
        <v>661</v>
      </c>
      <c r="P1062" s="50"/>
      <c r="R1062" s="53">
        <f>N1062/O1062</f>
        <v>0.38124054462934948</v>
      </c>
    </row>
    <row r="1063" spans="1:18" x14ac:dyDescent="0.25">
      <c r="A1063" s="47" t="s">
        <v>1020</v>
      </c>
      <c r="B1063" s="48" t="s">
        <v>1021</v>
      </c>
      <c r="C1063" s="47" t="s">
        <v>1026</v>
      </c>
      <c r="D1063" s="48" t="s">
        <v>1027</v>
      </c>
      <c r="E1063" s="49">
        <v>0.25900000000000001</v>
      </c>
      <c r="F1063" s="50"/>
      <c r="G1063" s="51" t="str">
        <f>IF(E1063&gt;=40%,"X","")</f>
        <v/>
      </c>
      <c r="H1063" s="51" t="str">
        <f>IF(AND( E1063&gt;=30%, E1063 &lt;=39.99%),"X","")</f>
        <v/>
      </c>
      <c r="I1063" s="52"/>
      <c r="J1063" s="52"/>
      <c r="K1063" s="52"/>
      <c r="L1063" s="52"/>
      <c r="M1063" s="52"/>
      <c r="N1063" s="50">
        <v>122</v>
      </c>
      <c r="O1063" s="50">
        <v>471</v>
      </c>
      <c r="P1063" s="50"/>
      <c r="R1063" s="53">
        <f>N1063/O1063</f>
        <v>0.25902335456475584</v>
      </c>
    </row>
    <row r="1064" spans="1:18" x14ac:dyDescent="0.25">
      <c r="A1064" s="47" t="s">
        <v>1020</v>
      </c>
      <c r="B1064" s="48" t="s">
        <v>1021</v>
      </c>
      <c r="C1064" s="47" t="s">
        <v>1024</v>
      </c>
      <c r="D1064" s="48" t="s">
        <v>1025</v>
      </c>
      <c r="E1064" s="49">
        <v>0.40749999999999997</v>
      </c>
      <c r="F1064" s="50"/>
      <c r="G1064" s="51" t="str">
        <f>IF(E1064&gt;=40%,"X","")</f>
        <v>X</v>
      </c>
      <c r="H1064" s="51" t="str">
        <f>IF(AND( E1064&gt;=30%, E1064 &lt;=39.99%),"X","")</f>
        <v/>
      </c>
      <c r="I1064" s="52"/>
      <c r="J1064" s="52"/>
      <c r="K1064" s="52"/>
      <c r="L1064" s="52"/>
      <c r="M1064" s="52"/>
      <c r="N1064" s="50">
        <v>163</v>
      </c>
      <c r="O1064" s="50">
        <v>400</v>
      </c>
      <c r="P1064" s="50"/>
      <c r="R1064" s="53">
        <f>N1064/O1064</f>
        <v>0.40749999999999997</v>
      </c>
    </row>
    <row r="1065" spans="1:18" x14ac:dyDescent="0.25">
      <c r="A1065" s="47" t="s">
        <v>1020</v>
      </c>
      <c r="B1065" s="48" t="s">
        <v>1021</v>
      </c>
      <c r="C1065" s="47" t="s">
        <v>1028</v>
      </c>
      <c r="D1065" s="48" t="s">
        <v>1029</v>
      </c>
      <c r="E1065" s="49">
        <v>0.51519999999999999</v>
      </c>
      <c r="F1065" s="50"/>
      <c r="G1065" s="51" t="str">
        <f>IF(E1065&gt;=40%,"X","")</f>
        <v>X</v>
      </c>
      <c r="H1065" s="51" t="str">
        <f>IF(AND( E1065&gt;=30%, E1065 &lt;=39.99%),"X","")</f>
        <v/>
      </c>
      <c r="I1065" s="52"/>
      <c r="J1065" s="52"/>
      <c r="K1065" s="52"/>
      <c r="L1065" s="52"/>
      <c r="M1065" s="52"/>
      <c r="N1065" s="50">
        <v>17</v>
      </c>
      <c r="O1065" s="50">
        <v>33</v>
      </c>
      <c r="P1065" s="50"/>
      <c r="R1065" s="53">
        <f>N1065/O1065</f>
        <v>0.51515151515151514</v>
      </c>
    </row>
    <row r="1066" spans="1:18" s="78" customFormat="1" x14ac:dyDescent="0.25">
      <c r="A1066" s="72" t="s">
        <v>1020</v>
      </c>
      <c r="B1066" s="73" t="s">
        <v>1021</v>
      </c>
      <c r="C1066" s="72"/>
      <c r="D1066" s="73" t="s">
        <v>2556</v>
      </c>
      <c r="E1066" s="74">
        <f>N1066/O1066</f>
        <v>0.35399361022364217</v>
      </c>
      <c r="F1066" s="75"/>
      <c r="G1066" s="76"/>
      <c r="H1066" s="76"/>
      <c r="I1066" s="77"/>
      <c r="J1066" s="77"/>
      <c r="K1066" s="77"/>
      <c r="L1066" s="77"/>
      <c r="M1066" s="77"/>
      <c r="N1066" s="75">
        <f>SUM(N1062:N1065)</f>
        <v>554</v>
      </c>
      <c r="O1066" s="75">
        <f>SUM(O1062:O1065)</f>
        <v>1565</v>
      </c>
      <c r="P1066" s="75"/>
      <c r="R1066" s="79"/>
    </row>
    <row r="1067" spans="1:18" x14ac:dyDescent="0.25">
      <c r="A1067" s="47" t="s">
        <v>1865</v>
      </c>
      <c r="B1067" s="48" t="s">
        <v>1866</v>
      </c>
      <c r="C1067" s="47" t="s">
        <v>1867</v>
      </c>
      <c r="D1067" s="48" t="s">
        <v>1868</v>
      </c>
      <c r="E1067" s="49">
        <v>0.21879999999999999</v>
      </c>
      <c r="F1067" s="50"/>
      <c r="G1067" s="51" t="str">
        <f>IF(E1067&gt;=40%,"X","")</f>
        <v/>
      </c>
      <c r="H1067" s="51" t="str">
        <f>IF(AND( E1067&gt;=30%, E1067 &lt;=39.99%),"X","")</f>
        <v/>
      </c>
      <c r="I1067" s="52"/>
      <c r="J1067" s="52"/>
      <c r="K1067" s="52"/>
      <c r="L1067" s="52"/>
      <c r="M1067" s="52"/>
      <c r="N1067" s="50">
        <v>42</v>
      </c>
      <c r="O1067" s="50">
        <v>192</v>
      </c>
      <c r="P1067" s="50"/>
      <c r="R1067" s="53">
        <f>N1067/O1067</f>
        <v>0.21875</v>
      </c>
    </row>
    <row r="1068" spans="1:18" x14ac:dyDescent="0.25">
      <c r="A1068" s="47" t="s">
        <v>1865</v>
      </c>
      <c r="B1068" s="48" t="s">
        <v>1866</v>
      </c>
      <c r="C1068" s="47" t="s">
        <v>1869</v>
      </c>
      <c r="D1068" s="48" t="s">
        <v>1870</v>
      </c>
      <c r="E1068" s="49">
        <v>0.21229999999999999</v>
      </c>
      <c r="F1068" s="50"/>
      <c r="G1068" s="51" t="str">
        <f>IF(E1068&gt;=40%,"X","")</f>
        <v/>
      </c>
      <c r="H1068" s="51" t="str">
        <f>IF(AND( E1068&gt;=30%, E1068 &lt;=39.99%),"X","")</f>
        <v/>
      </c>
      <c r="I1068" s="52"/>
      <c r="J1068" s="52"/>
      <c r="K1068" s="52"/>
      <c r="L1068" s="52"/>
      <c r="M1068" s="52"/>
      <c r="N1068" s="50">
        <v>62</v>
      </c>
      <c r="O1068" s="50">
        <v>292</v>
      </c>
      <c r="P1068" s="50"/>
      <c r="R1068" s="53">
        <f>N1068/O1068</f>
        <v>0.21232876712328766</v>
      </c>
    </row>
    <row r="1069" spans="1:18" x14ac:dyDescent="0.25">
      <c r="A1069" s="47" t="s">
        <v>1865</v>
      </c>
      <c r="B1069" s="48" t="s">
        <v>1866</v>
      </c>
      <c r="C1069" s="47" t="s">
        <v>1871</v>
      </c>
      <c r="D1069" s="48" t="s">
        <v>1872</v>
      </c>
      <c r="E1069" s="49">
        <v>0.2109</v>
      </c>
      <c r="F1069" s="50"/>
      <c r="G1069" s="51" t="str">
        <f>IF(E1069&gt;=40%,"X","")</f>
        <v/>
      </c>
      <c r="H1069" s="51" t="str">
        <f>IF(AND( E1069&gt;=30%, E1069 &lt;=39.99%),"X","")</f>
        <v/>
      </c>
      <c r="I1069" s="52"/>
      <c r="J1069" s="52"/>
      <c r="K1069" s="52"/>
      <c r="L1069" s="52"/>
      <c r="M1069" s="52"/>
      <c r="N1069" s="50">
        <v>73</v>
      </c>
      <c r="O1069" s="50">
        <v>346</v>
      </c>
      <c r="P1069" s="50"/>
      <c r="R1069" s="53">
        <f>N1069/O1069</f>
        <v>0.21098265895953758</v>
      </c>
    </row>
    <row r="1070" spans="1:18" s="78" customFormat="1" x14ac:dyDescent="0.25">
      <c r="A1070" s="72" t="s">
        <v>1865</v>
      </c>
      <c r="B1070" s="73" t="s">
        <v>1866</v>
      </c>
      <c r="C1070" s="72"/>
      <c r="D1070" s="73" t="s">
        <v>2556</v>
      </c>
      <c r="E1070" s="74">
        <f>N1070/O1070</f>
        <v>0.21325301204819277</v>
      </c>
      <c r="F1070" s="75"/>
      <c r="G1070" s="76"/>
      <c r="H1070" s="76"/>
      <c r="I1070" s="77"/>
      <c r="J1070" s="77"/>
      <c r="K1070" s="77"/>
      <c r="L1070" s="77"/>
      <c r="M1070" s="77"/>
      <c r="N1070" s="75">
        <f>SUM(N1067:N1069)</f>
        <v>177</v>
      </c>
      <c r="O1070" s="75">
        <f>SUM(O1067:O1069)</f>
        <v>830</v>
      </c>
      <c r="P1070" s="75"/>
      <c r="R1070" s="79"/>
    </row>
    <row r="1071" spans="1:18" x14ac:dyDescent="0.25">
      <c r="A1071" s="47" t="s">
        <v>1697</v>
      </c>
      <c r="B1071" s="48" t="s">
        <v>1698</v>
      </c>
      <c r="C1071" s="47" t="s">
        <v>1699</v>
      </c>
      <c r="D1071" s="48" t="s">
        <v>1700</v>
      </c>
      <c r="E1071" s="49">
        <v>0.23719999999999999</v>
      </c>
      <c r="F1071" s="50"/>
      <c r="G1071" s="51" t="str">
        <f>IF(E1071&gt;=40%,"X","")</f>
        <v/>
      </c>
      <c r="H1071" s="51" t="str">
        <f>IF(AND( E1071&gt;=30%, E1071 &lt;=39.99%),"X","")</f>
        <v/>
      </c>
      <c r="I1071" s="52"/>
      <c r="J1071" s="52"/>
      <c r="K1071" s="52"/>
      <c r="L1071" s="52"/>
      <c r="M1071" s="52"/>
      <c r="N1071" s="50">
        <v>37</v>
      </c>
      <c r="O1071" s="50">
        <v>156</v>
      </c>
      <c r="P1071" s="50"/>
      <c r="R1071" s="53">
        <f>N1071/O1071</f>
        <v>0.23717948717948717</v>
      </c>
    </row>
    <row r="1072" spans="1:18" x14ac:dyDescent="0.25">
      <c r="A1072" s="47" t="s">
        <v>1697</v>
      </c>
      <c r="B1072" s="48" t="s">
        <v>1698</v>
      </c>
      <c r="C1072" s="47" t="s">
        <v>1701</v>
      </c>
      <c r="D1072" s="48" t="s">
        <v>1702</v>
      </c>
      <c r="E1072" s="49">
        <v>0.20349999999999999</v>
      </c>
      <c r="F1072" s="54"/>
      <c r="G1072" s="51" t="str">
        <f>IF(E1072&gt;=40%,"X","")</f>
        <v/>
      </c>
      <c r="H1072" s="51" t="str">
        <f>IF(AND( E1072&gt;=30%, E1072 &lt;=39.99%),"X","")</f>
        <v/>
      </c>
      <c r="I1072" s="52"/>
      <c r="J1072" s="52"/>
      <c r="K1072" s="52"/>
      <c r="L1072" s="52"/>
      <c r="M1072" s="52"/>
      <c r="N1072" s="50">
        <v>47</v>
      </c>
      <c r="O1072" s="50">
        <v>231</v>
      </c>
      <c r="P1072" s="50"/>
      <c r="R1072" s="53">
        <f>N1072/O1072</f>
        <v>0.20346320346320346</v>
      </c>
    </row>
    <row r="1073" spans="1:18" x14ac:dyDescent="0.25">
      <c r="A1073" s="47" t="s">
        <v>1697</v>
      </c>
      <c r="B1073" s="48" t="s">
        <v>1698</v>
      </c>
      <c r="C1073" s="47" t="s">
        <v>1703</v>
      </c>
      <c r="D1073" s="48" t="s">
        <v>1704</v>
      </c>
      <c r="E1073" s="49">
        <v>0.36299999999999999</v>
      </c>
      <c r="F1073" s="54"/>
      <c r="G1073" s="51" t="str">
        <f>IF(E1073&gt;=40%,"X","")</f>
        <v/>
      </c>
      <c r="H1073" s="51" t="str">
        <f>IF(AND( E1073&gt;=30%, E1073 &lt;=39.99%),"X","")</f>
        <v>X</v>
      </c>
      <c r="I1073" s="52"/>
      <c r="J1073" s="52"/>
      <c r="K1073" s="52"/>
      <c r="L1073" s="52"/>
      <c r="M1073" s="52"/>
      <c r="N1073" s="50">
        <v>53</v>
      </c>
      <c r="O1073" s="50">
        <v>146</v>
      </c>
      <c r="P1073" s="50"/>
      <c r="R1073" s="53">
        <f>N1073/O1073</f>
        <v>0.36301369863013699</v>
      </c>
    </row>
    <row r="1074" spans="1:18" s="78" customFormat="1" x14ac:dyDescent="0.25">
      <c r="A1074" s="72" t="s">
        <v>1697</v>
      </c>
      <c r="B1074" s="73" t="s">
        <v>1698</v>
      </c>
      <c r="C1074" s="72"/>
      <c r="D1074" s="73" t="s">
        <v>2556</v>
      </c>
      <c r="E1074" s="74">
        <f>N1074/O1074</f>
        <v>0.25703564727954969</v>
      </c>
      <c r="F1074" s="75"/>
      <c r="G1074" s="76"/>
      <c r="H1074" s="76"/>
      <c r="I1074" s="77"/>
      <c r="J1074" s="77"/>
      <c r="K1074" s="77"/>
      <c r="L1074" s="77"/>
      <c r="M1074" s="77"/>
      <c r="N1074" s="75">
        <f>SUM(N1071:N1073)</f>
        <v>137</v>
      </c>
      <c r="O1074" s="75">
        <f>SUM(O1071:O1073)</f>
        <v>533</v>
      </c>
      <c r="P1074" s="75"/>
      <c r="R1074" s="79"/>
    </row>
    <row r="1075" spans="1:18" x14ac:dyDescent="0.25">
      <c r="A1075" s="47" t="s">
        <v>250</v>
      </c>
      <c r="B1075" s="47" t="s">
        <v>249</v>
      </c>
      <c r="C1075" s="47" t="s">
        <v>278</v>
      </c>
      <c r="D1075" s="69" t="s">
        <v>423</v>
      </c>
      <c r="E1075" s="49">
        <v>0.3034</v>
      </c>
      <c r="F1075" s="50"/>
      <c r="G1075" s="51" t="str">
        <f t="shared" ref="G1075:G1101" si="103">IF(E1075&gt;=40%,"X","")</f>
        <v/>
      </c>
      <c r="H1075" s="51" t="str">
        <f t="shared" ref="H1075:H1101" si="104">IF(AND( E1075&gt;=30%, E1075 &lt;=39.99%),"X","")</f>
        <v>X</v>
      </c>
      <c r="I1075" s="52"/>
      <c r="J1075" s="52"/>
      <c r="K1075" s="52"/>
      <c r="L1075" s="52"/>
      <c r="M1075" s="52"/>
      <c r="N1075" s="50">
        <v>108</v>
      </c>
      <c r="O1075" s="50">
        <v>356</v>
      </c>
      <c r="P1075" s="50"/>
      <c r="R1075" s="53">
        <f t="shared" ref="R1075:R1101" si="105">N1075/O1075</f>
        <v>0.30337078651685395</v>
      </c>
    </row>
    <row r="1076" spans="1:18" x14ac:dyDescent="0.25">
      <c r="A1076" s="47" t="s">
        <v>250</v>
      </c>
      <c r="B1076" s="47" t="s">
        <v>249</v>
      </c>
      <c r="C1076" s="47" t="s">
        <v>277</v>
      </c>
      <c r="D1076" s="69" t="s">
        <v>424</v>
      </c>
      <c r="E1076" s="49">
        <v>0.25840000000000002</v>
      </c>
      <c r="F1076" s="50"/>
      <c r="G1076" s="51" t="str">
        <f t="shared" si="103"/>
        <v/>
      </c>
      <c r="H1076" s="51" t="str">
        <f t="shared" si="104"/>
        <v/>
      </c>
      <c r="I1076" s="52"/>
      <c r="J1076" s="52"/>
      <c r="K1076" s="52"/>
      <c r="L1076" s="52"/>
      <c r="M1076" s="52"/>
      <c r="N1076" s="50">
        <v>85</v>
      </c>
      <c r="O1076" s="50">
        <v>329</v>
      </c>
      <c r="P1076" s="50"/>
      <c r="R1076" s="53">
        <f t="shared" si="105"/>
        <v>0.25835866261398177</v>
      </c>
    </row>
    <row r="1077" spans="1:18" x14ac:dyDescent="0.25">
      <c r="A1077" s="47" t="s">
        <v>250</v>
      </c>
      <c r="B1077" s="47" t="s">
        <v>249</v>
      </c>
      <c r="C1077" s="47" t="s">
        <v>276</v>
      </c>
      <c r="D1077" s="69" t="s">
        <v>425</v>
      </c>
      <c r="E1077" s="49">
        <v>0.30549999999999999</v>
      </c>
      <c r="F1077" s="50"/>
      <c r="G1077" s="51" t="str">
        <f t="shared" si="103"/>
        <v/>
      </c>
      <c r="H1077" s="51" t="str">
        <f t="shared" si="104"/>
        <v>X</v>
      </c>
      <c r="I1077" s="52"/>
      <c r="J1077" s="52"/>
      <c r="K1077" s="52"/>
      <c r="L1077" s="52"/>
      <c r="M1077" s="52"/>
      <c r="N1077" s="50">
        <v>95</v>
      </c>
      <c r="O1077" s="50">
        <v>311</v>
      </c>
      <c r="P1077" s="50"/>
      <c r="R1077" s="53">
        <f t="shared" si="105"/>
        <v>0.30546623794212219</v>
      </c>
    </row>
    <row r="1078" spans="1:18" x14ac:dyDescent="0.25">
      <c r="A1078" s="47" t="s">
        <v>250</v>
      </c>
      <c r="B1078" s="47" t="s">
        <v>249</v>
      </c>
      <c r="C1078" s="47" t="s">
        <v>257</v>
      </c>
      <c r="D1078" s="69" t="s">
        <v>2567</v>
      </c>
      <c r="E1078" s="49">
        <v>0.59489999999999998</v>
      </c>
      <c r="F1078" s="50"/>
      <c r="G1078" s="51" t="str">
        <f t="shared" si="103"/>
        <v>X</v>
      </c>
      <c r="H1078" s="51" t="str">
        <f t="shared" si="104"/>
        <v/>
      </c>
      <c r="I1078" s="52"/>
      <c r="J1078" s="52"/>
      <c r="K1078" s="52"/>
      <c r="L1078" s="52"/>
      <c r="M1078" s="52"/>
      <c r="N1078" s="50">
        <v>47</v>
      </c>
      <c r="O1078" s="70">
        <v>79</v>
      </c>
      <c r="P1078" s="50"/>
      <c r="R1078" s="53">
        <f t="shared" si="105"/>
        <v>0.59493670886075944</v>
      </c>
    </row>
    <row r="1079" spans="1:18" x14ac:dyDescent="0.25">
      <c r="A1079" s="47" t="s">
        <v>250</v>
      </c>
      <c r="B1079" s="47" t="s">
        <v>249</v>
      </c>
      <c r="C1079" s="47" t="s">
        <v>275</v>
      </c>
      <c r="D1079" s="69" t="s">
        <v>426</v>
      </c>
      <c r="E1079" s="49">
        <v>0.25819999999999999</v>
      </c>
      <c r="F1079" s="54"/>
      <c r="G1079" s="51" t="str">
        <f t="shared" si="103"/>
        <v/>
      </c>
      <c r="H1079" s="51" t="str">
        <f t="shared" si="104"/>
        <v/>
      </c>
      <c r="I1079" s="52"/>
      <c r="J1079" s="52"/>
      <c r="K1079" s="52"/>
      <c r="L1079" s="52"/>
      <c r="M1079" s="52"/>
      <c r="N1079" s="50">
        <v>71</v>
      </c>
      <c r="O1079" s="50">
        <v>275</v>
      </c>
      <c r="P1079" s="50"/>
      <c r="R1079" s="53">
        <f t="shared" si="105"/>
        <v>0.25818181818181818</v>
      </c>
    </row>
    <row r="1080" spans="1:18" x14ac:dyDescent="0.25">
      <c r="A1080" s="47" t="s">
        <v>250</v>
      </c>
      <c r="B1080" s="47" t="s">
        <v>249</v>
      </c>
      <c r="C1080" s="47" t="s">
        <v>274</v>
      </c>
      <c r="D1080" s="69" t="s">
        <v>427</v>
      </c>
      <c r="E1080" s="49">
        <v>0.48309999999999997</v>
      </c>
      <c r="F1080" s="54"/>
      <c r="G1080" s="51" t="str">
        <f t="shared" si="103"/>
        <v>X</v>
      </c>
      <c r="H1080" s="51" t="str">
        <f t="shared" si="104"/>
        <v/>
      </c>
      <c r="I1080" s="52"/>
      <c r="J1080" s="52"/>
      <c r="K1080" s="52"/>
      <c r="L1080" s="52"/>
      <c r="M1080" s="52"/>
      <c r="N1080" s="50">
        <v>114</v>
      </c>
      <c r="O1080" s="50">
        <v>236</v>
      </c>
      <c r="P1080" s="50"/>
      <c r="R1080" s="53">
        <f t="shared" si="105"/>
        <v>0.48305084745762711</v>
      </c>
    </row>
    <row r="1081" spans="1:18" x14ac:dyDescent="0.25">
      <c r="A1081" s="47" t="s">
        <v>250</v>
      </c>
      <c r="B1081" s="47" t="s">
        <v>249</v>
      </c>
      <c r="C1081" s="47" t="s">
        <v>273</v>
      </c>
      <c r="D1081" s="69" t="s">
        <v>428</v>
      </c>
      <c r="E1081" s="49">
        <v>0.28210000000000002</v>
      </c>
      <c r="F1081" s="50"/>
      <c r="G1081" s="51" t="str">
        <f t="shared" si="103"/>
        <v/>
      </c>
      <c r="H1081" s="51" t="str">
        <f t="shared" si="104"/>
        <v/>
      </c>
      <c r="I1081" s="52"/>
      <c r="J1081" s="52"/>
      <c r="K1081" s="52"/>
      <c r="L1081" s="52"/>
      <c r="M1081" s="52"/>
      <c r="N1081" s="50">
        <v>90</v>
      </c>
      <c r="O1081" s="50">
        <v>319</v>
      </c>
      <c r="P1081" s="50"/>
      <c r="R1081" s="53">
        <f t="shared" si="105"/>
        <v>0.28213166144200624</v>
      </c>
    </row>
    <row r="1082" spans="1:18" x14ac:dyDescent="0.25">
      <c r="A1082" s="47" t="s">
        <v>250</v>
      </c>
      <c r="B1082" s="47" t="s">
        <v>249</v>
      </c>
      <c r="C1082" s="47" t="s">
        <v>270</v>
      </c>
      <c r="D1082" s="69" t="s">
        <v>429</v>
      </c>
      <c r="E1082" s="49">
        <v>0.32469999999999999</v>
      </c>
      <c r="F1082" s="50"/>
      <c r="G1082" s="51" t="str">
        <f t="shared" si="103"/>
        <v/>
      </c>
      <c r="H1082" s="51" t="str">
        <f t="shared" si="104"/>
        <v>X</v>
      </c>
      <c r="I1082" s="52"/>
      <c r="J1082" s="52"/>
      <c r="K1082" s="52"/>
      <c r="L1082" s="52"/>
      <c r="M1082" s="52"/>
      <c r="N1082" s="50">
        <v>151</v>
      </c>
      <c r="O1082" s="50">
        <v>465</v>
      </c>
      <c r="P1082" s="50"/>
      <c r="R1082" s="53">
        <f t="shared" si="105"/>
        <v>0.3247311827956989</v>
      </c>
    </row>
    <row r="1083" spans="1:18" x14ac:dyDescent="0.25">
      <c r="A1083" s="47" t="s">
        <v>250</v>
      </c>
      <c r="B1083" s="47" t="s">
        <v>249</v>
      </c>
      <c r="C1083" s="47" t="s">
        <v>267</v>
      </c>
      <c r="D1083" s="69" t="s">
        <v>430</v>
      </c>
      <c r="E1083" s="49">
        <v>0.41149999999999998</v>
      </c>
      <c r="F1083" s="50"/>
      <c r="G1083" s="51" t="str">
        <f t="shared" si="103"/>
        <v>X</v>
      </c>
      <c r="H1083" s="51" t="str">
        <f t="shared" si="104"/>
        <v/>
      </c>
      <c r="I1083" s="52"/>
      <c r="J1083" s="52"/>
      <c r="K1083" s="52"/>
      <c r="L1083" s="52"/>
      <c r="M1083" s="52"/>
      <c r="N1083" s="50">
        <v>107</v>
      </c>
      <c r="O1083" s="50">
        <v>260</v>
      </c>
      <c r="P1083" s="50"/>
      <c r="R1083" s="53">
        <f t="shared" si="105"/>
        <v>0.41153846153846152</v>
      </c>
    </row>
    <row r="1084" spans="1:18" x14ac:dyDescent="0.25">
      <c r="A1084" s="47" t="s">
        <v>250</v>
      </c>
      <c r="B1084" s="47" t="s">
        <v>249</v>
      </c>
      <c r="C1084" s="47" t="s">
        <v>265</v>
      </c>
      <c r="D1084" s="69" t="s">
        <v>431</v>
      </c>
      <c r="E1084" s="49">
        <v>0.30669999999999997</v>
      </c>
      <c r="F1084" s="50"/>
      <c r="G1084" s="51" t="str">
        <f t="shared" si="103"/>
        <v/>
      </c>
      <c r="H1084" s="51" t="str">
        <f t="shared" si="104"/>
        <v>X</v>
      </c>
      <c r="I1084" s="52"/>
      <c r="J1084" s="52"/>
      <c r="K1084" s="52"/>
      <c r="L1084" s="52"/>
      <c r="M1084" s="52"/>
      <c r="N1084" s="50">
        <v>96</v>
      </c>
      <c r="O1084" s="50">
        <v>313</v>
      </c>
      <c r="P1084" s="50"/>
      <c r="R1084" s="53">
        <f t="shared" si="105"/>
        <v>0.30670926517571884</v>
      </c>
    </row>
    <row r="1085" spans="1:18" x14ac:dyDescent="0.25">
      <c r="A1085" s="47" t="s">
        <v>250</v>
      </c>
      <c r="B1085" s="47" t="s">
        <v>249</v>
      </c>
      <c r="C1085" s="47" t="s">
        <v>264</v>
      </c>
      <c r="D1085" s="69" t="s">
        <v>432</v>
      </c>
      <c r="E1085" s="49">
        <v>0.39389999999999997</v>
      </c>
      <c r="F1085" s="50"/>
      <c r="G1085" s="51" t="str">
        <f t="shared" si="103"/>
        <v/>
      </c>
      <c r="H1085" s="51" t="str">
        <f t="shared" si="104"/>
        <v>X</v>
      </c>
      <c r="I1085" s="52"/>
      <c r="J1085" s="52"/>
      <c r="K1085" s="52"/>
      <c r="L1085" s="52"/>
      <c r="M1085" s="52"/>
      <c r="N1085" s="50">
        <v>143</v>
      </c>
      <c r="O1085" s="50">
        <v>363</v>
      </c>
      <c r="P1085" s="50"/>
      <c r="R1085" s="53">
        <f t="shared" si="105"/>
        <v>0.39393939393939392</v>
      </c>
    </row>
    <row r="1086" spans="1:18" x14ac:dyDescent="0.25">
      <c r="A1086" s="47" t="s">
        <v>250</v>
      </c>
      <c r="B1086" s="47" t="s">
        <v>249</v>
      </c>
      <c r="C1086" s="47" t="s">
        <v>263</v>
      </c>
      <c r="D1086" s="69" t="s">
        <v>433</v>
      </c>
      <c r="E1086" s="49">
        <v>0.4299</v>
      </c>
      <c r="F1086" s="50"/>
      <c r="G1086" s="51" t="str">
        <f t="shared" si="103"/>
        <v>X</v>
      </c>
      <c r="H1086" s="51" t="str">
        <f t="shared" si="104"/>
        <v/>
      </c>
      <c r="I1086" s="52"/>
      <c r="J1086" s="52"/>
      <c r="K1086" s="52"/>
      <c r="L1086" s="52"/>
      <c r="M1086" s="52"/>
      <c r="N1086" s="50">
        <v>135</v>
      </c>
      <c r="O1086" s="50">
        <v>314</v>
      </c>
      <c r="P1086" s="50"/>
      <c r="R1086" s="53">
        <f t="shared" si="105"/>
        <v>0.42993630573248409</v>
      </c>
    </row>
    <row r="1087" spans="1:18" x14ac:dyDescent="0.25">
      <c r="A1087" s="47" t="s">
        <v>250</v>
      </c>
      <c r="B1087" s="47" t="s">
        <v>249</v>
      </c>
      <c r="C1087" s="47" t="s">
        <v>262</v>
      </c>
      <c r="D1087" s="69" t="s">
        <v>434</v>
      </c>
      <c r="E1087" s="49">
        <v>0.39910000000000001</v>
      </c>
      <c r="F1087" s="50"/>
      <c r="G1087" s="51" t="str">
        <f t="shared" si="103"/>
        <v/>
      </c>
      <c r="H1087" s="51" t="str">
        <f t="shared" si="104"/>
        <v>X</v>
      </c>
      <c r="I1087" s="52"/>
      <c r="J1087" s="52"/>
      <c r="K1087" s="52"/>
      <c r="L1087" s="52"/>
      <c r="M1087" s="52"/>
      <c r="N1087" s="50">
        <v>184</v>
      </c>
      <c r="O1087" s="50">
        <v>461</v>
      </c>
      <c r="P1087" s="50"/>
      <c r="R1087" s="53">
        <f t="shared" si="105"/>
        <v>0.39913232104121477</v>
      </c>
    </row>
    <row r="1088" spans="1:18" x14ac:dyDescent="0.25">
      <c r="A1088" s="47" t="s">
        <v>250</v>
      </c>
      <c r="B1088" s="47" t="s">
        <v>249</v>
      </c>
      <c r="C1088" s="47" t="s">
        <v>261</v>
      </c>
      <c r="D1088" s="69" t="s">
        <v>435</v>
      </c>
      <c r="E1088" s="49">
        <v>0.4335</v>
      </c>
      <c r="F1088" s="50"/>
      <c r="G1088" s="51" t="str">
        <f t="shared" si="103"/>
        <v>X</v>
      </c>
      <c r="H1088" s="51" t="str">
        <f t="shared" si="104"/>
        <v/>
      </c>
      <c r="I1088" s="52"/>
      <c r="J1088" s="52"/>
      <c r="K1088" s="52"/>
      <c r="L1088" s="52"/>
      <c r="M1088" s="52"/>
      <c r="N1088" s="50">
        <v>202</v>
      </c>
      <c r="O1088" s="50">
        <v>466</v>
      </c>
      <c r="P1088" s="50"/>
      <c r="R1088" s="53">
        <f t="shared" si="105"/>
        <v>0.4334763948497854</v>
      </c>
    </row>
    <row r="1089" spans="1:18" x14ac:dyDescent="0.25">
      <c r="A1089" s="47" t="s">
        <v>250</v>
      </c>
      <c r="B1089" s="47" t="s">
        <v>249</v>
      </c>
      <c r="C1089" s="47" t="s">
        <v>259</v>
      </c>
      <c r="D1089" s="69" t="s">
        <v>436</v>
      </c>
      <c r="E1089" s="49">
        <v>0.45150000000000001</v>
      </c>
      <c r="F1089" s="50"/>
      <c r="G1089" s="51" t="str">
        <f t="shared" si="103"/>
        <v>X</v>
      </c>
      <c r="H1089" s="51" t="str">
        <f t="shared" si="104"/>
        <v/>
      </c>
      <c r="I1089" s="52"/>
      <c r="J1089" s="52"/>
      <c r="K1089" s="52"/>
      <c r="L1089" s="52"/>
      <c r="M1089" s="52"/>
      <c r="N1089" s="50">
        <v>121</v>
      </c>
      <c r="O1089" s="50">
        <v>268</v>
      </c>
      <c r="P1089" s="50"/>
      <c r="R1089" s="53">
        <f t="shared" si="105"/>
        <v>0.45149253731343286</v>
      </c>
    </row>
    <row r="1090" spans="1:18" x14ac:dyDescent="0.25">
      <c r="A1090" s="47" t="s">
        <v>250</v>
      </c>
      <c r="B1090" s="47" t="s">
        <v>249</v>
      </c>
      <c r="C1090" s="47" t="s">
        <v>256</v>
      </c>
      <c r="D1090" s="69" t="s">
        <v>462</v>
      </c>
      <c r="E1090" s="49">
        <v>0.15859999999999999</v>
      </c>
      <c r="F1090" s="50"/>
      <c r="G1090" s="51" t="str">
        <f t="shared" si="103"/>
        <v/>
      </c>
      <c r="H1090" s="51" t="str">
        <f t="shared" si="104"/>
        <v/>
      </c>
      <c r="I1090" s="52"/>
      <c r="J1090" s="52"/>
      <c r="K1090" s="52"/>
      <c r="L1090" s="52"/>
      <c r="M1090" s="52"/>
      <c r="N1090" s="50">
        <v>112</v>
      </c>
      <c r="O1090" s="70">
        <v>706</v>
      </c>
      <c r="P1090" s="50"/>
      <c r="R1090" s="53">
        <f t="shared" si="105"/>
        <v>0.15864022662889518</v>
      </c>
    </row>
    <row r="1091" spans="1:18" x14ac:dyDescent="0.25">
      <c r="A1091" s="47" t="s">
        <v>250</v>
      </c>
      <c r="B1091" s="47" t="s">
        <v>249</v>
      </c>
      <c r="C1091" s="47" t="s">
        <v>255</v>
      </c>
      <c r="D1091" s="69" t="s">
        <v>463</v>
      </c>
      <c r="E1091" s="49">
        <v>0.3972</v>
      </c>
      <c r="F1091" s="50"/>
      <c r="G1091" s="51" t="str">
        <f t="shared" si="103"/>
        <v/>
      </c>
      <c r="H1091" s="51" t="str">
        <f t="shared" si="104"/>
        <v>X</v>
      </c>
      <c r="I1091" s="52"/>
      <c r="J1091" s="52"/>
      <c r="K1091" s="52"/>
      <c r="L1091" s="52"/>
      <c r="M1091" s="52"/>
      <c r="N1091" s="50">
        <v>280</v>
      </c>
      <c r="O1091" s="70">
        <v>705</v>
      </c>
      <c r="P1091" s="50"/>
      <c r="R1091" s="53">
        <f t="shared" si="105"/>
        <v>0.3971631205673759</v>
      </c>
    </row>
    <row r="1092" spans="1:18" x14ac:dyDescent="0.25">
      <c r="A1092" s="47" t="s">
        <v>250</v>
      </c>
      <c r="B1092" s="47" t="s">
        <v>249</v>
      </c>
      <c r="C1092" s="47" t="s">
        <v>254</v>
      </c>
      <c r="D1092" s="69" t="s">
        <v>464</v>
      </c>
      <c r="E1092" s="49">
        <v>0.39500000000000002</v>
      </c>
      <c r="F1092" s="50"/>
      <c r="G1092" s="51" t="str">
        <f t="shared" si="103"/>
        <v/>
      </c>
      <c r="H1092" s="51" t="str">
        <f t="shared" si="104"/>
        <v>X</v>
      </c>
      <c r="I1092" s="52"/>
      <c r="J1092" s="52"/>
      <c r="K1092" s="52"/>
      <c r="L1092" s="52"/>
      <c r="M1092" s="52"/>
      <c r="N1092" s="50">
        <v>331</v>
      </c>
      <c r="O1092" s="70">
        <v>838</v>
      </c>
      <c r="P1092" s="50"/>
      <c r="R1092" s="53">
        <f t="shared" si="105"/>
        <v>0.39498806682577564</v>
      </c>
    </row>
    <row r="1093" spans="1:18" x14ac:dyDescent="0.25">
      <c r="A1093" s="47" t="s">
        <v>250</v>
      </c>
      <c r="B1093" s="47" t="s">
        <v>249</v>
      </c>
      <c r="C1093" s="47" t="s">
        <v>253</v>
      </c>
      <c r="D1093" s="69" t="s">
        <v>465</v>
      </c>
      <c r="E1093" s="49">
        <v>0.24879999999999999</v>
      </c>
      <c r="F1093" s="50"/>
      <c r="G1093" s="51" t="str">
        <f t="shared" si="103"/>
        <v/>
      </c>
      <c r="H1093" s="51" t="str">
        <f t="shared" si="104"/>
        <v/>
      </c>
      <c r="I1093" s="52"/>
      <c r="J1093" s="52"/>
      <c r="K1093" s="52"/>
      <c r="L1093" s="52"/>
      <c r="M1093" s="52"/>
      <c r="N1093" s="50">
        <v>208</v>
      </c>
      <c r="O1093" s="70">
        <v>836</v>
      </c>
      <c r="P1093" s="50"/>
      <c r="R1093" s="53">
        <f t="shared" si="105"/>
        <v>0.24880382775119617</v>
      </c>
    </row>
    <row r="1094" spans="1:18" x14ac:dyDescent="0.25">
      <c r="A1094" s="47" t="s">
        <v>250</v>
      </c>
      <c r="B1094" s="47" t="s">
        <v>249</v>
      </c>
      <c r="C1094" s="47" t="s">
        <v>252</v>
      </c>
      <c r="D1094" s="69" t="s">
        <v>251</v>
      </c>
      <c r="E1094" s="49">
        <v>0.28439999999999999</v>
      </c>
      <c r="F1094" s="50"/>
      <c r="G1094" s="51" t="str">
        <f t="shared" si="103"/>
        <v/>
      </c>
      <c r="H1094" s="51" t="str">
        <f t="shared" si="104"/>
        <v/>
      </c>
      <c r="I1094" s="52"/>
      <c r="J1094" s="52"/>
      <c r="K1094" s="52"/>
      <c r="L1094" s="52"/>
      <c r="M1094" s="52"/>
      <c r="N1094" s="50">
        <v>664</v>
      </c>
      <c r="O1094" s="71">
        <v>2335</v>
      </c>
      <c r="P1094" s="50"/>
      <c r="R1094" s="53">
        <f t="shared" si="105"/>
        <v>0.28436830835117771</v>
      </c>
    </row>
    <row r="1095" spans="1:18" x14ac:dyDescent="0.25">
      <c r="A1095" s="47" t="s">
        <v>250</v>
      </c>
      <c r="B1095" s="47" t="s">
        <v>249</v>
      </c>
      <c r="C1095" s="47" t="s">
        <v>248</v>
      </c>
      <c r="D1095" s="69" t="s">
        <v>466</v>
      </c>
      <c r="E1095" s="49">
        <v>0.15210000000000001</v>
      </c>
      <c r="F1095" s="50"/>
      <c r="G1095" s="51" t="str">
        <f t="shared" si="103"/>
        <v/>
      </c>
      <c r="H1095" s="51" t="str">
        <f t="shared" si="104"/>
        <v/>
      </c>
      <c r="I1095" s="52"/>
      <c r="J1095" s="52"/>
      <c r="K1095" s="52"/>
      <c r="L1095" s="52"/>
      <c r="M1095" s="52"/>
      <c r="N1095" s="50">
        <v>294</v>
      </c>
      <c r="O1095" s="71">
        <v>1933</v>
      </c>
      <c r="P1095" s="50"/>
      <c r="R1095" s="53">
        <f t="shared" si="105"/>
        <v>0.15209518882565959</v>
      </c>
    </row>
    <row r="1096" spans="1:18" x14ac:dyDescent="0.25">
      <c r="A1096" s="47" t="s">
        <v>250</v>
      </c>
      <c r="B1096" s="47" t="s">
        <v>249</v>
      </c>
      <c r="C1096" s="47" t="s">
        <v>258</v>
      </c>
      <c r="D1096" s="69" t="s">
        <v>437</v>
      </c>
      <c r="E1096" s="49">
        <v>0.11840000000000001</v>
      </c>
      <c r="F1096" s="50"/>
      <c r="G1096" s="51" t="str">
        <f t="shared" si="103"/>
        <v/>
      </c>
      <c r="H1096" s="51" t="str">
        <f t="shared" si="104"/>
        <v/>
      </c>
      <c r="I1096" s="52"/>
      <c r="J1096" s="52"/>
      <c r="K1096" s="52"/>
      <c r="L1096" s="52"/>
      <c r="M1096" s="52"/>
      <c r="N1096" s="50">
        <v>58</v>
      </c>
      <c r="O1096" s="50">
        <v>490</v>
      </c>
      <c r="P1096" s="50"/>
      <c r="R1096" s="53">
        <f t="shared" si="105"/>
        <v>0.11836734693877551</v>
      </c>
    </row>
    <row r="1097" spans="1:18" x14ac:dyDescent="0.25">
      <c r="A1097" s="47" t="s">
        <v>250</v>
      </c>
      <c r="B1097" s="47" t="s">
        <v>249</v>
      </c>
      <c r="C1097" s="47" t="s">
        <v>266</v>
      </c>
      <c r="D1097" s="69" t="s">
        <v>438</v>
      </c>
      <c r="E1097" s="49">
        <v>0.50560000000000005</v>
      </c>
      <c r="F1097" s="50"/>
      <c r="G1097" s="51" t="str">
        <f t="shared" si="103"/>
        <v>X</v>
      </c>
      <c r="H1097" s="51" t="str">
        <f t="shared" si="104"/>
        <v/>
      </c>
      <c r="I1097" s="52"/>
      <c r="J1097" s="52"/>
      <c r="K1097" s="52"/>
      <c r="L1097" s="52"/>
      <c r="M1097" s="52"/>
      <c r="N1097" s="50">
        <v>135</v>
      </c>
      <c r="O1097" s="50">
        <v>267</v>
      </c>
      <c r="P1097" s="50"/>
      <c r="R1097" s="53">
        <f t="shared" si="105"/>
        <v>0.5056179775280899</v>
      </c>
    </row>
    <row r="1098" spans="1:18" x14ac:dyDescent="0.25">
      <c r="A1098" s="47" t="s">
        <v>250</v>
      </c>
      <c r="B1098" s="47" t="s">
        <v>249</v>
      </c>
      <c r="C1098" s="47" t="s">
        <v>272</v>
      </c>
      <c r="D1098" s="69" t="s">
        <v>439</v>
      </c>
      <c r="E1098" s="49">
        <v>0.255</v>
      </c>
      <c r="F1098" s="50"/>
      <c r="G1098" s="51" t="str">
        <f t="shared" si="103"/>
        <v/>
      </c>
      <c r="H1098" s="51" t="str">
        <f t="shared" si="104"/>
        <v/>
      </c>
      <c r="I1098" s="52"/>
      <c r="J1098" s="52"/>
      <c r="K1098" s="52"/>
      <c r="L1098" s="52"/>
      <c r="M1098" s="52"/>
      <c r="N1098" s="50">
        <v>128</v>
      </c>
      <c r="O1098" s="50">
        <v>502</v>
      </c>
      <c r="P1098" s="50"/>
      <c r="R1098" s="53">
        <f t="shared" si="105"/>
        <v>0.2549800796812749</v>
      </c>
    </row>
    <row r="1099" spans="1:18" x14ac:dyDescent="0.25">
      <c r="A1099" s="47" t="s">
        <v>250</v>
      </c>
      <c r="B1099" s="47" t="s">
        <v>249</v>
      </c>
      <c r="C1099" s="47" t="s">
        <v>260</v>
      </c>
      <c r="D1099" s="69" t="s">
        <v>440</v>
      </c>
      <c r="E1099" s="49">
        <v>0.54</v>
      </c>
      <c r="F1099" s="50"/>
      <c r="G1099" s="51" t="str">
        <f t="shared" si="103"/>
        <v>X</v>
      </c>
      <c r="H1099" s="51" t="str">
        <f t="shared" si="104"/>
        <v/>
      </c>
      <c r="I1099" s="52"/>
      <c r="J1099" s="52"/>
      <c r="K1099" s="52"/>
      <c r="L1099" s="52"/>
      <c r="M1099" s="52"/>
      <c r="N1099" s="50">
        <v>162</v>
      </c>
      <c r="O1099" s="50">
        <v>300</v>
      </c>
      <c r="P1099" s="50"/>
      <c r="R1099" s="53">
        <f t="shared" si="105"/>
        <v>0.54</v>
      </c>
    </row>
    <row r="1100" spans="1:18" x14ac:dyDescent="0.25">
      <c r="A1100" s="47" t="s">
        <v>250</v>
      </c>
      <c r="B1100" s="47" t="s">
        <v>249</v>
      </c>
      <c r="C1100" s="47" t="s">
        <v>271</v>
      </c>
      <c r="D1100" s="69" t="s">
        <v>441</v>
      </c>
      <c r="E1100" s="49">
        <v>0.22420000000000001</v>
      </c>
      <c r="F1100" s="50"/>
      <c r="G1100" s="51" t="str">
        <f t="shared" si="103"/>
        <v/>
      </c>
      <c r="H1100" s="51" t="str">
        <f t="shared" si="104"/>
        <v/>
      </c>
      <c r="I1100" s="52"/>
      <c r="J1100" s="52"/>
      <c r="K1100" s="52"/>
      <c r="L1100" s="52"/>
      <c r="M1100" s="52"/>
      <c r="N1100" s="50">
        <v>87</v>
      </c>
      <c r="O1100" s="50">
        <v>388</v>
      </c>
      <c r="P1100" s="50"/>
      <c r="R1100" s="53">
        <f t="shared" si="105"/>
        <v>0.22422680412371135</v>
      </c>
    </row>
    <row r="1101" spans="1:18" x14ac:dyDescent="0.25">
      <c r="A1101" s="47" t="s">
        <v>250</v>
      </c>
      <c r="B1101" s="47" t="s">
        <v>249</v>
      </c>
      <c r="C1101" s="47" t="s">
        <v>269</v>
      </c>
      <c r="D1101" s="69" t="s">
        <v>268</v>
      </c>
      <c r="E1101" s="49">
        <v>0.45779999999999998</v>
      </c>
      <c r="F1101" s="50"/>
      <c r="G1101" s="51" t="str">
        <f t="shared" si="103"/>
        <v>X</v>
      </c>
      <c r="H1101" s="51" t="str">
        <f t="shared" si="104"/>
        <v/>
      </c>
      <c r="I1101" s="52"/>
      <c r="J1101" s="52"/>
      <c r="K1101" s="52"/>
      <c r="L1101" s="52"/>
      <c r="M1101" s="52"/>
      <c r="N1101" s="50">
        <v>38</v>
      </c>
      <c r="O1101" s="50">
        <v>83</v>
      </c>
      <c r="P1101" s="50"/>
      <c r="R1101" s="53">
        <f t="shared" si="105"/>
        <v>0.45783132530120479</v>
      </c>
    </row>
    <row r="1102" spans="1:18" s="78" customFormat="1" x14ac:dyDescent="0.25">
      <c r="A1102" s="72" t="s">
        <v>250</v>
      </c>
      <c r="B1102" s="73" t="s">
        <v>249</v>
      </c>
      <c r="C1102" s="72"/>
      <c r="D1102" s="73" t="s">
        <v>2556</v>
      </c>
      <c r="E1102" s="74">
        <f>N1102/O1102</f>
        <v>0.29905620509930975</v>
      </c>
      <c r="F1102" s="75"/>
      <c r="G1102" s="76"/>
      <c r="H1102" s="76"/>
      <c r="I1102" s="77"/>
      <c r="J1102" s="77"/>
      <c r="K1102" s="77"/>
      <c r="L1102" s="77"/>
      <c r="M1102" s="77"/>
      <c r="N1102" s="75">
        <f>SUM(N1075:N1101)</f>
        <v>4246</v>
      </c>
      <c r="O1102" s="75">
        <f>SUM(O1075:O1101)</f>
        <v>14198</v>
      </c>
      <c r="P1102" s="75"/>
      <c r="R1102" s="79"/>
    </row>
    <row r="1103" spans="1:18" x14ac:dyDescent="0.25">
      <c r="A1103" s="47" t="s">
        <v>582</v>
      </c>
      <c r="B1103" s="48" t="s">
        <v>581</v>
      </c>
      <c r="C1103" s="47" t="s">
        <v>592</v>
      </c>
      <c r="D1103" s="48" t="s">
        <v>591</v>
      </c>
      <c r="E1103" s="49">
        <v>0.1234</v>
      </c>
      <c r="F1103" s="50">
        <v>888</v>
      </c>
      <c r="G1103" s="51" t="str">
        <f>IF(E1103&gt;=40%,"X","")</f>
        <v/>
      </c>
      <c r="H1103" s="51"/>
      <c r="I1103" s="52"/>
      <c r="J1103" s="52"/>
      <c r="K1103" s="52"/>
      <c r="L1103" s="52"/>
      <c r="M1103" s="52"/>
      <c r="N1103" s="50">
        <v>77</v>
      </c>
      <c r="O1103" s="50">
        <v>624</v>
      </c>
      <c r="P1103" s="50"/>
      <c r="R1103" s="53">
        <f t="shared" ref="R1103:R1108" si="106">N1103/O1103</f>
        <v>0.1233974358974359</v>
      </c>
    </row>
    <row r="1104" spans="1:18" x14ac:dyDescent="0.25">
      <c r="A1104" s="47" t="s">
        <v>582</v>
      </c>
      <c r="B1104" s="48" t="s">
        <v>581</v>
      </c>
      <c r="C1104" s="47" t="s">
        <v>590</v>
      </c>
      <c r="D1104" s="48" t="s">
        <v>589</v>
      </c>
      <c r="E1104" s="49">
        <v>8.7499999999999994E-2</v>
      </c>
      <c r="F1104" s="50"/>
      <c r="G1104" s="51"/>
      <c r="H1104" s="51" t="str">
        <f>IF(AND( E1104&gt;=30%, E1104 &lt;=39.99%),"X","")</f>
        <v/>
      </c>
      <c r="I1104" s="52"/>
      <c r="J1104" s="52"/>
      <c r="K1104" s="52"/>
      <c r="L1104" s="52"/>
      <c r="M1104" s="52"/>
      <c r="N1104" s="50">
        <v>75</v>
      </c>
      <c r="O1104" s="50">
        <v>857</v>
      </c>
      <c r="P1104" s="50"/>
      <c r="R1104" s="53">
        <f t="shared" si="106"/>
        <v>8.7514585764294051E-2</v>
      </c>
    </row>
    <row r="1105" spans="1:18" x14ac:dyDescent="0.25">
      <c r="A1105" s="47" t="s">
        <v>582</v>
      </c>
      <c r="B1105" s="48" t="s">
        <v>581</v>
      </c>
      <c r="C1105" s="47" t="s">
        <v>588</v>
      </c>
      <c r="D1105" s="48" t="s">
        <v>587</v>
      </c>
      <c r="E1105" s="49">
        <v>0.15820000000000001</v>
      </c>
      <c r="F1105" s="50"/>
      <c r="G1105" s="51" t="str">
        <f>IF(E1105&gt;=40%,"X","")</f>
        <v/>
      </c>
      <c r="H1105" s="51" t="str">
        <f>IF(AND( E1105&gt;=30%, E1105 &lt;=39.99%),"X","")</f>
        <v/>
      </c>
      <c r="I1105" s="52"/>
      <c r="J1105" s="52"/>
      <c r="K1105" s="52"/>
      <c r="L1105" s="52"/>
      <c r="M1105" s="52"/>
      <c r="N1105" s="50">
        <v>130</v>
      </c>
      <c r="O1105" s="50">
        <v>822</v>
      </c>
      <c r="P1105" s="50"/>
      <c r="R1105" s="53">
        <f t="shared" si="106"/>
        <v>0.15815085158150852</v>
      </c>
    </row>
    <row r="1106" spans="1:18" x14ac:dyDescent="0.25">
      <c r="A1106" s="47" t="s">
        <v>582</v>
      </c>
      <c r="B1106" s="48" t="s">
        <v>581</v>
      </c>
      <c r="C1106" s="47" t="s">
        <v>586</v>
      </c>
      <c r="D1106" s="48" t="s">
        <v>585</v>
      </c>
      <c r="E1106" s="49">
        <v>0.1153</v>
      </c>
      <c r="F1106" s="54"/>
      <c r="G1106" s="51" t="str">
        <f>IF(E1106&gt;=40%,"X","")</f>
        <v/>
      </c>
      <c r="H1106" s="51" t="str">
        <f>IF(AND( E1106&gt;=30%, E1106 &lt;=39.99%),"X","")</f>
        <v/>
      </c>
      <c r="I1106" s="52"/>
      <c r="J1106" s="52"/>
      <c r="K1106" s="52"/>
      <c r="L1106" s="52"/>
      <c r="M1106" s="52"/>
      <c r="N1106" s="50">
        <v>67</v>
      </c>
      <c r="O1106" s="50">
        <v>581</v>
      </c>
      <c r="P1106" s="50"/>
      <c r="R1106" s="53">
        <f t="shared" si="106"/>
        <v>0.11531841652323579</v>
      </c>
    </row>
    <row r="1107" spans="1:18" x14ac:dyDescent="0.25">
      <c r="A1107" s="47" t="s">
        <v>582</v>
      </c>
      <c r="B1107" s="48" t="s">
        <v>581</v>
      </c>
      <c r="C1107" s="47" t="s">
        <v>584</v>
      </c>
      <c r="D1107" s="48" t="s">
        <v>583</v>
      </c>
      <c r="E1107" s="49">
        <v>0.12809999999999999</v>
      </c>
      <c r="F1107" s="54"/>
      <c r="G1107" s="51" t="str">
        <f>IF(E1107&gt;=40%,"X","")</f>
        <v/>
      </c>
      <c r="H1107" s="51" t="str">
        <f>IF(AND( E1107&gt;=30%, E1107 &lt;=39.99%),"X","")</f>
        <v/>
      </c>
      <c r="I1107" s="52"/>
      <c r="J1107" s="52"/>
      <c r="K1107" s="52"/>
      <c r="L1107" s="52"/>
      <c r="M1107" s="52"/>
      <c r="N1107" s="50">
        <v>94</v>
      </c>
      <c r="O1107" s="50">
        <v>734</v>
      </c>
      <c r="P1107" s="50"/>
      <c r="R1107" s="53">
        <f t="shared" si="106"/>
        <v>0.12806539509536785</v>
      </c>
    </row>
    <row r="1108" spans="1:18" x14ac:dyDescent="0.25">
      <c r="A1108" s="47" t="s">
        <v>582</v>
      </c>
      <c r="B1108" s="48" t="s">
        <v>581</v>
      </c>
      <c r="C1108" s="47" t="s">
        <v>580</v>
      </c>
      <c r="D1108" s="48" t="s">
        <v>579</v>
      </c>
      <c r="E1108" s="49">
        <v>0.1229</v>
      </c>
      <c r="F1108" s="50"/>
      <c r="G1108" s="51" t="str">
        <f>IF(E1108&gt;=40%,"X","")</f>
        <v/>
      </c>
      <c r="H1108" s="51" t="str">
        <f>IF(AND( E1108&gt;=30%, E1108 &lt;=39.99%),"X","")</f>
        <v/>
      </c>
      <c r="I1108" s="52"/>
      <c r="J1108" s="52"/>
      <c r="K1108" s="52"/>
      <c r="L1108" s="52"/>
      <c r="M1108" s="52"/>
      <c r="N1108" s="50">
        <v>36</v>
      </c>
      <c r="O1108" s="50">
        <v>293</v>
      </c>
      <c r="P1108" s="50"/>
      <c r="R1108" s="53">
        <f t="shared" si="106"/>
        <v>0.12286689419795221</v>
      </c>
    </row>
    <row r="1109" spans="1:18" s="78" customFormat="1" x14ac:dyDescent="0.25">
      <c r="A1109" s="72" t="s">
        <v>582</v>
      </c>
      <c r="B1109" s="73" t="s">
        <v>581</v>
      </c>
      <c r="C1109" s="72"/>
      <c r="D1109" s="73" t="s">
        <v>2556</v>
      </c>
      <c r="E1109" s="74">
        <f>N1109/O1109</f>
        <v>0.12247507031449757</v>
      </c>
      <c r="F1109" s="75"/>
      <c r="G1109" s="76"/>
      <c r="H1109" s="76"/>
      <c r="I1109" s="77"/>
      <c r="J1109" s="77"/>
      <c r="K1109" s="77"/>
      <c r="L1109" s="77"/>
      <c r="M1109" s="77"/>
      <c r="N1109" s="75">
        <f>SUM(N1103:N1108)</f>
        <v>479</v>
      </c>
      <c r="O1109" s="75">
        <f>SUM(O1103:O1108)</f>
        <v>3911</v>
      </c>
      <c r="P1109" s="75"/>
      <c r="R1109" s="79"/>
    </row>
    <row r="1110" spans="1:18" x14ac:dyDescent="0.25">
      <c r="A1110" s="47" t="s">
        <v>843</v>
      </c>
      <c r="B1110" s="48" t="s">
        <v>844</v>
      </c>
      <c r="C1110" s="47" t="s">
        <v>845</v>
      </c>
      <c r="D1110" s="48" t="s">
        <v>846</v>
      </c>
      <c r="E1110" s="49">
        <v>0.3286</v>
      </c>
      <c r="F1110" s="50">
        <v>888</v>
      </c>
      <c r="G1110" s="51" t="str">
        <f>IF(E1110&gt;=40%,"X","")</f>
        <v/>
      </c>
      <c r="H1110" s="51" t="str">
        <f>IF(AND( E1110&gt;=30%, E1110 &lt;=39.99%),"X","")</f>
        <v>X</v>
      </c>
      <c r="I1110" s="52" t="s">
        <v>99</v>
      </c>
      <c r="J1110" s="52"/>
      <c r="K1110" s="52"/>
      <c r="L1110" s="52" t="s">
        <v>100</v>
      </c>
      <c r="M1110" s="52"/>
      <c r="N1110" s="50">
        <v>164</v>
      </c>
      <c r="O1110" s="50">
        <v>499</v>
      </c>
      <c r="P1110" s="50"/>
      <c r="R1110" s="53">
        <f>N1110/O1110</f>
        <v>0.32865731462925851</v>
      </c>
    </row>
    <row r="1111" spans="1:18" x14ac:dyDescent="0.25">
      <c r="A1111" s="47" t="s">
        <v>843</v>
      </c>
      <c r="B1111" s="48" t="s">
        <v>844</v>
      </c>
      <c r="C1111" s="47" t="s">
        <v>847</v>
      </c>
      <c r="D1111" s="48" t="s">
        <v>848</v>
      </c>
      <c r="E1111" s="49">
        <v>0.29720000000000002</v>
      </c>
      <c r="F1111" s="50"/>
      <c r="G1111" s="51" t="str">
        <f>IF(E1111&gt;=40%,"X","")</f>
        <v/>
      </c>
      <c r="H1111" s="51" t="str">
        <f>IF(AND( E1111&gt;=30%, E1111 &lt;=39.99%),"X","")</f>
        <v/>
      </c>
      <c r="I1111" s="52" t="s">
        <v>99</v>
      </c>
      <c r="J1111" s="52"/>
      <c r="K1111" s="52"/>
      <c r="L1111" s="52" t="s">
        <v>100</v>
      </c>
      <c r="M1111" s="52"/>
      <c r="N1111" s="50">
        <v>96</v>
      </c>
      <c r="O1111" s="50">
        <v>323</v>
      </c>
      <c r="P1111" s="50"/>
      <c r="R1111" s="53">
        <f>N1111/O1111</f>
        <v>0.29721362229102166</v>
      </c>
    </row>
    <row r="1112" spans="1:18" s="78" customFormat="1" x14ac:dyDescent="0.25">
      <c r="A1112" s="72" t="s">
        <v>843</v>
      </c>
      <c r="B1112" s="73" t="s">
        <v>844</v>
      </c>
      <c r="C1112" s="72"/>
      <c r="D1112" s="73" t="s">
        <v>2556</v>
      </c>
      <c r="E1112" s="74">
        <f>N1112/O1112</f>
        <v>0.31630170316301703</v>
      </c>
      <c r="F1112" s="75"/>
      <c r="G1112" s="76"/>
      <c r="H1112" s="76"/>
      <c r="I1112" s="77"/>
      <c r="J1112" s="77"/>
      <c r="K1112" s="77"/>
      <c r="L1112" s="77"/>
      <c r="M1112" s="77"/>
      <c r="N1112" s="75">
        <f>SUM(N1110:N1111)</f>
        <v>260</v>
      </c>
      <c r="O1112" s="75">
        <f>SUM(O1110:O1111)</f>
        <v>822</v>
      </c>
      <c r="P1112" s="75"/>
      <c r="R1112" s="79"/>
    </row>
    <row r="1113" spans="1:18" x14ac:dyDescent="0.25">
      <c r="A1113" s="47" t="s">
        <v>294</v>
      </c>
      <c r="B1113" s="47" t="s">
        <v>293</v>
      </c>
      <c r="C1113" s="47" t="s">
        <v>297</v>
      </c>
      <c r="D1113" s="47" t="s">
        <v>442</v>
      </c>
      <c r="E1113" s="49">
        <v>0.2429</v>
      </c>
      <c r="F1113" s="50">
        <v>888</v>
      </c>
      <c r="G1113" s="51" t="str">
        <f>IF(E1113&gt;=40%,"X","")</f>
        <v/>
      </c>
      <c r="H1113" s="51" t="str">
        <f>IF(AND( E1113&gt;=30%, E1113 &lt;=39.99%),"X","")</f>
        <v/>
      </c>
      <c r="I1113" s="52"/>
      <c r="J1113" s="52"/>
      <c r="K1113" s="52"/>
      <c r="L1113" s="52"/>
      <c r="M1113" s="52"/>
      <c r="N1113" s="50">
        <v>85</v>
      </c>
      <c r="O1113" s="50">
        <v>350</v>
      </c>
      <c r="P1113" s="50"/>
      <c r="R1113" s="53">
        <f>N1113/O1113</f>
        <v>0.24285714285714285</v>
      </c>
    </row>
    <row r="1114" spans="1:18" x14ac:dyDescent="0.25">
      <c r="A1114" s="47" t="s">
        <v>294</v>
      </c>
      <c r="B1114" s="47" t="s">
        <v>293</v>
      </c>
      <c r="C1114" s="47" t="s">
        <v>292</v>
      </c>
      <c r="D1114" s="47" t="s">
        <v>467</v>
      </c>
      <c r="E1114" s="49">
        <v>0.1328</v>
      </c>
      <c r="F1114" s="50"/>
      <c r="G1114" s="51" t="str">
        <f>IF(E1114&gt;=40%,"X","")</f>
        <v/>
      </c>
      <c r="H1114" s="51" t="str">
        <f>IF(AND( E1114&gt;=30%, E1114 &lt;=39.99%),"X","")</f>
        <v/>
      </c>
      <c r="I1114" s="52"/>
      <c r="J1114" s="52"/>
      <c r="K1114" s="52"/>
      <c r="L1114" s="52"/>
      <c r="M1114" s="52"/>
      <c r="N1114" s="50">
        <v>34</v>
      </c>
      <c r="O1114" s="50">
        <v>256</v>
      </c>
      <c r="P1114" s="50"/>
      <c r="R1114" s="53">
        <f>N1114/O1114</f>
        <v>0.1328125</v>
      </c>
    </row>
    <row r="1115" spans="1:18" x14ac:dyDescent="0.25">
      <c r="A1115" s="47" t="s">
        <v>294</v>
      </c>
      <c r="B1115" s="47" t="s">
        <v>293</v>
      </c>
      <c r="C1115" s="47" t="s">
        <v>296</v>
      </c>
      <c r="D1115" s="47" t="s">
        <v>295</v>
      </c>
      <c r="E1115" s="49">
        <v>0.18909999999999999</v>
      </c>
      <c r="F1115" s="50"/>
      <c r="G1115" s="51" t="str">
        <f>IF(E1115&gt;=40%,"X","")</f>
        <v/>
      </c>
      <c r="H1115" s="51" t="str">
        <f>IF(AND( E1115&gt;=30%, E1115 &lt;=39.99%),"X","")</f>
        <v/>
      </c>
      <c r="I1115" s="52"/>
      <c r="J1115" s="52"/>
      <c r="K1115" s="52"/>
      <c r="L1115" s="52"/>
      <c r="M1115" s="52"/>
      <c r="N1115" s="50">
        <v>45</v>
      </c>
      <c r="O1115" s="50">
        <v>238</v>
      </c>
      <c r="P1115" s="50"/>
      <c r="R1115" s="53">
        <f>N1115/O1115</f>
        <v>0.18907563025210083</v>
      </c>
    </row>
    <row r="1116" spans="1:18" s="78" customFormat="1" x14ac:dyDescent="0.25">
      <c r="A1116" s="72" t="s">
        <v>294</v>
      </c>
      <c r="B1116" s="73" t="s">
        <v>293</v>
      </c>
      <c r="C1116" s="72"/>
      <c r="D1116" s="73" t="s">
        <v>2556</v>
      </c>
      <c r="E1116" s="74">
        <f>N1116/O1116</f>
        <v>0.19431279620853081</v>
      </c>
      <c r="F1116" s="75"/>
      <c r="G1116" s="76"/>
      <c r="H1116" s="76"/>
      <c r="I1116" s="77"/>
      <c r="J1116" s="77"/>
      <c r="K1116" s="77"/>
      <c r="L1116" s="77"/>
      <c r="M1116" s="77"/>
      <c r="N1116" s="75">
        <f>SUM(N1113:N1115)</f>
        <v>164</v>
      </c>
      <c r="O1116" s="75">
        <f>SUM(O1113:O1115)</f>
        <v>844</v>
      </c>
      <c r="P1116" s="75"/>
      <c r="R1116" s="79"/>
    </row>
    <row r="1117" spans="1:18" x14ac:dyDescent="0.25">
      <c r="A1117" s="47" t="s">
        <v>525</v>
      </c>
      <c r="B1117" s="48" t="s">
        <v>605</v>
      </c>
      <c r="C1117" s="47" t="s">
        <v>529</v>
      </c>
      <c r="D1117" s="48" t="s">
        <v>528</v>
      </c>
      <c r="E1117" s="49">
        <v>0.2646</v>
      </c>
      <c r="F1117" s="50"/>
      <c r="G1117" s="51" t="str">
        <f>IF(E1117&gt;=40%,"X","")</f>
        <v/>
      </c>
      <c r="H1117" s="51" t="str">
        <f>IF(AND( E1117&gt;=30%, E1117 &lt;=39.99%),"X","")</f>
        <v/>
      </c>
      <c r="I1117" s="52"/>
      <c r="J1117" s="52"/>
      <c r="K1117" s="52"/>
      <c r="L1117" s="52"/>
      <c r="M1117" s="52"/>
      <c r="N1117" s="50">
        <v>77</v>
      </c>
      <c r="O1117" s="50">
        <v>291</v>
      </c>
      <c r="P1117" s="50"/>
      <c r="R1117" s="53">
        <f>N1117/O1117</f>
        <v>0.26460481099656358</v>
      </c>
    </row>
    <row r="1118" spans="1:18" x14ac:dyDescent="0.25">
      <c r="A1118" s="47" t="s">
        <v>525</v>
      </c>
      <c r="B1118" s="48" t="s">
        <v>605</v>
      </c>
      <c r="C1118" s="47" t="s">
        <v>527</v>
      </c>
      <c r="D1118" s="48" t="s">
        <v>526</v>
      </c>
      <c r="E1118" s="49">
        <v>0.2727</v>
      </c>
      <c r="F1118" s="54"/>
      <c r="G1118" s="51" t="str">
        <f>IF(E1118&gt;=40%,"X","")</f>
        <v/>
      </c>
      <c r="H1118" s="51" t="str">
        <f>IF(AND( E1118&gt;=30%, E1118 &lt;=39.99%),"X","")</f>
        <v/>
      </c>
      <c r="I1118" s="52"/>
      <c r="J1118" s="52"/>
      <c r="K1118" s="52"/>
      <c r="L1118" s="52"/>
      <c r="M1118" s="52"/>
      <c r="N1118" s="50">
        <v>60</v>
      </c>
      <c r="O1118" s="50">
        <v>220</v>
      </c>
      <c r="P1118" s="50"/>
      <c r="R1118" s="53">
        <f>N1118/O1118</f>
        <v>0.27272727272727271</v>
      </c>
    </row>
    <row r="1119" spans="1:18" x14ac:dyDescent="0.25">
      <c r="A1119" s="47" t="s">
        <v>525</v>
      </c>
      <c r="B1119" s="48" t="s">
        <v>605</v>
      </c>
      <c r="C1119" s="47" t="s">
        <v>524</v>
      </c>
      <c r="D1119" s="48" t="s">
        <v>523</v>
      </c>
      <c r="E1119" s="49">
        <v>0.21990000000000001</v>
      </c>
      <c r="F1119" s="54"/>
      <c r="G1119" s="51" t="str">
        <f>IF(E1119&gt;=40%,"X","")</f>
        <v/>
      </c>
      <c r="H1119" s="51" t="str">
        <f>IF(AND( E1119&gt;=30%, E1119 &lt;=39.99%),"X","")</f>
        <v/>
      </c>
      <c r="I1119" s="52"/>
      <c r="J1119" s="52"/>
      <c r="K1119" s="52"/>
      <c r="L1119" s="52"/>
      <c r="M1119" s="52"/>
      <c r="N1119" s="50">
        <v>53</v>
      </c>
      <c r="O1119" s="50">
        <v>241</v>
      </c>
      <c r="P1119" s="50"/>
      <c r="R1119" s="53">
        <f>N1119/O1119</f>
        <v>0.21991701244813278</v>
      </c>
    </row>
    <row r="1120" spans="1:18" s="78" customFormat="1" x14ac:dyDescent="0.25">
      <c r="A1120" s="72" t="s">
        <v>525</v>
      </c>
      <c r="B1120" s="73" t="s">
        <v>605</v>
      </c>
      <c r="C1120" s="72"/>
      <c r="D1120" s="73" t="s">
        <v>2556</v>
      </c>
      <c r="E1120" s="74">
        <f>N1120/O1120</f>
        <v>0.25265957446808512</v>
      </c>
      <c r="F1120" s="75"/>
      <c r="G1120" s="76"/>
      <c r="H1120" s="76"/>
      <c r="I1120" s="77"/>
      <c r="J1120" s="77"/>
      <c r="K1120" s="77"/>
      <c r="L1120" s="77"/>
      <c r="M1120" s="77"/>
      <c r="N1120" s="75">
        <f>SUM(N1117:N1119)</f>
        <v>190</v>
      </c>
      <c r="O1120" s="75">
        <f>SUM(O1117:O1119)</f>
        <v>752</v>
      </c>
      <c r="P1120" s="75"/>
      <c r="R1120" s="79"/>
    </row>
    <row r="1121" spans="1:18" x14ac:dyDescent="0.25">
      <c r="A1121" s="47" t="s">
        <v>2590</v>
      </c>
      <c r="B1121" s="48" t="s">
        <v>988</v>
      </c>
      <c r="C1121" s="47" t="s">
        <v>1134</v>
      </c>
      <c r="D1121" s="48" t="s">
        <v>988</v>
      </c>
      <c r="E1121" s="49">
        <f>90/246</f>
        <v>0.36585365853658536</v>
      </c>
      <c r="F1121" s="50">
        <v>888</v>
      </c>
      <c r="G1121" s="51" t="str">
        <f>IF(E1121&gt;=40%,"X","")</f>
        <v/>
      </c>
      <c r="H1121" s="51" t="str">
        <f>IF(AND( E1121&gt;=30%, E1121 &lt;=39.99%),"X","")</f>
        <v>X</v>
      </c>
      <c r="I1121" s="52" t="s">
        <v>99</v>
      </c>
      <c r="J1121" s="52"/>
      <c r="K1121" s="52"/>
      <c r="L1121" s="52" t="s">
        <v>100</v>
      </c>
      <c r="M1121" s="52"/>
      <c r="N1121" s="50">
        <v>90</v>
      </c>
      <c r="O1121" s="50">
        <v>246</v>
      </c>
      <c r="P1121" s="50"/>
      <c r="R1121" s="53">
        <f>N1121/O1121</f>
        <v>0.36585365853658536</v>
      </c>
    </row>
    <row r="1122" spans="1:18" s="78" customFormat="1" x14ac:dyDescent="0.25">
      <c r="A1122" s="72" t="s">
        <v>2590</v>
      </c>
      <c r="B1122" s="73" t="s">
        <v>988</v>
      </c>
      <c r="C1122" s="72"/>
      <c r="D1122" s="73" t="s">
        <v>2556</v>
      </c>
      <c r="E1122" s="74">
        <f>N1122/O1122</f>
        <v>0.36585365853658536</v>
      </c>
      <c r="F1122" s="75"/>
      <c r="G1122" s="76"/>
      <c r="H1122" s="76"/>
      <c r="I1122" s="77"/>
      <c r="J1122" s="77"/>
      <c r="K1122" s="77"/>
      <c r="L1122" s="77"/>
      <c r="M1122" s="77"/>
      <c r="N1122" s="75">
        <f>SUM(N1121)</f>
        <v>90</v>
      </c>
      <c r="O1122" s="75">
        <f>SUM(O1121)</f>
        <v>246</v>
      </c>
      <c r="P1122" s="75"/>
      <c r="R1122" s="79"/>
    </row>
    <row r="1123" spans="1:18" x14ac:dyDescent="0.25">
      <c r="A1123" s="47" t="s">
        <v>1109</v>
      </c>
      <c r="B1123" s="48" t="s">
        <v>1110</v>
      </c>
      <c r="C1123" s="47" t="s">
        <v>1111</v>
      </c>
      <c r="D1123" s="48" t="s">
        <v>1112</v>
      </c>
      <c r="E1123" s="49">
        <v>0.30859999999999999</v>
      </c>
      <c r="F1123" s="50"/>
      <c r="G1123" s="51" t="str">
        <f>IF(E1123&gt;=40%,"X","")</f>
        <v/>
      </c>
      <c r="H1123" s="51"/>
      <c r="I1123" s="52"/>
      <c r="J1123" s="52"/>
      <c r="K1123" s="52"/>
      <c r="L1123" s="52"/>
      <c r="M1123" s="52"/>
      <c r="N1123" s="50">
        <v>162</v>
      </c>
      <c r="O1123" s="50">
        <v>525</v>
      </c>
      <c r="P1123" s="50"/>
      <c r="R1123" s="53">
        <f>N1123/O1123</f>
        <v>0.30857142857142855</v>
      </c>
    </row>
    <row r="1124" spans="1:18" x14ac:dyDescent="0.25">
      <c r="A1124" s="47" t="s">
        <v>1109</v>
      </c>
      <c r="B1124" s="48" t="s">
        <v>1110</v>
      </c>
      <c r="C1124" s="47" t="s">
        <v>1113</v>
      </c>
      <c r="D1124" s="48" t="s">
        <v>1114</v>
      </c>
      <c r="E1124" s="49">
        <v>0.29070000000000001</v>
      </c>
      <c r="F1124" s="50"/>
      <c r="G1124" s="51"/>
      <c r="H1124" s="51" t="str">
        <f>IF(AND( E1124&gt;=30%, E1124 &lt;=39.99%),"X","")</f>
        <v/>
      </c>
      <c r="I1124" s="52"/>
      <c r="J1124" s="52"/>
      <c r="K1124" s="52"/>
      <c r="L1124" s="52"/>
      <c r="M1124" s="52"/>
      <c r="N1124" s="50">
        <v>168</v>
      </c>
      <c r="O1124" s="50">
        <v>578</v>
      </c>
      <c r="P1124" s="50"/>
      <c r="R1124" s="53">
        <f>N1124/O1124</f>
        <v>0.29065743944636679</v>
      </c>
    </row>
    <row r="1125" spans="1:18" x14ac:dyDescent="0.25">
      <c r="A1125" s="47" t="s">
        <v>1109</v>
      </c>
      <c r="B1125" s="48" t="s">
        <v>1110</v>
      </c>
      <c r="C1125" s="47" t="s">
        <v>1115</v>
      </c>
      <c r="D1125" s="48" t="s">
        <v>1116</v>
      </c>
      <c r="E1125" s="49">
        <v>0.20780000000000001</v>
      </c>
      <c r="F1125" s="50"/>
      <c r="G1125" s="51" t="str">
        <f>IF(E1125&gt;=40%,"X","")</f>
        <v/>
      </c>
      <c r="H1125" s="51" t="str">
        <f>IF(AND( E1125&gt;=30%, E1125 &lt;=39.99%),"X","")</f>
        <v/>
      </c>
      <c r="I1125" s="52"/>
      <c r="J1125" s="52"/>
      <c r="K1125" s="52"/>
      <c r="L1125" s="52"/>
      <c r="M1125" s="52"/>
      <c r="N1125" s="50">
        <v>101</v>
      </c>
      <c r="O1125" s="50">
        <v>486</v>
      </c>
      <c r="P1125" s="50"/>
      <c r="R1125" s="53">
        <f>N1125/O1125</f>
        <v>0.20781893004115226</v>
      </c>
    </row>
    <row r="1126" spans="1:18" x14ac:dyDescent="0.25">
      <c r="A1126" s="47" t="s">
        <v>1109</v>
      </c>
      <c r="B1126" s="48" t="s">
        <v>1110</v>
      </c>
      <c r="C1126" s="47" t="s">
        <v>1117</v>
      </c>
      <c r="D1126" s="48" t="s">
        <v>1118</v>
      </c>
      <c r="E1126" s="49">
        <v>0.29189999999999999</v>
      </c>
      <c r="F1126" s="54"/>
      <c r="G1126" s="51" t="str">
        <f>IF(E1126&gt;=40%,"X","")</f>
        <v/>
      </c>
      <c r="H1126" s="51" t="str">
        <f>IF(AND( E1126&gt;=30%, E1126 &lt;=39.99%),"X","")</f>
        <v/>
      </c>
      <c r="I1126" s="52"/>
      <c r="J1126" s="52"/>
      <c r="K1126" s="52"/>
      <c r="L1126" s="52"/>
      <c r="M1126" s="52"/>
      <c r="N1126" s="50">
        <v>101</v>
      </c>
      <c r="O1126" s="50">
        <v>346</v>
      </c>
      <c r="P1126" s="50"/>
      <c r="R1126" s="53">
        <f>N1126/O1126</f>
        <v>0.29190751445086704</v>
      </c>
    </row>
    <row r="1127" spans="1:18" x14ac:dyDescent="0.25">
      <c r="A1127" s="47" t="s">
        <v>1109</v>
      </c>
      <c r="B1127" s="48" t="s">
        <v>1110</v>
      </c>
      <c r="C1127" s="47" t="s">
        <v>1119</v>
      </c>
      <c r="D1127" s="48" t="s">
        <v>1120</v>
      </c>
      <c r="E1127" s="49">
        <v>0.23630000000000001</v>
      </c>
      <c r="F1127" s="54"/>
      <c r="G1127" s="51" t="str">
        <f>IF(E1127&gt;=40%,"X","")</f>
        <v/>
      </c>
      <c r="H1127" s="51" t="str">
        <f>IF(AND( E1127&gt;=30%, E1127 &lt;=39.99%),"X","")</f>
        <v/>
      </c>
      <c r="I1127" s="52"/>
      <c r="J1127" s="52"/>
      <c r="K1127" s="52"/>
      <c r="L1127" s="52"/>
      <c r="M1127" s="52"/>
      <c r="N1127" s="50">
        <v>95</v>
      </c>
      <c r="O1127" s="50">
        <v>402</v>
      </c>
      <c r="P1127" s="50"/>
      <c r="R1127" s="53">
        <f>N1127/O1127</f>
        <v>0.23631840796019901</v>
      </c>
    </row>
    <row r="1128" spans="1:18" s="78" customFormat="1" x14ac:dyDescent="0.25">
      <c r="A1128" s="72" t="s">
        <v>1109</v>
      </c>
      <c r="B1128" s="73" t="s">
        <v>1110</v>
      </c>
      <c r="C1128" s="72"/>
      <c r="D1128" s="73" t="s">
        <v>2556</v>
      </c>
      <c r="E1128" s="74">
        <f>N1128/O1128</f>
        <v>0.26829268292682928</v>
      </c>
      <c r="F1128" s="75"/>
      <c r="G1128" s="76"/>
      <c r="H1128" s="76"/>
      <c r="I1128" s="77"/>
      <c r="J1128" s="77"/>
      <c r="K1128" s="77"/>
      <c r="L1128" s="77"/>
      <c r="M1128" s="77"/>
      <c r="N1128" s="75">
        <f>SUM(N1123:N1127)</f>
        <v>627</v>
      </c>
      <c r="O1128" s="75">
        <f>SUM(O1123:O1127)</f>
        <v>2337</v>
      </c>
      <c r="P1128" s="75"/>
      <c r="R1128" s="79"/>
    </row>
    <row r="1129" spans="1:18" x14ac:dyDescent="0.25">
      <c r="A1129" s="47" t="s">
        <v>837</v>
      </c>
      <c r="B1129" s="48" t="s">
        <v>838</v>
      </c>
      <c r="C1129" s="47" t="s">
        <v>839</v>
      </c>
      <c r="D1129" s="48" t="s">
        <v>840</v>
      </c>
      <c r="E1129" s="49">
        <v>0.2452</v>
      </c>
      <c r="F1129" s="50"/>
      <c r="G1129" s="51" t="str">
        <f>IF(E1129&gt;=40%,"X","")</f>
        <v/>
      </c>
      <c r="H1129" s="51"/>
      <c r="I1129" s="52"/>
      <c r="J1129" s="52"/>
      <c r="K1129" s="52"/>
      <c r="L1129" s="52"/>
      <c r="M1129" s="52"/>
      <c r="N1129" s="50">
        <v>90</v>
      </c>
      <c r="O1129" s="50">
        <v>367</v>
      </c>
      <c r="P1129" s="50"/>
      <c r="R1129" s="53">
        <f>N1129/O1129</f>
        <v>0.24523160762942781</v>
      </c>
    </row>
    <row r="1130" spans="1:18" x14ac:dyDescent="0.25">
      <c r="A1130" s="47" t="s">
        <v>837</v>
      </c>
      <c r="B1130" s="48" t="s">
        <v>838</v>
      </c>
      <c r="C1130" s="47" t="s">
        <v>841</v>
      </c>
      <c r="D1130" s="48" t="s">
        <v>842</v>
      </c>
      <c r="E1130" s="49">
        <v>0.22470000000000001</v>
      </c>
      <c r="F1130" s="50"/>
      <c r="G1130" s="51"/>
      <c r="H1130" s="51" t="str">
        <f>IF(AND( E1130&gt;=30%, E1130 &lt;=39.99%),"X","")</f>
        <v/>
      </c>
      <c r="I1130" s="52"/>
      <c r="J1130" s="52"/>
      <c r="K1130" s="52"/>
      <c r="L1130" s="52"/>
      <c r="M1130" s="52"/>
      <c r="N1130" s="50">
        <v>71</v>
      </c>
      <c r="O1130" s="50">
        <v>316</v>
      </c>
      <c r="P1130" s="50"/>
      <c r="R1130" s="53">
        <f>N1130/O1130</f>
        <v>0.22468354430379747</v>
      </c>
    </row>
    <row r="1131" spans="1:18" s="78" customFormat="1" x14ac:dyDescent="0.25">
      <c r="A1131" s="72" t="s">
        <v>837</v>
      </c>
      <c r="B1131" s="73" t="s">
        <v>838</v>
      </c>
      <c r="C1131" s="72"/>
      <c r="D1131" s="73" t="s">
        <v>2556</v>
      </c>
      <c r="E1131" s="74">
        <f>N1131/O1131</f>
        <v>0.23572474377745242</v>
      </c>
      <c r="F1131" s="75"/>
      <c r="G1131" s="76"/>
      <c r="H1131" s="76"/>
      <c r="I1131" s="77"/>
      <c r="J1131" s="77"/>
      <c r="K1131" s="77"/>
      <c r="L1131" s="77"/>
      <c r="M1131" s="77"/>
      <c r="N1131" s="75">
        <f>SUM(N1129:N1130)</f>
        <v>161</v>
      </c>
      <c r="O1131" s="75">
        <f>SUM(O1129:O1130)</f>
        <v>683</v>
      </c>
      <c r="P1131" s="75"/>
      <c r="R1131" s="79"/>
    </row>
    <row r="1132" spans="1:18" x14ac:dyDescent="0.25">
      <c r="A1132" s="47" t="s">
        <v>1827</v>
      </c>
      <c r="B1132" s="48" t="s">
        <v>1828</v>
      </c>
      <c r="C1132" s="47" t="s">
        <v>1829</v>
      </c>
      <c r="D1132" s="48" t="s">
        <v>1830</v>
      </c>
      <c r="E1132" s="49">
        <v>0.35659999999999997</v>
      </c>
      <c r="F1132" s="50"/>
      <c r="G1132" s="51"/>
      <c r="H1132" s="51" t="str">
        <f>IF(AND( E1132&gt;=30%, E1132 &lt;=39.99%),"X","")</f>
        <v>X</v>
      </c>
      <c r="I1132" s="52"/>
      <c r="J1132" s="52"/>
      <c r="K1132" s="52"/>
      <c r="L1132" s="52"/>
      <c r="M1132" s="52"/>
      <c r="N1132" s="50">
        <v>199</v>
      </c>
      <c r="O1132" s="50">
        <v>558</v>
      </c>
      <c r="P1132" s="50"/>
      <c r="R1132" s="53">
        <f>N1132/O1132</f>
        <v>0.35663082437275984</v>
      </c>
    </row>
    <row r="1133" spans="1:18" x14ac:dyDescent="0.25">
      <c r="A1133" s="47" t="s">
        <v>1827</v>
      </c>
      <c r="B1133" s="48" t="s">
        <v>1828</v>
      </c>
      <c r="C1133" s="47" t="s">
        <v>1831</v>
      </c>
      <c r="D1133" s="48" t="s">
        <v>1832</v>
      </c>
      <c r="E1133" s="49">
        <v>0.36009999999999998</v>
      </c>
      <c r="F1133" s="50"/>
      <c r="G1133" s="51"/>
      <c r="H1133" s="51" t="str">
        <f>IF(AND( E1133&gt;=30%, E1133 &lt;=39.99%),"X","")</f>
        <v>X</v>
      </c>
      <c r="I1133" s="52"/>
      <c r="J1133" s="52"/>
      <c r="K1133" s="52"/>
      <c r="L1133" s="52"/>
      <c r="M1133" s="52"/>
      <c r="N1133" s="50">
        <v>103</v>
      </c>
      <c r="O1133" s="50">
        <v>286</v>
      </c>
      <c r="P1133" s="50"/>
      <c r="R1133" s="53">
        <f>N1133/O1133</f>
        <v>0.36013986013986016</v>
      </c>
    </row>
    <row r="1134" spans="1:18" x14ac:dyDescent="0.25">
      <c r="A1134" s="47" t="s">
        <v>1827</v>
      </c>
      <c r="B1134" s="48" t="s">
        <v>1828</v>
      </c>
      <c r="C1134" s="47" t="s">
        <v>2566</v>
      </c>
      <c r="D1134" s="48" t="s">
        <v>1833</v>
      </c>
      <c r="E1134" s="49">
        <v>0.26540000000000002</v>
      </c>
      <c r="F1134" s="50"/>
      <c r="G1134" s="51"/>
      <c r="H1134" s="51" t="str">
        <f>IF(AND( E1134&gt;=30%, E1134 &lt;=39.99%),"X","")</f>
        <v/>
      </c>
      <c r="I1134" s="52"/>
      <c r="J1134" s="52"/>
      <c r="K1134" s="52"/>
      <c r="L1134" s="52"/>
      <c r="M1134" s="52"/>
      <c r="N1134" s="50">
        <v>95</v>
      </c>
      <c r="O1134" s="50">
        <v>358</v>
      </c>
      <c r="P1134" s="50"/>
      <c r="R1134" s="53">
        <f>N1134/O1134</f>
        <v>0.26536312849162014</v>
      </c>
    </row>
    <row r="1135" spans="1:18" s="78" customFormat="1" x14ac:dyDescent="0.25">
      <c r="A1135" s="72" t="s">
        <v>1827</v>
      </c>
      <c r="B1135" s="73" t="s">
        <v>1828</v>
      </c>
      <c r="C1135" s="72"/>
      <c r="D1135" s="73" t="s">
        <v>2556</v>
      </c>
      <c r="E1135" s="74">
        <f>N1135/O1135</f>
        <v>0.33028286189683859</v>
      </c>
      <c r="F1135" s="75"/>
      <c r="G1135" s="76"/>
      <c r="H1135" s="76"/>
      <c r="I1135" s="77"/>
      <c r="J1135" s="77"/>
      <c r="K1135" s="77"/>
      <c r="L1135" s="77"/>
      <c r="M1135" s="77"/>
      <c r="N1135" s="75">
        <f>SUM(N1132:N1134)</f>
        <v>397</v>
      </c>
      <c r="O1135" s="75">
        <f>SUM(O1132:O1134)</f>
        <v>1202</v>
      </c>
      <c r="P1135" s="75"/>
      <c r="R1135" s="79"/>
    </row>
    <row r="1136" spans="1:18" x14ac:dyDescent="0.25">
      <c r="A1136" s="47" t="s">
        <v>1803</v>
      </c>
      <c r="B1136" s="48" t="s">
        <v>1804</v>
      </c>
      <c r="C1136" s="47" t="s">
        <v>1805</v>
      </c>
      <c r="D1136" s="48" t="s">
        <v>1806</v>
      </c>
      <c r="E1136" s="49">
        <v>0.3402</v>
      </c>
      <c r="F1136" s="50">
        <v>888</v>
      </c>
      <c r="G1136" s="51" t="str">
        <f>IF(E1136&gt;=40%,"X","")</f>
        <v/>
      </c>
      <c r="H1136" s="51"/>
      <c r="I1136" s="52" t="s">
        <v>99</v>
      </c>
      <c r="J1136" s="52"/>
      <c r="K1136" s="52"/>
      <c r="L1136" s="52" t="s">
        <v>100</v>
      </c>
      <c r="M1136" s="52"/>
      <c r="N1136" s="50">
        <v>198</v>
      </c>
      <c r="O1136" s="50">
        <v>582</v>
      </c>
      <c r="P1136" s="50"/>
      <c r="R1136" s="53">
        <f>N1136/O1136</f>
        <v>0.34020618556701032</v>
      </c>
    </row>
    <row r="1137" spans="1:18" x14ac:dyDescent="0.25">
      <c r="A1137" s="47" t="s">
        <v>1803</v>
      </c>
      <c r="B1137" s="48" t="s">
        <v>1804</v>
      </c>
      <c r="C1137" s="47" t="s">
        <v>1807</v>
      </c>
      <c r="D1137" s="48" t="s">
        <v>1808</v>
      </c>
      <c r="E1137" s="49">
        <v>0.2802</v>
      </c>
      <c r="F1137" s="50"/>
      <c r="G1137" s="51"/>
      <c r="H1137" s="51" t="str">
        <f>IF(AND( E1137&gt;=30%, E1137 &lt;=39.99%),"X","")</f>
        <v/>
      </c>
      <c r="I1137" s="52" t="s">
        <v>99</v>
      </c>
      <c r="J1137" s="52"/>
      <c r="K1137" s="52"/>
      <c r="L1137" s="52" t="s">
        <v>100</v>
      </c>
      <c r="M1137" s="52"/>
      <c r="N1137" s="50">
        <v>132</v>
      </c>
      <c r="O1137" s="50">
        <v>471</v>
      </c>
      <c r="P1137" s="50"/>
      <c r="R1137" s="53">
        <f>N1137/O1137</f>
        <v>0.28025477707006369</v>
      </c>
    </row>
    <row r="1138" spans="1:18" x14ac:dyDescent="0.25">
      <c r="A1138" s="47" t="s">
        <v>1803</v>
      </c>
      <c r="B1138" s="48" t="s">
        <v>1804</v>
      </c>
      <c r="C1138" s="47" t="s">
        <v>1809</v>
      </c>
      <c r="D1138" s="48" t="s">
        <v>1810</v>
      </c>
      <c r="E1138" s="49">
        <v>0.222</v>
      </c>
      <c r="F1138" s="50"/>
      <c r="G1138" s="51" t="str">
        <f>IF(E1138&gt;=40%,"X","")</f>
        <v/>
      </c>
      <c r="H1138" s="51"/>
      <c r="I1138" s="52" t="s">
        <v>99</v>
      </c>
      <c r="J1138" s="52"/>
      <c r="K1138" s="52"/>
      <c r="L1138" s="52" t="s">
        <v>100</v>
      </c>
      <c r="M1138" s="52"/>
      <c r="N1138" s="50">
        <v>113</v>
      </c>
      <c r="O1138" s="50">
        <v>509</v>
      </c>
      <c r="P1138" s="50"/>
      <c r="R1138" s="53">
        <f>N1138/O1138</f>
        <v>0.22200392927308449</v>
      </c>
    </row>
    <row r="1139" spans="1:18" s="78" customFormat="1" x14ac:dyDescent="0.25">
      <c r="A1139" s="72" t="s">
        <v>1803</v>
      </c>
      <c r="B1139" s="73" t="s">
        <v>1804</v>
      </c>
      <c r="C1139" s="72"/>
      <c r="D1139" s="73" t="s">
        <v>2556</v>
      </c>
      <c r="E1139" s="74">
        <f>N1139/O1139</f>
        <v>0.28361075544174136</v>
      </c>
      <c r="F1139" s="75"/>
      <c r="G1139" s="76"/>
      <c r="H1139" s="76"/>
      <c r="I1139" s="77"/>
      <c r="J1139" s="77"/>
      <c r="K1139" s="77"/>
      <c r="L1139" s="77"/>
      <c r="M1139" s="77"/>
      <c r="N1139" s="75">
        <f>SUM(N1136:N1138)</f>
        <v>443</v>
      </c>
      <c r="O1139" s="75">
        <f>SUM(O1136:O1138)</f>
        <v>1562</v>
      </c>
      <c r="P1139" s="75"/>
      <c r="R1139" s="79"/>
    </row>
    <row r="1140" spans="1:18" x14ac:dyDescent="0.25">
      <c r="A1140" s="47" t="s">
        <v>1287</v>
      </c>
      <c r="B1140" s="48" t="s">
        <v>1288</v>
      </c>
      <c r="C1140" s="47" t="s">
        <v>1289</v>
      </c>
      <c r="D1140" s="48" t="s">
        <v>1290</v>
      </c>
      <c r="E1140" s="49">
        <v>0.33860000000000001</v>
      </c>
      <c r="F1140" s="50">
        <v>888</v>
      </c>
      <c r="G1140" s="51" t="str">
        <f t="shared" ref="G1140:G1146" si="107">IF(E1140&gt;=40%,"X","")</f>
        <v/>
      </c>
      <c r="H1140" s="51" t="str">
        <f t="shared" ref="H1140:H1146" si="108">IF(AND( E1140&gt;=30%, E1140 &lt;=39.99%),"X","")</f>
        <v>X</v>
      </c>
      <c r="I1140" s="52"/>
      <c r="J1140" s="52"/>
      <c r="K1140" s="52"/>
      <c r="L1140" s="52"/>
      <c r="M1140" s="52"/>
      <c r="N1140" s="50">
        <v>170</v>
      </c>
      <c r="O1140" s="50">
        <v>502</v>
      </c>
      <c r="P1140" s="50"/>
      <c r="R1140" s="53">
        <f t="shared" ref="R1140:R1146" si="109">N1140/O1140</f>
        <v>0.3386454183266932</v>
      </c>
    </row>
    <row r="1141" spans="1:18" x14ac:dyDescent="0.25">
      <c r="A1141" s="47" t="s">
        <v>1287</v>
      </c>
      <c r="B1141" s="48" t="s">
        <v>1288</v>
      </c>
      <c r="C1141" s="47" t="s">
        <v>1291</v>
      </c>
      <c r="D1141" s="48" t="s">
        <v>1292</v>
      </c>
      <c r="E1141" s="49">
        <v>0.26050000000000001</v>
      </c>
      <c r="F1141" s="50"/>
      <c r="G1141" s="51" t="str">
        <f t="shared" si="107"/>
        <v/>
      </c>
      <c r="H1141" s="51" t="str">
        <f t="shared" si="108"/>
        <v/>
      </c>
      <c r="I1141" s="52"/>
      <c r="J1141" s="52"/>
      <c r="K1141" s="52"/>
      <c r="L1141" s="52"/>
      <c r="M1141" s="52"/>
      <c r="N1141" s="50">
        <v>99</v>
      </c>
      <c r="O1141" s="50">
        <v>380</v>
      </c>
      <c r="P1141" s="50"/>
      <c r="R1141" s="53">
        <f t="shared" si="109"/>
        <v>0.26052631578947366</v>
      </c>
    </row>
    <row r="1142" spans="1:18" x14ac:dyDescent="0.25">
      <c r="A1142" s="47" t="s">
        <v>1287</v>
      </c>
      <c r="B1142" s="48" t="s">
        <v>1288</v>
      </c>
      <c r="C1142" s="47" t="s">
        <v>1293</v>
      </c>
      <c r="D1142" s="48" t="s">
        <v>1294</v>
      </c>
      <c r="E1142" s="49">
        <v>0.2039</v>
      </c>
      <c r="F1142" s="50"/>
      <c r="G1142" s="51" t="str">
        <f t="shared" si="107"/>
        <v/>
      </c>
      <c r="H1142" s="51" t="str">
        <f t="shared" si="108"/>
        <v/>
      </c>
      <c r="I1142" s="52"/>
      <c r="J1142" s="52"/>
      <c r="K1142" s="52"/>
      <c r="L1142" s="52"/>
      <c r="M1142" s="52"/>
      <c r="N1142" s="50">
        <v>63</v>
      </c>
      <c r="O1142" s="50">
        <v>309</v>
      </c>
      <c r="P1142" s="50"/>
      <c r="R1142" s="53">
        <f t="shared" si="109"/>
        <v>0.20388349514563106</v>
      </c>
    </row>
    <row r="1143" spans="1:18" x14ac:dyDescent="0.25">
      <c r="A1143" s="47" t="s">
        <v>1287</v>
      </c>
      <c r="B1143" s="48" t="s">
        <v>1288</v>
      </c>
      <c r="C1143" s="47" t="s">
        <v>1295</v>
      </c>
      <c r="D1143" s="48" t="s">
        <v>1296</v>
      </c>
      <c r="E1143" s="49">
        <v>0.19819999999999999</v>
      </c>
      <c r="F1143" s="54"/>
      <c r="G1143" s="51" t="str">
        <f t="shared" si="107"/>
        <v/>
      </c>
      <c r="H1143" s="51" t="str">
        <f t="shared" si="108"/>
        <v/>
      </c>
      <c r="I1143" s="52"/>
      <c r="J1143" s="52"/>
      <c r="K1143" s="52"/>
      <c r="L1143" s="52"/>
      <c r="M1143" s="52"/>
      <c r="N1143" s="50">
        <v>22</v>
      </c>
      <c r="O1143" s="50">
        <v>111</v>
      </c>
      <c r="P1143" s="50"/>
      <c r="R1143" s="53">
        <f t="shared" si="109"/>
        <v>0.1981981981981982</v>
      </c>
    </row>
    <row r="1144" spans="1:18" x14ac:dyDescent="0.25">
      <c r="A1144" s="47" t="s">
        <v>1287</v>
      </c>
      <c r="B1144" s="48" t="s">
        <v>1288</v>
      </c>
      <c r="C1144" s="47" t="s">
        <v>1297</v>
      </c>
      <c r="D1144" s="48" t="s">
        <v>1298</v>
      </c>
      <c r="E1144" s="49">
        <v>0.1358</v>
      </c>
      <c r="F1144" s="54"/>
      <c r="G1144" s="51" t="str">
        <f t="shared" si="107"/>
        <v/>
      </c>
      <c r="H1144" s="51" t="str">
        <f t="shared" si="108"/>
        <v/>
      </c>
      <c r="I1144" s="52"/>
      <c r="J1144" s="52"/>
      <c r="K1144" s="52"/>
      <c r="L1144" s="52"/>
      <c r="M1144" s="52"/>
      <c r="N1144" s="50">
        <v>11</v>
      </c>
      <c r="O1144" s="50">
        <v>81</v>
      </c>
      <c r="P1144" s="50"/>
      <c r="R1144" s="53">
        <f t="shared" si="109"/>
        <v>0.13580246913580246</v>
      </c>
    </row>
    <row r="1145" spans="1:18" x14ac:dyDescent="0.25">
      <c r="A1145" s="47" t="s">
        <v>1287</v>
      </c>
      <c r="B1145" s="48" t="s">
        <v>1288</v>
      </c>
      <c r="C1145" s="47" t="s">
        <v>1299</v>
      </c>
      <c r="D1145" s="48" t="s">
        <v>1300</v>
      </c>
      <c r="E1145" s="49">
        <v>0.2205</v>
      </c>
      <c r="F1145" s="50"/>
      <c r="G1145" s="51" t="str">
        <f t="shared" si="107"/>
        <v/>
      </c>
      <c r="H1145" s="51" t="str">
        <f t="shared" si="108"/>
        <v/>
      </c>
      <c r="I1145" s="52"/>
      <c r="J1145" s="52"/>
      <c r="K1145" s="52"/>
      <c r="L1145" s="52"/>
      <c r="M1145" s="52"/>
      <c r="N1145" s="50">
        <v>28</v>
      </c>
      <c r="O1145" s="50">
        <v>127</v>
      </c>
      <c r="P1145" s="50"/>
      <c r="R1145" s="53">
        <f t="shared" si="109"/>
        <v>0.22047244094488189</v>
      </c>
    </row>
    <row r="1146" spans="1:18" x14ac:dyDescent="0.25">
      <c r="A1146" s="47" t="s">
        <v>1287</v>
      </c>
      <c r="B1146" s="48" t="s">
        <v>1288</v>
      </c>
      <c r="C1146" s="47" t="s">
        <v>1301</v>
      </c>
      <c r="D1146" s="48" t="s">
        <v>1302</v>
      </c>
      <c r="E1146" s="49">
        <v>0.19</v>
      </c>
      <c r="F1146" s="50"/>
      <c r="G1146" s="51" t="str">
        <f t="shared" si="107"/>
        <v/>
      </c>
      <c r="H1146" s="51" t="str">
        <f t="shared" si="108"/>
        <v/>
      </c>
      <c r="I1146" s="52"/>
      <c r="J1146" s="52"/>
      <c r="K1146" s="52"/>
      <c r="L1146" s="52"/>
      <c r="M1146" s="52"/>
      <c r="N1146" s="50">
        <v>19</v>
      </c>
      <c r="O1146" s="50">
        <v>100</v>
      </c>
      <c r="P1146" s="50"/>
      <c r="R1146" s="53">
        <f t="shared" si="109"/>
        <v>0.19</v>
      </c>
    </row>
    <row r="1147" spans="1:18" s="78" customFormat="1" x14ac:dyDescent="0.25">
      <c r="A1147" s="72" t="s">
        <v>1287</v>
      </c>
      <c r="B1147" s="73" t="s">
        <v>1288</v>
      </c>
      <c r="C1147" s="72"/>
      <c r="D1147" s="73" t="s">
        <v>2556</v>
      </c>
      <c r="E1147" s="74">
        <f>N1147/O1147</f>
        <v>0.25590062111801243</v>
      </c>
      <c r="F1147" s="75"/>
      <c r="G1147" s="76"/>
      <c r="H1147" s="76"/>
      <c r="I1147" s="77"/>
      <c r="J1147" s="77"/>
      <c r="K1147" s="77"/>
      <c r="L1147" s="77"/>
      <c r="M1147" s="77"/>
      <c r="N1147" s="75">
        <f>SUM(N1140:N1146)</f>
        <v>412</v>
      </c>
      <c r="O1147" s="75">
        <f>SUM(O1140:O1146)</f>
        <v>1610</v>
      </c>
      <c r="P1147" s="75"/>
      <c r="R1147" s="79"/>
    </row>
    <row r="1148" spans="1:18" x14ac:dyDescent="0.25">
      <c r="A1148" s="47" t="s">
        <v>1767</v>
      </c>
      <c r="B1148" s="48" t="s">
        <v>1768</v>
      </c>
      <c r="C1148" s="47" t="s">
        <v>1769</v>
      </c>
      <c r="D1148" s="48" t="s">
        <v>1770</v>
      </c>
      <c r="E1148" s="49">
        <v>0.18909999999999999</v>
      </c>
      <c r="F1148" s="54"/>
      <c r="G1148" s="51" t="str">
        <f t="shared" ref="G1148:G1153" si="110">IF(E1148&gt;=40%,"X","")</f>
        <v/>
      </c>
      <c r="H1148" s="51" t="str">
        <f t="shared" ref="H1148:H1153" si="111">IF(AND( E1148&gt;=30%, E1148 &lt;=39.99%),"X","")</f>
        <v/>
      </c>
      <c r="I1148" s="52" t="s">
        <v>99</v>
      </c>
      <c r="J1148" s="52"/>
      <c r="K1148" s="52"/>
      <c r="L1148" s="52" t="s">
        <v>100</v>
      </c>
      <c r="M1148" s="52"/>
      <c r="N1148" s="50">
        <v>101</v>
      </c>
      <c r="O1148" s="50">
        <v>534</v>
      </c>
      <c r="P1148" s="50"/>
      <c r="R1148" s="53">
        <f t="shared" ref="R1148:R1153" si="112">N1148/O1148</f>
        <v>0.18913857677902621</v>
      </c>
    </row>
    <row r="1149" spans="1:18" x14ac:dyDescent="0.25">
      <c r="A1149" s="47" t="s">
        <v>1767</v>
      </c>
      <c r="B1149" s="48" t="s">
        <v>1768</v>
      </c>
      <c r="C1149" s="47" t="s">
        <v>1771</v>
      </c>
      <c r="D1149" s="48" t="s">
        <v>1772</v>
      </c>
      <c r="E1149" s="49">
        <v>0.32300000000000001</v>
      </c>
      <c r="F1149" s="54"/>
      <c r="G1149" s="51" t="str">
        <f t="shared" si="110"/>
        <v/>
      </c>
      <c r="H1149" s="51" t="str">
        <f t="shared" si="111"/>
        <v>X</v>
      </c>
      <c r="I1149" s="52" t="s">
        <v>99</v>
      </c>
      <c r="J1149" s="52"/>
      <c r="K1149" s="52"/>
      <c r="L1149" s="52" t="s">
        <v>100</v>
      </c>
      <c r="M1149" s="52"/>
      <c r="N1149" s="50">
        <v>157</v>
      </c>
      <c r="O1149" s="50">
        <v>486</v>
      </c>
      <c r="P1149" s="50"/>
      <c r="R1149" s="53">
        <f t="shared" si="112"/>
        <v>0.32304526748971191</v>
      </c>
    </row>
    <row r="1150" spans="1:18" x14ac:dyDescent="0.25">
      <c r="A1150" s="47" t="s">
        <v>1767</v>
      </c>
      <c r="B1150" s="48" t="s">
        <v>1768</v>
      </c>
      <c r="C1150" s="47" t="s">
        <v>1773</v>
      </c>
      <c r="D1150" s="48" t="s">
        <v>1774</v>
      </c>
      <c r="E1150" s="49">
        <v>0.55689999999999995</v>
      </c>
      <c r="F1150" s="50"/>
      <c r="G1150" s="51" t="str">
        <f t="shared" si="110"/>
        <v>X</v>
      </c>
      <c r="H1150" s="51" t="str">
        <f t="shared" si="111"/>
        <v/>
      </c>
      <c r="I1150" s="52" t="s">
        <v>99</v>
      </c>
      <c r="J1150" s="52"/>
      <c r="K1150" s="52"/>
      <c r="L1150" s="52" t="s">
        <v>100</v>
      </c>
      <c r="M1150" s="52"/>
      <c r="N1150" s="50">
        <v>328</v>
      </c>
      <c r="O1150" s="50">
        <v>589</v>
      </c>
      <c r="P1150" s="50"/>
      <c r="R1150" s="53">
        <f t="shared" si="112"/>
        <v>0.55687606112054333</v>
      </c>
    </row>
    <row r="1151" spans="1:18" x14ac:dyDescent="0.25">
      <c r="A1151" s="47" t="s">
        <v>1767</v>
      </c>
      <c r="B1151" s="48" t="s">
        <v>1768</v>
      </c>
      <c r="C1151" s="47" t="s">
        <v>1775</v>
      </c>
      <c r="D1151" s="48" t="s">
        <v>1776</v>
      </c>
      <c r="E1151" s="49">
        <v>0.30690000000000001</v>
      </c>
      <c r="F1151" s="50"/>
      <c r="G1151" s="51" t="str">
        <f t="shared" si="110"/>
        <v/>
      </c>
      <c r="H1151" s="51" t="str">
        <f t="shared" si="111"/>
        <v>X</v>
      </c>
      <c r="I1151" s="52" t="s">
        <v>99</v>
      </c>
      <c r="J1151" s="52"/>
      <c r="K1151" s="52"/>
      <c r="L1151" s="52" t="s">
        <v>100</v>
      </c>
      <c r="M1151" s="52"/>
      <c r="N1151" s="50">
        <v>190</v>
      </c>
      <c r="O1151" s="50">
        <v>619</v>
      </c>
      <c r="P1151" s="50"/>
      <c r="R1151" s="53">
        <f t="shared" si="112"/>
        <v>0.30694668820678511</v>
      </c>
    </row>
    <row r="1152" spans="1:18" x14ac:dyDescent="0.25">
      <c r="A1152" s="47" t="s">
        <v>1767</v>
      </c>
      <c r="B1152" s="48" t="s">
        <v>1768</v>
      </c>
      <c r="C1152" s="47" t="s">
        <v>1777</v>
      </c>
      <c r="D1152" s="48" t="s">
        <v>1778</v>
      </c>
      <c r="E1152" s="49">
        <v>0.2974</v>
      </c>
      <c r="F1152" s="50"/>
      <c r="G1152" s="51" t="str">
        <f t="shared" si="110"/>
        <v/>
      </c>
      <c r="H1152" s="51" t="str">
        <f t="shared" si="111"/>
        <v/>
      </c>
      <c r="I1152" s="52" t="s">
        <v>99</v>
      </c>
      <c r="J1152" s="52"/>
      <c r="K1152" s="52"/>
      <c r="L1152" s="52" t="s">
        <v>100</v>
      </c>
      <c r="M1152" s="52"/>
      <c r="N1152" s="50">
        <v>160</v>
      </c>
      <c r="O1152" s="50">
        <v>538</v>
      </c>
      <c r="P1152" s="50"/>
      <c r="R1152" s="53">
        <f t="shared" si="112"/>
        <v>0.29739776951672864</v>
      </c>
    </row>
    <row r="1153" spans="1:18" x14ac:dyDescent="0.25">
      <c r="A1153" s="47" t="s">
        <v>1767</v>
      </c>
      <c r="B1153" s="48" t="s">
        <v>1768</v>
      </c>
      <c r="C1153" s="47" t="s">
        <v>1779</v>
      </c>
      <c r="D1153" s="48" t="s">
        <v>1780</v>
      </c>
      <c r="E1153" s="49">
        <v>0.2487</v>
      </c>
      <c r="F1153" s="50"/>
      <c r="G1153" s="51" t="str">
        <f t="shared" si="110"/>
        <v/>
      </c>
      <c r="H1153" s="51" t="str">
        <f t="shared" si="111"/>
        <v/>
      </c>
      <c r="I1153" s="52" t="s">
        <v>99</v>
      </c>
      <c r="J1153" s="52"/>
      <c r="K1153" s="52"/>
      <c r="L1153" s="52" t="s">
        <v>100</v>
      </c>
      <c r="M1153" s="52"/>
      <c r="N1153" s="50">
        <v>326</v>
      </c>
      <c r="O1153" s="50">
        <v>1311</v>
      </c>
      <c r="P1153" s="50"/>
      <c r="R1153" s="53">
        <f t="shared" si="112"/>
        <v>0.2486651411136537</v>
      </c>
    </row>
    <row r="1154" spans="1:18" s="78" customFormat="1" x14ac:dyDescent="0.25">
      <c r="A1154" s="72" t="s">
        <v>1767</v>
      </c>
      <c r="B1154" s="73" t="s">
        <v>1768</v>
      </c>
      <c r="C1154" s="72"/>
      <c r="D1154" s="73" t="s">
        <v>2556</v>
      </c>
      <c r="E1154" s="74">
        <f>N1154/O1154</f>
        <v>0.30954132940887907</v>
      </c>
      <c r="F1154" s="75"/>
      <c r="G1154" s="76"/>
      <c r="H1154" s="76"/>
      <c r="I1154" s="77"/>
      <c r="J1154" s="77"/>
      <c r="K1154" s="77"/>
      <c r="L1154" s="77"/>
      <c r="M1154" s="77"/>
      <c r="N1154" s="75">
        <f>SUM(N1148:N1153)</f>
        <v>1262</v>
      </c>
      <c r="O1154" s="75">
        <f>SUM(O1148:O1153)</f>
        <v>4077</v>
      </c>
      <c r="P1154" s="75"/>
      <c r="R1154" s="79"/>
    </row>
    <row r="1155" spans="1:18" x14ac:dyDescent="0.25">
      <c r="A1155" s="47" t="s">
        <v>1913</v>
      </c>
      <c r="B1155" s="48" t="s">
        <v>1914</v>
      </c>
      <c r="C1155" s="47" t="s">
        <v>1915</v>
      </c>
      <c r="D1155" s="48" t="s">
        <v>1916</v>
      </c>
      <c r="E1155" s="49">
        <v>0.26519999999999999</v>
      </c>
      <c r="F1155" s="50">
        <v>888</v>
      </c>
      <c r="G1155" s="51" t="str">
        <f>IF(E1155&gt;=40%,"X","")</f>
        <v/>
      </c>
      <c r="H1155" s="51" t="str">
        <f>IF(AND( E1155&gt;=30%, E1155 &lt;=39.99%),"X","")</f>
        <v/>
      </c>
      <c r="I1155" s="52"/>
      <c r="J1155" s="52"/>
      <c r="K1155" s="52"/>
      <c r="L1155" s="52"/>
      <c r="M1155" s="52"/>
      <c r="N1155" s="50">
        <v>70</v>
      </c>
      <c r="O1155" s="50">
        <v>264</v>
      </c>
      <c r="P1155" s="50"/>
      <c r="R1155" s="53">
        <f>N1155/O1155</f>
        <v>0.26515151515151514</v>
      </c>
    </row>
    <row r="1156" spans="1:18" x14ac:dyDescent="0.25">
      <c r="A1156" s="47" t="s">
        <v>1913</v>
      </c>
      <c r="B1156" s="48" t="s">
        <v>1914</v>
      </c>
      <c r="C1156" s="47" t="s">
        <v>1917</v>
      </c>
      <c r="D1156" s="48" t="s">
        <v>1918</v>
      </c>
      <c r="E1156" s="49">
        <v>0.29330000000000001</v>
      </c>
      <c r="F1156" s="50"/>
      <c r="G1156" s="51" t="str">
        <f>IF(E1156&gt;=40%,"X","")</f>
        <v/>
      </c>
      <c r="H1156" s="51" t="str">
        <f>IF(AND( E1156&gt;=30%, E1156 &lt;=39.99%),"X","")</f>
        <v/>
      </c>
      <c r="I1156" s="52"/>
      <c r="J1156" s="52"/>
      <c r="K1156" s="52"/>
      <c r="L1156" s="52"/>
      <c r="M1156" s="52"/>
      <c r="N1156" s="50">
        <v>66</v>
      </c>
      <c r="O1156" s="50">
        <v>225</v>
      </c>
      <c r="P1156" s="50"/>
      <c r="R1156" s="53">
        <f>N1156/O1156</f>
        <v>0.29333333333333333</v>
      </c>
    </row>
    <row r="1157" spans="1:18" s="78" customFormat="1" x14ac:dyDescent="0.25">
      <c r="A1157" s="72" t="s">
        <v>1913</v>
      </c>
      <c r="B1157" s="73" t="s">
        <v>1914</v>
      </c>
      <c r="C1157" s="72"/>
      <c r="D1157" s="73" t="s">
        <v>2556</v>
      </c>
      <c r="E1157" s="74">
        <f>N1157/O1157</f>
        <v>0.27811860940695299</v>
      </c>
      <c r="F1157" s="75"/>
      <c r="G1157" s="76"/>
      <c r="H1157" s="76"/>
      <c r="I1157" s="77"/>
      <c r="J1157" s="77"/>
      <c r="K1157" s="77"/>
      <c r="L1157" s="77"/>
      <c r="M1157" s="77"/>
      <c r="N1157" s="75">
        <f>SUM(N1155:N1156)</f>
        <v>136</v>
      </c>
      <c r="O1157" s="75">
        <f>SUM(O1155:O1156)</f>
        <v>489</v>
      </c>
      <c r="P1157" s="75"/>
      <c r="R1157" s="79"/>
    </row>
    <row r="1158" spans="1:18" x14ac:dyDescent="0.25">
      <c r="A1158" s="47" t="s">
        <v>831</v>
      </c>
      <c r="B1158" s="48" t="s">
        <v>832</v>
      </c>
      <c r="C1158" s="47" t="s">
        <v>833</v>
      </c>
      <c r="D1158" s="48" t="s">
        <v>834</v>
      </c>
      <c r="E1158" s="49">
        <v>0.152</v>
      </c>
      <c r="F1158" s="50">
        <v>888</v>
      </c>
      <c r="G1158" s="51" t="str">
        <f>IF(E1158&gt;=40%,"X","")</f>
        <v/>
      </c>
      <c r="H1158" s="51" t="str">
        <f>IF(AND( E1158&gt;=30%, E1158 &lt;=39.99%),"X","")</f>
        <v/>
      </c>
      <c r="I1158" s="52"/>
      <c r="J1158" s="52"/>
      <c r="K1158" s="52"/>
      <c r="L1158" s="52"/>
      <c r="M1158" s="52"/>
      <c r="N1158" s="50">
        <v>74</v>
      </c>
      <c r="O1158" s="50">
        <v>487</v>
      </c>
      <c r="P1158" s="50"/>
      <c r="R1158" s="53">
        <f>N1158/O1158</f>
        <v>0.15195071868583163</v>
      </c>
    </row>
    <row r="1159" spans="1:18" x14ac:dyDescent="0.25">
      <c r="A1159" s="47" t="s">
        <v>831</v>
      </c>
      <c r="B1159" s="48" t="s">
        <v>832</v>
      </c>
      <c r="C1159" s="47" t="s">
        <v>835</v>
      </c>
      <c r="D1159" s="48" t="s">
        <v>836</v>
      </c>
      <c r="E1159" s="49">
        <v>0.1648</v>
      </c>
      <c r="F1159" s="50"/>
      <c r="G1159" s="51" t="str">
        <f>IF(E1159&gt;=40%,"X","")</f>
        <v/>
      </c>
      <c r="H1159" s="51" t="str">
        <f>IF(AND( E1159&gt;=30%, E1159 &lt;=39.99%),"X","")</f>
        <v/>
      </c>
      <c r="I1159" s="52"/>
      <c r="J1159" s="52"/>
      <c r="K1159" s="52"/>
      <c r="L1159" s="52"/>
      <c r="M1159" s="52"/>
      <c r="N1159" s="50">
        <v>59</v>
      </c>
      <c r="O1159" s="50">
        <v>358</v>
      </c>
      <c r="P1159" s="50"/>
      <c r="R1159" s="53">
        <f>N1159/O1159</f>
        <v>0.16480446927374301</v>
      </c>
    </row>
    <row r="1160" spans="1:18" s="78" customFormat="1" x14ac:dyDescent="0.25">
      <c r="A1160" s="72" t="s">
        <v>831</v>
      </c>
      <c r="B1160" s="73" t="s">
        <v>832</v>
      </c>
      <c r="C1160" s="72"/>
      <c r="D1160" s="73" t="s">
        <v>2556</v>
      </c>
      <c r="E1160" s="74">
        <f>N1160/O1160</f>
        <v>0.15739644970414202</v>
      </c>
      <c r="F1160" s="75"/>
      <c r="G1160" s="76"/>
      <c r="H1160" s="76"/>
      <c r="I1160" s="77"/>
      <c r="J1160" s="77"/>
      <c r="K1160" s="77"/>
      <c r="L1160" s="77"/>
      <c r="M1160" s="77"/>
      <c r="N1160" s="75">
        <f>SUM(N1158:N1159)</f>
        <v>133</v>
      </c>
      <c r="O1160" s="75">
        <f>SUM(O1158:O1159)</f>
        <v>845</v>
      </c>
      <c r="P1160" s="75"/>
      <c r="R1160" s="79"/>
    </row>
    <row r="1161" spans="1:18" x14ac:dyDescent="0.25">
      <c r="A1161" s="47" t="s">
        <v>2260</v>
      </c>
      <c r="B1161" s="48" t="s">
        <v>2261</v>
      </c>
      <c r="C1161" s="47" t="s">
        <v>2264</v>
      </c>
      <c r="D1161" s="48" t="s">
        <v>2265</v>
      </c>
      <c r="E1161" s="49">
        <v>0.2303</v>
      </c>
      <c r="F1161" s="50"/>
      <c r="G1161" s="51" t="str">
        <f>IF(E1161&gt;=40%,"X","")</f>
        <v/>
      </c>
      <c r="H1161" s="51" t="str">
        <f>IF(AND( E1161&gt;=30%, E1161 &lt;=39.99%),"X","")</f>
        <v/>
      </c>
      <c r="I1161" s="52"/>
      <c r="J1161" s="52"/>
      <c r="K1161" s="52"/>
      <c r="L1161" s="52"/>
      <c r="M1161" s="52"/>
      <c r="N1161" s="50">
        <v>73</v>
      </c>
      <c r="O1161" s="50">
        <v>317</v>
      </c>
      <c r="P1161" s="50"/>
      <c r="R1161" s="53">
        <f>N1161/O1161</f>
        <v>0.2302839116719243</v>
      </c>
    </row>
    <row r="1162" spans="1:18" x14ac:dyDescent="0.25">
      <c r="A1162" s="47" t="s">
        <v>2260</v>
      </c>
      <c r="B1162" s="48" t="s">
        <v>2261</v>
      </c>
      <c r="C1162" s="47" t="s">
        <v>2262</v>
      </c>
      <c r="D1162" s="48" t="s">
        <v>2263</v>
      </c>
      <c r="E1162" s="49">
        <v>0.26369999999999999</v>
      </c>
      <c r="F1162" s="54"/>
      <c r="G1162" s="51" t="str">
        <f>IF(E1162&gt;=40%,"X","")</f>
        <v/>
      </c>
      <c r="H1162" s="51" t="str">
        <f>IF(AND( E1162&gt;=30%, E1162 &lt;=39.99%),"X","")</f>
        <v/>
      </c>
      <c r="I1162" s="52"/>
      <c r="J1162" s="52"/>
      <c r="K1162" s="52"/>
      <c r="L1162" s="52"/>
      <c r="M1162" s="52"/>
      <c r="N1162" s="50">
        <v>135</v>
      </c>
      <c r="O1162" s="50">
        <v>512</v>
      </c>
      <c r="P1162" s="50"/>
      <c r="R1162" s="53">
        <f>N1162/O1162</f>
        <v>0.263671875</v>
      </c>
    </row>
    <row r="1163" spans="1:18" x14ac:dyDescent="0.25">
      <c r="A1163" s="47" t="s">
        <v>2260</v>
      </c>
      <c r="B1163" s="48" t="s">
        <v>2261</v>
      </c>
      <c r="C1163" s="47" t="s">
        <v>2266</v>
      </c>
      <c r="D1163" s="48" t="s">
        <v>2267</v>
      </c>
      <c r="E1163" s="49">
        <v>0.1661</v>
      </c>
      <c r="F1163" s="50"/>
      <c r="G1163" s="51" t="str">
        <f>IF(E1163&gt;=40%,"X","")</f>
        <v/>
      </c>
      <c r="H1163" s="51" t="str">
        <f>IF(AND( E1163&gt;=30%, E1163 &lt;=39.99%),"X","")</f>
        <v/>
      </c>
      <c r="I1163" s="52"/>
      <c r="J1163" s="52"/>
      <c r="K1163" s="52"/>
      <c r="L1163" s="52"/>
      <c r="M1163" s="52"/>
      <c r="N1163" s="50">
        <v>49</v>
      </c>
      <c r="O1163" s="50">
        <v>295</v>
      </c>
      <c r="P1163" s="50"/>
      <c r="R1163" s="53">
        <f>N1163/O1163</f>
        <v>0.16610169491525423</v>
      </c>
    </row>
    <row r="1164" spans="1:18" s="78" customFormat="1" x14ac:dyDescent="0.25">
      <c r="A1164" s="72" t="s">
        <v>2260</v>
      </c>
      <c r="B1164" s="73" t="s">
        <v>2261</v>
      </c>
      <c r="C1164" s="72"/>
      <c r="D1164" s="73" t="s">
        <v>2556</v>
      </c>
      <c r="E1164" s="74">
        <f>N1164/O1164</f>
        <v>0.22864768683274023</v>
      </c>
      <c r="F1164" s="75"/>
      <c r="G1164" s="76"/>
      <c r="H1164" s="76"/>
      <c r="I1164" s="77"/>
      <c r="J1164" s="77"/>
      <c r="K1164" s="77"/>
      <c r="L1164" s="77"/>
      <c r="M1164" s="77"/>
      <c r="N1164" s="75">
        <f>SUM(N1161:N1163)</f>
        <v>257</v>
      </c>
      <c r="O1164" s="75">
        <f>SUM(O1161:O1163)</f>
        <v>1124</v>
      </c>
      <c r="P1164" s="75"/>
      <c r="R1164" s="79"/>
    </row>
    <row r="1165" spans="1:18" x14ac:dyDescent="0.25">
      <c r="A1165" s="47" t="s">
        <v>2294</v>
      </c>
      <c r="B1165" s="48" t="s">
        <v>2295</v>
      </c>
      <c r="C1165" s="47" t="s">
        <v>2296</v>
      </c>
      <c r="D1165" s="48" t="s">
        <v>2297</v>
      </c>
      <c r="E1165" s="49">
        <v>0.4128</v>
      </c>
      <c r="F1165" s="50"/>
      <c r="G1165" s="51" t="str">
        <f>IF(E1165&gt;=40%,"X","")</f>
        <v>X</v>
      </c>
      <c r="H1165" s="51" t="str">
        <f>IF(AND( E1165&gt;=30%, E1165 &lt;=39.99%),"X","")</f>
        <v/>
      </c>
      <c r="I1165" s="52" t="s">
        <v>99</v>
      </c>
      <c r="J1165" s="52"/>
      <c r="K1165" s="52"/>
      <c r="L1165" s="52" t="s">
        <v>100</v>
      </c>
      <c r="M1165" s="52"/>
      <c r="N1165" s="50">
        <v>135</v>
      </c>
      <c r="O1165" s="50">
        <v>327</v>
      </c>
      <c r="P1165" s="50"/>
      <c r="R1165" s="53">
        <f>N1165/O1165</f>
        <v>0.41284403669724773</v>
      </c>
    </row>
    <row r="1166" spans="1:18" s="78" customFormat="1" x14ac:dyDescent="0.25">
      <c r="A1166" s="72" t="s">
        <v>2294</v>
      </c>
      <c r="B1166" s="73" t="s">
        <v>2295</v>
      </c>
      <c r="C1166" s="72"/>
      <c r="D1166" s="73" t="s">
        <v>2556</v>
      </c>
      <c r="E1166" s="74">
        <f>N1166/O1166</f>
        <v>0.41284403669724773</v>
      </c>
      <c r="F1166" s="75"/>
      <c r="G1166" s="76"/>
      <c r="H1166" s="76"/>
      <c r="I1166" s="77"/>
      <c r="J1166" s="77"/>
      <c r="K1166" s="77"/>
      <c r="L1166" s="77"/>
      <c r="M1166" s="77"/>
      <c r="N1166" s="75">
        <f>SUM(N1165)</f>
        <v>135</v>
      </c>
      <c r="O1166" s="75">
        <f>SUM(O1165)</f>
        <v>327</v>
      </c>
      <c r="P1166" s="75"/>
      <c r="R1166" s="79"/>
    </row>
    <row r="1167" spans="1:18" x14ac:dyDescent="0.25">
      <c r="A1167" s="47" t="s">
        <v>1005</v>
      </c>
      <c r="B1167" s="48" t="s">
        <v>1006</v>
      </c>
      <c r="C1167" s="47" t="s">
        <v>1007</v>
      </c>
      <c r="D1167" s="48" t="s">
        <v>1008</v>
      </c>
      <c r="E1167" s="49">
        <v>0.3967</v>
      </c>
      <c r="F1167" s="50"/>
      <c r="G1167" s="51" t="str">
        <f>IF(E1167&gt;=40%,"X","")</f>
        <v/>
      </c>
      <c r="H1167" s="51" t="str">
        <f>IF(AND( E1167&gt;=30%, E1167 &lt;=39.99%),"X","")</f>
        <v>X</v>
      </c>
      <c r="I1167" s="52" t="s">
        <v>99</v>
      </c>
      <c r="J1167" s="52"/>
      <c r="K1167" s="52"/>
      <c r="L1167" s="52" t="s">
        <v>100</v>
      </c>
      <c r="M1167" s="52"/>
      <c r="N1167" s="50">
        <v>244</v>
      </c>
      <c r="O1167" s="50">
        <v>615</v>
      </c>
      <c r="P1167" s="50"/>
      <c r="R1167" s="53">
        <f>N1167/O1167</f>
        <v>0.39674796747967478</v>
      </c>
    </row>
    <row r="1168" spans="1:18" x14ac:dyDescent="0.25">
      <c r="A1168" s="47" t="s">
        <v>1005</v>
      </c>
      <c r="B1168" s="48" t="s">
        <v>1006</v>
      </c>
      <c r="C1168" s="47" t="s">
        <v>1009</v>
      </c>
      <c r="D1168" s="48" t="s">
        <v>1010</v>
      </c>
      <c r="E1168" s="49">
        <v>0.21779999999999999</v>
      </c>
      <c r="F1168" s="54"/>
      <c r="G1168" s="51" t="str">
        <f>IF(E1168&gt;=40%,"X","")</f>
        <v/>
      </c>
      <c r="H1168" s="51" t="str">
        <f>IF(AND( E1168&gt;=30%, E1168 &lt;=39.99%),"X","")</f>
        <v/>
      </c>
      <c r="I1168" s="52" t="s">
        <v>99</v>
      </c>
      <c r="J1168" s="52"/>
      <c r="K1168" s="52"/>
      <c r="L1168" s="52" t="s">
        <v>100</v>
      </c>
      <c r="M1168" s="52"/>
      <c r="N1168" s="50">
        <v>88</v>
      </c>
      <c r="O1168" s="50">
        <v>404</v>
      </c>
      <c r="P1168" s="50"/>
      <c r="R1168" s="53">
        <f>N1168/O1168</f>
        <v>0.21782178217821782</v>
      </c>
    </row>
    <row r="1169" spans="1:18" x14ac:dyDescent="0.25">
      <c r="A1169" s="47" t="s">
        <v>1005</v>
      </c>
      <c r="B1169" s="48" t="s">
        <v>1006</v>
      </c>
      <c r="C1169" s="47" t="s">
        <v>1011</v>
      </c>
      <c r="D1169" s="48" t="s">
        <v>1012</v>
      </c>
      <c r="E1169" s="49">
        <v>0.2772</v>
      </c>
      <c r="F1169" s="54"/>
      <c r="G1169" s="51" t="str">
        <f>IF(E1169&gt;=40%,"X","")</f>
        <v/>
      </c>
      <c r="H1169" s="51" t="str">
        <f>IF(AND( E1169&gt;=30%, E1169 &lt;=39.99%),"X","")</f>
        <v/>
      </c>
      <c r="I1169" s="52" t="s">
        <v>99</v>
      </c>
      <c r="J1169" s="52"/>
      <c r="K1169" s="52"/>
      <c r="L1169" s="52" t="s">
        <v>100</v>
      </c>
      <c r="M1169" s="52"/>
      <c r="N1169" s="50">
        <v>84</v>
      </c>
      <c r="O1169" s="50">
        <v>303</v>
      </c>
      <c r="P1169" s="50"/>
      <c r="R1169" s="53">
        <f>N1169/O1169</f>
        <v>0.27722772277227725</v>
      </c>
    </row>
    <row r="1170" spans="1:18" s="78" customFormat="1" x14ac:dyDescent="0.25">
      <c r="A1170" s="72" t="s">
        <v>1005</v>
      </c>
      <c r="B1170" s="73" t="s">
        <v>1006</v>
      </c>
      <c r="C1170" s="72"/>
      <c r="D1170" s="73" t="s">
        <v>2556</v>
      </c>
      <c r="E1170" s="74">
        <f>N1170/O1170</f>
        <v>0.31467473524962181</v>
      </c>
      <c r="F1170" s="75"/>
      <c r="G1170" s="76"/>
      <c r="H1170" s="76"/>
      <c r="I1170" s="77"/>
      <c r="J1170" s="77"/>
      <c r="K1170" s="77"/>
      <c r="L1170" s="77"/>
      <c r="M1170" s="77"/>
      <c r="N1170" s="75">
        <f>SUM(N1167:N1169)</f>
        <v>416</v>
      </c>
      <c r="O1170" s="75">
        <f>SUM(O1167:O1169)</f>
        <v>1322</v>
      </c>
      <c r="P1170" s="75"/>
      <c r="R1170" s="79"/>
    </row>
    <row r="1171" spans="1:18" ht="14.25" customHeight="1" x14ac:dyDescent="0.25">
      <c r="A1171" s="47" t="s">
        <v>521</v>
      </c>
      <c r="B1171" s="48" t="s">
        <v>520</v>
      </c>
      <c r="C1171" s="47" t="s">
        <v>522</v>
      </c>
      <c r="D1171" s="48" t="s">
        <v>2636</v>
      </c>
      <c r="E1171" s="49">
        <v>0.40329999999999999</v>
      </c>
      <c r="F1171" s="50"/>
      <c r="G1171" s="51" t="str">
        <f>IF(E1171&gt;=40%,"X","")</f>
        <v>X</v>
      </c>
      <c r="H1171" s="51" t="str">
        <f>IF(AND( E1171&gt;=30%, E1171 &lt;=39.99%),"X","")</f>
        <v/>
      </c>
      <c r="I1171" s="52" t="s">
        <v>99</v>
      </c>
      <c r="J1171" s="52"/>
      <c r="K1171" s="52"/>
      <c r="L1171" s="52" t="s">
        <v>100</v>
      </c>
      <c r="M1171" s="52"/>
      <c r="N1171" s="50">
        <v>73</v>
      </c>
      <c r="O1171" s="50">
        <v>181</v>
      </c>
      <c r="P1171" s="50"/>
      <c r="R1171" s="53">
        <f>N1171/O1171</f>
        <v>0.40331491712707185</v>
      </c>
    </row>
    <row r="1172" spans="1:18" x14ac:dyDescent="0.25">
      <c r="A1172" s="47" t="s">
        <v>521</v>
      </c>
      <c r="B1172" s="48" t="s">
        <v>520</v>
      </c>
      <c r="C1172" s="47" t="s">
        <v>519</v>
      </c>
      <c r="D1172" s="48" t="s">
        <v>518</v>
      </c>
      <c r="E1172" s="49">
        <v>0.35460000000000003</v>
      </c>
      <c r="F1172" s="50"/>
      <c r="G1172" s="51" t="str">
        <f>IF(E1172&gt;=40%,"X","")</f>
        <v/>
      </c>
      <c r="H1172" s="51" t="str">
        <f>IF(AND( E1172&gt;=30%, E1172 &lt;=39.99%),"X","")</f>
        <v>X</v>
      </c>
      <c r="I1172" s="52" t="s">
        <v>99</v>
      </c>
      <c r="J1172" s="52"/>
      <c r="K1172" s="52"/>
      <c r="L1172" s="52" t="s">
        <v>100</v>
      </c>
      <c r="M1172" s="52"/>
      <c r="N1172" s="50">
        <v>50</v>
      </c>
      <c r="O1172" s="50">
        <v>141</v>
      </c>
      <c r="P1172" s="50"/>
      <c r="R1172" s="53">
        <f>N1172/O1172</f>
        <v>0.3546099290780142</v>
      </c>
    </row>
    <row r="1173" spans="1:18" s="78" customFormat="1" x14ac:dyDescent="0.25">
      <c r="A1173" s="72" t="s">
        <v>521</v>
      </c>
      <c r="B1173" s="73" t="s">
        <v>520</v>
      </c>
      <c r="C1173" s="72"/>
      <c r="D1173" s="73" t="s">
        <v>2556</v>
      </c>
      <c r="E1173" s="74">
        <f>N1173/O1173</f>
        <v>0.38198757763975155</v>
      </c>
      <c r="F1173" s="75"/>
      <c r="G1173" s="76"/>
      <c r="H1173" s="76"/>
      <c r="I1173" s="77"/>
      <c r="J1173" s="77"/>
      <c r="K1173" s="77"/>
      <c r="L1173" s="77"/>
      <c r="M1173" s="77"/>
      <c r="N1173" s="75">
        <f>SUM(N1171:N1172)</f>
        <v>123</v>
      </c>
      <c r="O1173" s="75">
        <f>SUM(O1171:O1172)</f>
        <v>322</v>
      </c>
      <c r="P1173" s="75"/>
      <c r="R1173" s="79"/>
    </row>
    <row r="1174" spans="1:18" x14ac:dyDescent="0.25">
      <c r="A1174" s="47" t="s">
        <v>360</v>
      </c>
      <c r="B1174" s="47" t="s">
        <v>604</v>
      </c>
      <c r="C1174" s="47" t="s">
        <v>361</v>
      </c>
      <c r="D1174" s="47" t="s">
        <v>415</v>
      </c>
      <c r="E1174" s="49">
        <v>0.1893</v>
      </c>
      <c r="F1174" s="50"/>
      <c r="G1174" s="51" t="str">
        <f>IF(E1174&gt;=40%,"X","")</f>
        <v/>
      </c>
      <c r="H1174" s="51" t="str">
        <f>IF(AND( E1174&gt;=30%, E1174 &lt;=39.99%),"X","")</f>
        <v/>
      </c>
      <c r="I1174" s="52"/>
      <c r="J1174" s="52"/>
      <c r="K1174" s="52"/>
      <c r="L1174" s="52"/>
      <c r="M1174" s="52"/>
      <c r="N1174" s="50">
        <v>53</v>
      </c>
      <c r="O1174" s="50">
        <v>280</v>
      </c>
      <c r="P1174" s="50"/>
      <c r="R1174" s="53">
        <f>N1174/O1174</f>
        <v>0.18928571428571428</v>
      </c>
    </row>
    <row r="1175" spans="1:18" x14ac:dyDescent="0.25">
      <c r="A1175" s="47" t="s">
        <v>360</v>
      </c>
      <c r="B1175" s="47" t="s">
        <v>604</v>
      </c>
      <c r="C1175" s="47" t="s">
        <v>359</v>
      </c>
      <c r="D1175" s="47" t="s">
        <v>358</v>
      </c>
      <c r="E1175" s="49">
        <v>0.1411</v>
      </c>
      <c r="F1175" s="54"/>
      <c r="G1175" s="51" t="str">
        <f>IF(E1175&gt;=40%,"X","")</f>
        <v/>
      </c>
      <c r="H1175" s="51" t="str">
        <f>IF(AND( E1175&gt;=30%, E1175 &lt;=39.99%),"X","")</f>
        <v/>
      </c>
      <c r="I1175" s="52"/>
      <c r="J1175" s="52"/>
      <c r="K1175" s="52"/>
      <c r="L1175" s="52"/>
      <c r="M1175" s="52"/>
      <c r="N1175" s="50">
        <v>35</v>
      </c>
      <c r="O1175" s="50">
        <v>248</v>
      </c>
      <c r="P1175" s="50"/>
      <c r="R1175" s="53">
        <f>N1175/O1175</f>
        <v>0.14112903225806453</v>
      </c>
    </row>
    <row r="1176" spans="1:18" s="78" customFormat="1" x14ac:dyDescent="0.25">
      <c r="A1176" s="72" t="s">
        <v>360</v>
      </c>
      <c r="B1176" s="73" t="s">
        <v>604</v>
      </c>
      <c r="C1176" s="72"/>
      <c r="D1176" s="73" t="s">
        <v>2556</v>
      </c>
      <c r="E1176" s="74">
        <f>N1176/O1176</f>
        <v>0.16666666666666666</v>
      </c>
      <c r="F1176" s="75"/>
      <c r="G1176" s="76"/>
      <c r="H1176" s="76"/>
      <c r="I1176" s="77"/>
      <c r="J1176" s="77"/>
      <c r="K1176" s="77"/>
      <c r="L1176" s="77"/>
      <c r="M1176" s="77"/>
      <c r="N1176" s="75">
        <f>SUM(N1174:N1175)</f>
        <v>88</v>
      </c>
      <c r="O1176" s="75">
        <f>SUM(O1174:O1175)</f>
        <v>528</v>
      </c>
      <c r="P1176" s="75"/>
      <c r="R1176" s="79"/>
    </row>
    <row r="1177" spans="1:18" x14ac:dyDescent="0.25">
      <c r="A1177" s="47" t="s">
        <v>875</v>
      </c>
      <c r="B1177" s="48" t="s">
        <v>876</v>
      </c>
      <c r="C1177" s="47" t="s">
        <v>877</v>
      </c>
      <c r="D1177" s="48" t="s">
        <v>878</v>
      </c>
      <c r="E1177" s="49">
        <v>0.20130000000000001</v>
      </c>
      <c r="F1177" s="50"/>
      <c r="G1177" s="51" t="s">
        <v>92</v>
      </c>
      <c r="H1177" s="51" t="s">
        <v>92</v>
      </c>
      <c r="I1177" s="52"/>
      <c r="J1177" s="52"/>
      <c r="K1177" s="52"/>
      <c r="L1177" s="52"/>
      <c r="M1177" s="52"/>
      <c r="N1177" s="50">
        <v>64</v>
      </c>
      <c r="O1177" s="50">
        <v>318</v>
      </c>
      <c r="P1177" s="50"/>
      <c r="R1177" s="53">
        <f>N1177/O1177</f>
        <v>0.20125786163522014</v>
      </c>
    </row>
    <row r="1178" spans="1:18" x14ac:dyDescent="0.25">
      <c r="A1178" s="47" t="s">
        <v>875</v>
      </c>
      <c r="B1178" s="48" t="s">
        <v>876</v>
      </c>
      <c r="C1178" s="47" t="s">
        <v>879</v>
      </c>
      <c r="D1178" s="48" t="s">
        <v>880</v>
      </c>
      <c r="E1178" s="49">
        <v>0.129</v>
      </c>
      <c r="F1178" s="50"/>
      <c r="G1178" s="51" t="s">
        <v>92</v>
      </c>
      <c r="H1178" s="51" t="s">
        <v>92</v>
      </c>
      <c r="I1178" s="52"/>
      <c r="J1178" s="52"/>
      <c r="K1178" s="52"/>
      <c r="L1178" s="52"/>
      <c r="M1178" s="52"/>
      <c r="N1178" s="50">
        <v>53</v>
      </c>
      <c r="O1178" s="50">
        <v>411</v>
      </c>
      <c r="P1178" s="50"/>
      <c r="R1178" s="53">
        <f>N1178/O1178</f>
        <v>0.12895377128953772</v>
      </c>
    </row>
    <row r="1179" spans="1:18" x14ac:dyDescent="0.25">
      <c r="A1179" s="47" t="s">
        <v>875</v>
      </c>
      <c r="B1179" s="48" t="s">
        <v>876</v>
      </c>
      <c r="C1179" s="47" t="s">
        <v>881</v>
      </c>
      <c r="D1179" s="48" t="s">
        <v>882</v>
      </c>
      <c r="E1179" s="49">
        <v>0.16619999999999999</v>
      </c>
      <c r="F1179" s="50"/>
      <c r="G1179" s="51" t="s">
        <v>92</v>
      </c>
      <c r="H1179" s="51" t="s">
        <v>92</v>
      </c>
      <c r="I1179" s="52"/>
      <c r="J1179" s="52"/>
      <c r="K1179" s="52"/>
      <c r="L1179" s="52"/>
      <c r="M1179" s="52"/>
      <c r="N1179" s="50">
        <v>58</v>
      </c>
      <c r="O1179" s="50">
        <v>349</v>
      </c>
      <c r="P1179" s="50"/>
      <c r="R1179" s="53">
        <f>N1179/O1179</f>
        <v>0.166189111747851</v>
      </c>
    </row>
    <row r="1180" spans="1:18" x14ac:dyDescent="0.25">
      <c r="A1180" s="47" t="s">
        <v>875</v>
      </c>
      <c r="B1180" s="48" t="s">
        <v>876</v>
      </c>
      <c r="C1180" s="47" t="s">
        <v>883</v>
      </c>
      <c r="D1180" s="48" t="s">
        <v>884</v>
      </c>
      <c r="E1180" s="49">
        <v>0.2069</v>
      </c>
      <c r="F1180" s="54"/>
      <c r="G1180" s="51" t="s">
        <v>92</v>
      </c>
      <c r="H1180" s="51" t="s">
        <v>92</v>
      </c>
      <c r="I1180" s="52"/>
      <c r="J1180" s="52"/>
      <c r="K1180" s="52"/>
      <c r="L1180" s="52"/>
      <c r="M1180" s="52"/>
      <c r="N1180" s="50">
        <v>66</v>
      </c>
      <c r="O1180" s="50">
        <v>319</v>
      </c>
      <c r="P1180" s="50"/>
      <c r="R1180" s="53">
        <f>N1180/O1180</f>
        <v>0.20689655172413793</v>
      </c>
    </row>
    <row r="1181" spans="1:18" s="78" customFormat="1" x14ac:dyDescent="0.25">
      <c r="A1181" s="72" t="s">
        <v>875</v>
      </c>
      <c r="B1181" s="73" t="s">
        <v>876</v>
      </c>
      <c r="C1181" s="72"/>
      <c r="D1181" s="73" t="s">
        <v>2556</v>
      </c>
      <c r="E1181" s="74">
        <f>N1181/O1181</f>
        <v>0.17251252684323551</v>
      </c>
      <c r="F1181" s="75"/>
      <c r="G1181" s="76"/>
      <c r="H1181" s="76"/>
      <c r="I1181" s="77"/>
      <c r="J1181" s="77"/>
      <c r="K1181" s="77"/>
      <c r="L1181" s="77"/>
      <c r="M1181" s="77"/>
      <c r="N1181" s="75">
        <f>SUM(N1177:N1180)</f>
        <v>241</v>
      </c>
      <c r="O1181" s="75">
        <f>SUM(O1177:O1180)</f>
        <v>1397</v>
      </c>
      <c r="P1181" s="75"/>
      <c r="R1181" s="79"/>
    </row>
    <row r="1182" spans="1:18" x14ac:dyDescent="0.25">
      <c r="A1182" s="47" t="s">
        <v>1309</v>
      </c>
      <c r="B1182" s="48" t="s">
        <v>1310</v>
      </c>
      <c r="C1182" s="47" t="s">
        <v>1311</v>
      </c>
      <c r="D1182" s="48" t="s">
        <v>1312</v>
      </c>
      <c r="E1182" s="49">
        <v>8.6400000000000005E-2</v>
      </c>
      <c r="F1182" s="54"/>
      <c r="G1182" s="51" t="str">
        <f>IF(E1182&gt;=40%,"X","")</f>
        <v/>
      </c>
      <c r="H1182" s="51" t="str">
        <f>IF(AND( E1182&gt;=30%, E1182 &lt;=39.99%),"X","")</f>
        <v/>
      </c>
      <c r="I1182" s="52"/>
      <c r="J1182" s="52"/>
      <c r="K1182" s="52"/>
      <c r="L1182" s="52"/>
      <c r="M1182" s="52"/>
      <c r="N1182" s="50">
        <v>35</v>
      </c>
      <c r="O1182" s="50">
        <v>405</v>
      </c>
      <c r="P1182" s="50"/>
      <c r="R1182" s="53">
        <f>N1182/O1182</f>
        <v>8.6419753086419748E-2</v>
      </c>
    </row>
    <row r="1183" spans="1:18" x14ac:dyDescent="0.25">
      <c r="A1183" s="47" t="s">
        <v>1309</v>
      </c>
      <c r="B1183" s="48" t="s">
        <v>1310</v>
      </c>
      <c r="C1183" s="47" t="s">
        <v>1313</v>
      </c>
      <c r="D1183" s="48" t="s">
        <v>1314</v>
      </c>
      <c r="E1183" s="49">
        <v>0.13469999999999999</v>
      </c>
      <c r="F1183" s="54"/>
      <c r="G1183" s="51" t="str">
        <f>IF(E1183&gt;=40%,"X","")</f>
        <v/>
      </c>
      <c r="H1183" s="51" t="str">
        <f>IF(AND( E1183&gt;=30%, E1183 &lt;=39.99%),"X","")</f>
        <v/>
      </c>
      <c r="I1183" s="52"/>
      <c r="J1183" s="52"/>
      <c r="K1183" s="52"/>
      <c r="L1183" s="52"/>
      <c r="M1183" s="52"/>
      <c r="N1183" s="50">
        <v>54</v>
      </c>
      <c r="O1183" s="50">
        <v>401</v>
      </c>
      <c r="P1183" s="50"/>
      <c r="R1183" s="53">
        <f>N1183/O1183</f>
        <v>0.13466334164588528</v>
      </c>
    </row>
    <row r="1184" spans="1:18" x14ac:dyDescent="0.25">
      <c r="A1184" s="47" t="s">
        <v>1309</v>
      </c>
      <c r="B1184" s="48" t="s">
        <v>1310</v>
      </c>
      <c r="C1184" s="47" t="s">
        <v>1315</v>
      </c>
      <c r="D1184" s="48" t="s">
        <v>1316</v>
      </c>
      <c r="E1184" s="49">
        <v>9.4399999999999998E-2</v>
      </c>
      <c r="F1184" s="50"/>
      <c r="G1184" s="51" t="str">
        <f>IF(E1184&gt;=40%,"X","")</f>
        <v/>
      </c>
      <c r="H1184" s="51" t="str">
        <f>IF(AND( E1184&gt;=30%, E1184 &lt;=39.99%),"X","")</f>
        <v/>
      </c>
      <c r="I1184" s="52"/>
      <c r="J1184" s="52"/>
      <c r="K1184" s="52"/>
      <c r="L1184" s="52"/>
      <c r="M1184" s="52"/>
      <c r="N1184" s="50">
        <v>62</v>
      </c>
      <c r="O1184" s="50">
        <v>657</v>
      </c>
      <c r="P1184" s="50"/>
      <c r="R1184" s="53">
        <f>N1184/O1184</f>
        <v>9.4368340943683404E-2</v>
      </c>
    </row>
    <row r="1185" spans="1:18" x14ac:dyDescent="0.25">
      <c r="A1185" s="47" t="s">
        <v>1309</v>
      </c>
      <c r="B1185" s="48" t="s">
        <v>1310</v>
      </c>
      <c r="C1185" s="47" t="s">
        <v>1317</v>
      </c>
      <c r="D1185" s="48" t="s">
        <v>1318</v>
      </c>
      <c r="E1185" s="49">
        <v>9.3799999999999994E-2</v>
      </c>
      <c r="F1185" s="50"/>
      <c r="G1185" s="51" t="str">
        <f>IF(E1185&gt;=40%,"X","")</f>
        <v/>
      </c>
      <c r="H1185" s="51" t="str">
        <f>IF(AND( E1185&gt;=30%, E1185 &lt;=39.99%),"X","")</f>
        <v/>
      </c>
      <c r="I1185" s="52"/>
      <c r="J1185" s="52"/>
      <c r="K1185" s="52"/>
      <c r="L1185" s="52"/>
      <c r="M1185" s="52"/>
      <c r="N1185" s="50">
        <v>56</v>
      </c>
      <c r="O1185" s="50">
        <v>597</v>
      </c>
      <c r="P1185" s="50"/>
      <c r="R1185" s="53">
        <f>N1185/O1185</f>
        <v>9.380234505862646E-2</v>
      </c>
    </row>
    <row r="1186" spans="1:18" x14ac:dyDescent="0.25">
      <c r="A1186" s="47" t="s">
        <v>1309</v>
      </c>
      <c r="B1186" s="48" t="s">
        <v>1310</v>
      </c>
      <c r="C1186" s="47" t="s">
        <v>1319</v>
      </c>
      <c r="D1186" s="48" t="s">
        <v>1320</v>
      </c>
      <c r="E1186" s="49">
        <v>6.6199999999999995E-2</v>
      </c>
      <c r="F1186" s="50"/>
      <c r="G1186" s="51" t="str">
        <f>IF(E1186&gt;=40%,"X","")</f>
        <v/>
      </c>
      <c r="H1186" s="51" t="str">
        <f>IF(AND( E1186&gt;=30%, E1186 &lt;=39.99%),"X","")</f>
        <v/>
      </c>
      <c r="I1186" s="52"/>
      <c r="J1186" s="52"/>
      <c r="K1186" s="52"/>
      <c r="L1186" s="52"/>
      <c r="M1186" s="52"/>
      <c r="N1186" s="50">
        <v>42</v>
      </c>
      <c r="O1186" s="50">
        <v>634</v>
      </c>
      <c r="P1186" s="50"/>
      <c r="R1186" s="53">
        <f>N1186/O1186</f>
        <v>6.6246056782334389E-2</v>
      </c>
    </row>
    <row r="1187" spans="1:18" s="78" customFormat="1" x14ac:dyDescent="0.25">
      <c r="A1187" s="72" t="s">
        <v>1309</v>
      </c>
      <c r="B1187" s="73" t="s">
        <v>1310</v>
      </c>
      <c r="C1187" s="72"/>
      <c r="D1187" s="73" t="s">
        <v>2556</v>
      </c>
      <c r="E1187" s="74">
        <f>N1187/O1187</f>
        <v>9.2427616926503336E-2</v>
      </c>
      <c r="F1187" s="75"/>
      <c r="G1187" s="76"/>
      <c r="H1187" s="76"/>
      <c r="I1187" s="77"/>
      <c r="J1187" s="77"/>
      <c r="K1187" s="77"/>
      <c r="L1187" s="77"/>
      <c r="M1187" s="77"/>
      <c r="N1187" s="75">
        <f>SUM(N1182:N1186)</f>
        <v>249</v>
      </c>
      <c r="O1187" s="75">
        <f>SUM(O1182:O1186)</f>
        <v>2694</v>
      </c>
      <c r="P1187" s="75"/>
      <c r="R1187" s="79"/>
    </row>
    <row r="1188" spans="1:18" x14ac:dyDescent="0.25">
      <c r="A1188" s="47" t="s">
        <v>1665</v>
      </c>
      <c r="B1188" s="48" t="s">
        <v>1666</v>
      </c>
      <c r="C1188" s="47" t="s">
        <v>1667</v>
      </c>
      <c r="D1188" s="48" t="s">
        <v>1668</v>
      </c>
      <c r="E1188" s="49">
        <v>0.4274</v>
      </c>
      <c r="F1188" s="50"/>
      <c r="G1188" s="51" t="str">
        <f t="shared" ref="G1188:G1203" si="113">IF(E1188&gt;=40%,"X","")</f>
        <v>X</v>
      </c>
      <c r="H1188" s="51" t="str">
        <f t="shared" ref="H1188:H1203" si="114">IF(AND( E1188&gt;=30%, E1188 &lt;=39.99%),"X","")</f>
        <v/>
      </c>
      <c r="I1188" s="52"/>
      <c r="J1188" s="52"/>
      <c r="K1188" s="52"/>
      <c r="L1188" s="52"/>
      <c r="M1188" s="52"/>
      <c r="N1188" s="50">
        <v>156</v>
      </c>
      <c r="O1188" s="50">
        <v>365</v>
      </c>
      <c r="P1188" s="50"/>
      <c r="R1188" s="53">
        <f t="shared" ref="R1188:R1203" si="115">N1188/O1188</f>
        <v>0.42739726027397262</v>
      </c>
    </row>
    <row r="1189" spans="1:18" x14ac:dyDescent="0.25">
      <c r="A1189" s="47" t="s">
        <v>1665</v>
      </c>
      <c r="B1189" s="48" t="s">
        <v>1666</v>
      </c>
      <c r="C1189" s="47" t="s">
        <v>1669</v>
      </c>
      <c r="D1189" s="48" t="s">
        <v>1670</v>
      </c>
      <c r="E1189" s="49">
        <v>0.16819999999999999</v>
      </c>
      <c r="F1189" s="54"/>
      <c r="G1189" s="51" t="str">
        <f t="shared" si="113"/>
        <v/>
      </c>
      <c r="H1189" s="51" t="str">
        <f t="shared" si="114"/>
        <v/>
      </c>
      <c r="I1189" s="52"/>
      <c r="J1189" s="52"/>
      <c r="K1189" s="52"/>
      <c r="L1189" s="52"/>
      <c r="M1189" s="52"/>
      <c r="N1189" s="50">
        <v>91</v>
      </c>
      <c r="O1189" s="50">
        <v>541</v>
      </c>
      <c r="P1189" s="50"/>
      <c r="R1189" s="53">
        <f t="shared" si="115"/>
        <v>0.16820702402957485</v>
      </c>
    </row>
    <row r="1190" spans="1:18" x14ac:dyDescent="0.25">
      <c r="A1190" s="47" t="s">
        <v>1665</v>
      </c>
      <c r="B1190" s="48" t="s">
        <v>1666</v>
      </c>
      <c r="C1190" s="47" t="s">
        <v>1671</v>
      </c>
      <c r="D1190" s="48" t="s">
        <v>1672</v>
      </c>
      <c r="E1190" s="49">
        <v>0.1782</v>
      </c>
      <c r="F1190" s="54"/>
      <c r="G1190" s="51" t="str">
        <f t="shared" si="113"/>
        <v/>
      </c>
      <c r="H1190" s="51" t="str">
        <f t="shared" si="114"/>
        <v/>
      </c>
      <c r="I1190" s="52"/>
      <c r="J1190" s="52"/>
      <c r="K1190" s="52"/>
      <c r="L1190" s="52"/>
      <c r="M1190" s="52"/>
      <c r="N1190" s="50">
        <v>93</v>
      </c>
      <c r="O1190" s="50">
        <v>522</v>
      </c>
      <c r="P1190" s="50"/>
      <c r="R1190" s="53">
        <f t="shared" si="115"/>
        <v>0.17816091954022989</v>
      </c>
    </row>
    <row r="1191" spans="1:18" ht="15" customHeight="1" x14ac:dyDescent="0.25">
      <c r="A1191" s="47" t="s">
        <v>1665</v>
      </c>
      <c r="B1191" s="48" t="s">
        <v>1666</v>
      </c>
      <c r="C1191" s="47" t="s">
        <v>1673</v>
      </c>
      <c r="D1191" s="48" t="s">
        <v>1674</v>
      </c>
      <c r="E1191" s="49">
        <v>0.2838</v>
      </c>
      <c r="F1191" s="50"/>
      <c r="G1191" s="51" t="str">
        <f t="shared" si="113"/>
        <v/>
      </c>
      <c r="H1191" s="51" t="str">
        <f t="shared" si="114"/>
        <v/>
      </c>
      <c r="I1191" s="52"/>
      <c r="J1191" s="52"/>
      <c r="K1191" s="52"/>
      <c r="L1191" s="52"/>
      <c r="M1191" s="52"/>
      <c r="N1191" s="50">
        <v>84</v>
      </c>
      <c r="O1191" s="50">
        <v>296</v>
      </c>
      <c r="P1191" s="50"/>
      <c r="R1191" s="53">
        <f t="shared" si="115"/>
        <v>0.28378378378378377</v>
      </c>
    </row>
    <row r="1192" spans="1:18" ht="15" customHeight="1" x14ac:dyDescent="0.25">
      <c r="A1192" s="47" t="s">
        <v>1665</v>
      </c>
      <c r="B1192" s="48" t="s">
        <v>1666</v>
      </c>
      <c r="C1192" s="47" t="s">
        <v>1675</v>
      </c>
      <c r="D1192" s="48" t="s">
        <v>1676</v>
      </c>
      <c r="E1192" s="49">
        <v>5.9700000000000003E-2</v>
      </c>
      <c r="F1192" s="50"/>
      <c r="G1192" s="51" t="str">
        <f t="shared" si="113"/>
        <v/>
      </c>
      <c r="H1192" s="51" t="str">
        <f t="shared" si="114"/>
        <v/>
      </c>
      <c r="I1192" s="52"/>
      <c r="J1192" s="52"/>
      <c r="K1192" s="52"/>
      <c r="L1192" s="52"/>
      <c r="M1192" s="52"/>
      <c r="N1192" s="50">
        <v>28</v>
      </c>
      <c r="O1192" s="50">
        <v>469</v>
      </c>
      <c r="P1192" s="50"/>
      <c r="R1192" s="53">
        <f t="shared" si="115"/>
        <v>5.9701492537313432E-2</v>
      </c>
    </row>
    <row r="1193" spans="1:18" ht="15" customHeight="1" x14ac:dyDescent="0.25">
      <c r="A1193" s="47" t="s">
        <v>1665</v>
      </c>
      <c r="B1193" s="48" t="s">
        <v>1666</v>
      </c>
      <c r="C1193" s="47" t="s">
        <v>1677</v>
      </c>
      <c r="D1193" s="48" t="s">
        <v>1177</v>
      </c>
      <c r="E1193" s="49">
        <v>0.34820000000000001</v>
      </c>
      <c r="F1193" s="50"/>
      <c r="G1193" s="51" t="str">
        <f t="shared" si="113"/>
        <v/>
      </c>
      <c r="H1193" s="51" t="str">
        <f t="shared" si="114"/>
        <v>X</v>
      </c>
      <c r="I1193" s="52"/>
      <c r="J1193" s="52"/>
      <c r="K1193" s="52"/>
      <c r="L1193" s="52"/>
      <c r="M1193" s="52"/>
      <c r="N1193" s="50">
        <v>109</v>
      </c>
      <c r="O1193" s="50">
        <v>313</v>
      </c>
      <c r="P1193" s="50"/>
      <c r="R1193" s="53">
        <f t="shared" si="115"/>
        <v>0.34824281150159747</v>
      </c>
    </row>
    <row r="1194" spans="1:18" ht="15" customHeight="1" x14ac:dyDescent="0.25">
      <c r="A1194" s="47" t="s">
        <v>1665</v>
      </c>
      <c r="B1194" s="48" t="s">
        <v>1666</v>
      </c>
      <c r="C1194" s="47" t="s">
        <v>1678</v>
      </c>
      <c r="D1194" s="48" t="s">
        <v>1679</v>
      </c>
      <c r="E1194" s="49">
        <v>0.25359999999999999</v>
      </c>
      <c r="F1194" s="50"/>
      <c r="G1194" s="51" t="str">
        <f t="shared" si="113"/>
        <v/>
      </c>
      <c r="H1194" s="51" t="str">
        <f t="shared" si="114"/>
        <v/>
      </c>
      <c r="I1194" s="52"/>
      <c r="J1194" s="52"/>
      <c r="K1194" s="52"/>
      <c r="L1194" s="52"/>
      <c r="M1194" s="52"/>
      <c r="N1194" s="50">
        <v>160</v>
      </c>
      <c r="O1194" s="50">
        <v>631</v>
      </c>
      <c r="P1194" s="50"/>
      <c r="R1194" s="53">
        <f t="shared" si="115"/>
        <v>0.25356576862123614</v>
      </c>
    </row>
    <row r="1195" spans="1:18" x14ac:dyDescent="0.25">
      <c r="A1195" s="47" t="s">
        <v>1665</v>
      </c>
      <c r="B1195" s="48" t="s">
        <v>1666</v>
      </c>
      <c r="C1195" s="47" t="s">
        <v>1680</v>
      </c>
      <c r="D1195" s="48" t="s">
        <v>1681</v>
      </c>
      <c r="E1195" s="49">
        <v>0.1166</v>
      </c>
      <c r="F1195" s="50"/>
      <c r="G1195" s="51" t="str">
        <f t="shared" si="113"/>
        <v/>
      </c>
      <c r="H1195" s="51" t="str">
        <f t="shared" si="114"/>
        <v/>
      </c>
      <c r="I1195" s="52"/>
      <c r="J1195" s="52"/>
      <c r="K1195" s="52"/>
      <c r="L1195" s="52"/>
      <c r="M1195" s="52"/>
      <c r="N1195" s="50">
        <v>87</v>
      </c>
      <c r="O1195" s="50">
        <v>746</v>
      </c>
      <c r="P1195" s="50"/>
      <c r="R1195" s="53">
        <f t="shared" si="115"/>
        <v>0.11662198391420911</v>
      </c>
    </row>
    <row r="1196" spans="1:18" x14ac:dyDescent="0.25">
      <c r="A1196" s="47" t="s">
        <v>1665</v>
      </c>
      <c r="B1196" s="48" t="s">
        <v>1666</v>
      </c>
      <c r="C1196" s="47" t="s">
        <v>1682</v>
      </c>
      <c r="D1196" s="48" t="s">
        <v>1683</v>
      </c>
      <c r="E1196" s="49">
        <v>0.1148</v>
      </c>
      <c r="F1196" s="50"/>
      <c r="G1196" s="51" t="str">
        <f t="shared" si="113"/>
        <v/>
      </c>
      <c r="H1196" s="51" t="str">
        <f t="shared" si="114"/>
        <v/>
      </c>
      <c r="I1196" s="52"/>
      <c r="J1196" s="52"/>
      <c r="K1196" s="52"/>
      <c r="L1196" s="52"/>
      <c r="M1196" s="52"/>
      <c r="N1196" s="50">
        <v>297</v>
      </c>
      <c r="O1196" s="50">
        <v>2586</v>
      </c>
      <c r="P1196" s="50"/>
      <c r="R1196" s="53">
        <f t="shared" si="115"/>
        <v>0.1148491879350348</v>
      </c>
    </row>
    <row r="1197" spans="1:18" x14ac:dyDescent="0.25">
      <c r="A1197" s="47" t="s">
        <v>1665</v>
      </c>
      <c r="B1197" s="48" t="s">
        <v>1666</v>
      </c>
      <c r="C1197" s="47" t="s">
        <v>1684</v>
      </c>
      <c r="D1197" s="48" t="s">
        <v>1685</v>
      </c>
      <c r="E1197" s="49">
        <v>0.1108</v>
      </c>
      <c r="F1197" s="50"/>
      <c r="G1197" s="51" t="str">
        <f t="shared" si="113"/>
        <v/>
      </c>
      <c r="H1197" s="51" t="str">
        <f t="shared" si="114"/>
        <v/>
      </c>
      <c r="I1197" s="52"/>
      <c r="J1197" s="52"/>
      <c r="K1197" s="52"/>
      <c r="L1197" s="52"/>
      <c r="M1197" s="52"/>
      <c r="N1197" s="50">
        <v>73</v>
      </c>
      <c r="O1197" s="50">
        <v>659</v>
      </c>
      <c r="P1197" s="50"/>
      <c r="R1197" s="53">
        <f t="shared" si="115"/>
        <v>0.11077389984825493</v>
      </c>
    </row>
    <row r="1198" spans="1:18" x14ac:dyDescent="0.25">
      <c r="A1198" s="47" t="s">
        <v>1665</v>
      </c>
      <c r="B1198" s="48" t="s">
        <v>1666</v>
      </c>
      <c r="C1198" s="47" t="s">
        <v>1686</v>
      </c>
      <c r="D1198" s="48" t="s">
        <v>1687</v>
      </c>
      <c r="E1198" s="49">
        <v>4.02E-2</v>
      </c>
      <c r="F1198" s="50"/>
      <c r="G1198" s="51" t="str">
        <f t="shared" si="113"/>
        <v/>
      </c>
      <c r="H1198" s="51" t="str">
        <f t="shared" si="114"/>
        <v/>
      </c>
      <c r="I1198" s="52"/>
      <c r="J1198" s="52"/>
      <c r="K1198" s="52"/>
      <c r="L1198" s="52"/>
      <c r="M1198" s="52"/>
      <c r="N1198" s="50">
        <v>25</v>
      </c>
      <c r="O1198" s="50">
        <v>622</v>
      </c>
      <c r="P1198" s="50"/>
      <c r="R1198" s="53">
        <f t="shared" si="115"/>
        <v>4.0192926045016078E-2</v>
      </c>
    </row>
    <row r="1199" spans="1:18" x14ac:dyDescent="0.25">
      <c r="A1199" s="47" t="s">
        <v>1665</v>
      </c>
      <c r="B1199" s="48" t="s">
        <v>1666</v>
      </c>
      <c r="C1199" s="47" t="s">
        <v>1688</v>
      </c>
      <c r="D1199" s="48" t="s">
        <v>1689</v>
      </c>
      <c r="E1199" s="49">
        <v>5.5199999999999999E-2</v>
      </c>
      <c r="F1199" s="50"/>
      <c r="G1199" s="51" t="str">
        <f t="shared" si="113"/>
        <v/>
      </c>
      <c r="H1199" s="51" t="str">
        <f t="shared" si="114"/>
        <v/>
      </c>
      <c r="I1199" s="52"/>
      <c r="J1199" s="52"/>
      <c r="K1199" s="52"/>
      <c r="L1199" s="52"/>
      <c r="M1199" s="52"/>
      <c r="N1199" s="50">
        <v>41</v>
      </c>
      <c r="O1199" s="50">
        <v>743</v>
      </c>
      <c r="P1199" s="50"/>
      <c r="R1199" s="53">
        <f t="shared" si="115"/>
        <v>5.518169582772544E-2</v>
      </c>
    </row>
    <row r="1200" spans="1:18" x14ac:dyDescent="0.25">
      <c r="A1200" s="47" t="s">
        <v>1665</v>
      </c>
      <c r="B1200" s="48" t="s">
        <v>1666</v>
      </c>
      <c r="C1200" s="47" t="s">
        <v>1690</v>
      </c>
      <c r="D1200" s="48" t="s">
        <v>1691</v>
      </c>
      <c r="E1200" s="49">
        <v>0.17760000000000001</v>
      </c>
      <c r="F1200" s="50"/>
      <c r="G1200" s="51" t="str">
        <f t="shared" si="113"/>
        <v/>
      </c>
      <c r="H1200" s="51" t="str">
        <f t="shared" si="114"/>
        <v/>
      </c>
      <c r="I1200" s="52"/>
      <c r="J1200" s="52"/>
      <c r="K1200" s="52"/>
      <c r="L1200" s="52"/>
      <c r="M1200" s="52"/>
      <c r="N1200" s="50">
        <v>95</v>
      </c>
      <c r="O1200" s="50">
        <v>535</v>
      </c>
      <c r="P1200" s="50"/>
      <c r="R1200" s="53">
        <f t="shared" si="115"/>
        <v>0.17757009345794392</v>
      </c>
    </row>
    <row r="1201" spans="1:18" x14ac:dyDescent="0.25">
      <c r="A1201" s="47" t="s">
        <v>1665</v>
      </c>
      <c r="B1201" s="48" t="s">
        <v>1666</v>
      </c>
      <c r="C1201" s="47" t="s">
        <v>1692</v>
      </c>
      <c r="D1201" s="48" t="s">
        <v>1693</v>
      </c>
      <c r="E1201" s="49">
        <v>0.2782</v>
      </c>
      <c r="F1201" s="50"/>
      <c r="G1201" s="51" t="str">
        <f t="shared" si="113"/>
        <v/>
      </c>
      <c r="H1201" s="51" t="str">
        <f t="shared" si="114"/>
        <v/>
      </c>
      <c r="I1201" s="52"/>
      <c r="J1201" s="52"/>
      <c r="K1201" s="52"/>
      <c r="L1201" s="52"/>
      <c r="M1201" s="52"/>
      <c r="N1201" s="50">
        <v>286</v>
      </c>
      <c r="O1201" s="50">
        <v>1028</v>
      </c>
      <c r="P1201" s="50"/>
      <c r="R1201" s="53">
        <f t="shared" si="115"/>
        <v>0.27821011673151752</v>
      </c>
    </row>
    <row r="1202" spans="1:18" x14ac:dyDescent="0.25">
      <c r="A1202" s="47" t="s">
        <v>1665</v>
      </c>
      <c r="B1202" s="48" t="s">
        <v>1666</v>
      </c>
      <c r="C1202" s="47" t="s">
        <v>1694</v>
      </c>
      <c r="D1202" s="48" t="s">
        <v>1695</v>
      </c>
      <c r="E1202" s="49">
        <v>0.35389999999999999</v>
      </c>
      <c r="F1202" s="50"/>
      <c r="G1202" s="51" t="str">
        <f t="shared" si="113"/>
        <v/>
      </c>
      <c r="H1202" s="51" t="str">
        <f t="shared" si="114"/>
        <v>X</v>
      </c>
      <c r="I1202" s="52"/>
      <c r="J1202" s="52"/>
      <c r="K1202" s="52"/>
      <c r="L1202" s="52"/>
      <c r="M1202" s="52"/>
      <c r="N1202" s="50">
        <v>86</v>
      </c>
      <c r="O1202" s="50">
        <v>243</v>
      </c>
      <c r="P1202" s="50"/>
      <c r="R1202" s="53">
        <f t="shared" si="115"/>
        <v>0.35390946502057613</v>
      </c>
    </row>
    <row r="1203" spans="1:18" x14ac:dyDescent="0.25">
      <c r="A1203" s="47" t="s">
        <v>1665</v>
      </c>
      <c r="B1203" s="48" t="s">
        <v>1666</v>
      </c>
      <c r="C1203" s="66">
        <v>7203704</v>
      </c>
      <c r="D1203" s="48" t="s">
        <v>1696</v>
      </c>
      <c r="E1203" s="49">
        <v>0.1341</v>
      </c>
      <c r="F1203" s="50"/>
      <c r="G1203" s="51" t="str">
        <f t="shared" si="113"/>
        <v/>
      </c>
      <c r="H1203" s="51" t="str">
        <f t="shared" si="114"/>
        <v/>
      </c>
      <c r="I1203" s="52"/>
      <c r="J1203" s="52"/>
      <c r="K1203" s="52"/>
      <c r="L1203" s="52"/>
      <c r="M1203" s="52"/>
      <c r="N1203" s="50">
        <v>22</v>
      </c>
      <c r="O1203" s="50">
        <v>164</v>
      </c>
      <c r="P1203" s="50"/>
      <c r="R1203" s="53">
        <f t="shared" si="115"/>
        <v>0.13414634146341464</v>
      </c>
    </row>
    <row r="1204" spans="1:18" s="78" customFormat="1" x14ac:dyDescent="0.25">
      <c r="A1204" s="72" t="s">
        <v>1665</v>
      </c>
      <c r="B1204" s="73" t="s">
        <v>1666</v>
      </c>
      <c r="C1204" s="72"/>
      <c r="D1204" s="73" t="s">
        <v>2556</v>
      </c>
      <c r="E1204" s="74">
        <f>N1204/O1204</f>
        <v>0.16563127210169168</v>
      </c>
      <c r="F1204" s="75"/>
      <c r="G1204" s="76"/>
      <c r="H1204" s="76"/>
      <c r="I1204" s="77"/>
      <c r="J1204" s="77"/>
      <c r="K1204" s="77"/>
      <c r="L1204" s="77"/>
      <c r="M1204" s="77"/>
      <c r="N1204" s="75">
        <f>SUM(N1188:N1203)</f>
        <v>1733</v>
      </c>
      <c r="O1204" s="75">
        <f>SUM(O1188:O1203)</f>
        <v>10463</v>
      </c>
      <c r="P1204" s="75"/>
      <c r="R1204" s="79"/>
    </row>
    <row r="1205" spans="1:18" x14ac:dyDescent="0.25">
      <c r="A1205" s="47" t="s">
        <v>2298</v>
      </c>
      <c r="B1205" s="48" t="s">
        <v>2299</v>
      </c>
      <c r="C1205" s="47" t="s">
        <v>2300</v>
      </c>
      <c r="D1205" s="48" t="s">
        <v>2301</v>
      </c>
      <c r="E1205" s="49">
        <v>0.33329999999999999</v>
      </c>
      <c r="F1205" s="50"/>
      <c r="G1205" s="51" t="str">
        <f>IF(E1205&gt;=40%,"X","")</f>
        <v/>
      </c>
      <c r="H1205" s="51" t="str">
        <f>IF(AND( E1205&gt;=30%, E1205 &lt;=39.99%),"X","")</f>
        <v>X</v>
      </c>
      <c r="I1205" s="52"/>
      <c r="J1205" s="52"/>
      <c r="K1205" s="52"/>
      <c r="L1205" s="52"/>
      <c r="M1205" s="52"/>
      <c r="N1205" s="50">
        <v>91</v>
      </c>
      <c r="O1205" s="50">
        <v>273</v>
      </c>
      <c r="P1205" s="50"/>
      <c r="R1205" s="53">
        <f>N1205/O1205</f>
        <v>0.33333333333333331</v>
      </c>
    </row>
    <row r="1206" spans="1:18" x14ac:dyDescent="0.25">
      <c r="A1206" s="47" t="s">
        <v>2298</v>
      </c>
      <c r="B1206" s="48" t="s">
        <v>2299</v>
      </c>
      <c r="C1206" s="47" t="s">
        <v>2302</v>
      </c>
      <c r="D1206" s="48" t="s">
        <v>2303</v>
      </c>
      <c r="E1206" s="49">
        <v>0.32550000000000001</v>
      </c>
      <c r="F1206" s="54"/>
      <c r="G1206" s="51" t="str">
        <f>IF(E1206&gt;=40%,"X","")</f>
        <v/>
      </c>
      <c r="H1206" s="51" t="str">
        <f>IF(AND( E1206&gt;=30%, E1206 &lt;=39.99%),"X","")</f>
        <v>X</v>
      </c>
      <c r="I1206" s="52"/>
      <c r="J1206" s="52"/>
      <c r="K1206" s="52"/>
      <c r="L1206" s="52"/>
      <c r="M1206" s="52"/>
      <c r="N1206" s="50">
        <v>83</v>
      </c>
      <c r="O1206" s="50">
        <v>255</v>
      </c>
      <c r="P1206" s="50"/>
      <c r="R1206" s="53">
        <f>N1206/O1206</f>
        <v>0.32549019607843138</v>
      </c>
    </row>
    <row r="1207" spans="1:18" x14ac:dyDescent="0.25">
      <c r="A1207" s="47" t="s">
        <v>2298</v>
      </c>
      <c r="B1207" s="48" t="s">
        <v>2299</v>
      </c>
      <c r="C1207" s="47" t="s">
        <v>2304</v>
      </c>
      <c r="D1207" s="48" t="s">
        <v>2305</v>
      </c>
      <c r="E1207" s="49">
        <v>0.35270000000000001</v>
      </c>
      <c r="F1207" s="54"/>
      <c r="G1207" s="51" t="str">
        <f>IF(E1207&gt;=40%,"X","")</f>
        <v/>
      </c>
      <c r="H1207" s="51" t="str">
        <f>IF(AND( E1207&gt;=30%, E1207 &lt;=39.99%),"X","")</f>
        <v>X</v>
      </c>
      <c r="I1207" s="52"/>
      <c r="J1207" s="52"/>
      <c r="K1207" s="52"/>
      <c r="L1207" s="52"/>
      <c r="M1207" s="52"/>
      <c r="N1207" s="50">
        <v>79</v>
      </c>
      <c r="O1207" s="50">
        <v>224</v>
      </c>
      <c r="P1207" s="50"/>
      <c r="R1207" s="53">
        <f>N1207/O1207</f>
        <v>0.35267857142857145</v>
      </c>
    </row>
    <row r="1208" spans="1:18" s="78" customFormat="1" x14ac:dyDescent="0.25">
      <c r="A1208" s="72" t="s">
        <v>2298</v>
      </c>
      <c r="B1208" s="73" t="s">
        <v>2299</v>
      </c>
      <c r="C1208" s="72"/>
      <c r="D1208" s="73" t="s">
        <v>2556</v>
      </c>
      <c r="E1208" s="74">
        <f>N1208/O1208</f>
        <v>0.33643617021276595</v>
      </c>
      <c r="F1208" s="75"/>
      <c r="G1208" s="76"/>
      <c r="H1208" s="76"/>
      <c r="I1208" s="77"/>
      <c r="J1208" s="77"/>
      <c r="K1208" s="77"/>
      <c r="L1208" s="77"/>
      <c r="M1208" s="77"/>
      <c r="N1208" s="75">
        <f>SUM(N1205:N1207)</f>
        <v>253</v>
      </c>
      <c r="O1208" s="75">
        <f>SUM(O1205:O1207)</f>
        <v>752</v>
      </c>
      <c r="P1208" s="75"/>
      <c r="R1208" s="79"/>
    </row>
    <row r="1209" spans="1:18" x14ac:dyDescent="0.25">
      <c r="A1209" s="47" t="s">
        <v>1919</v>
      </c>
      <c r="B1209" s="48" t="s">
        <v>1920</v>
      </c>
      <c r="C1209" s="47" t="s">
        <v>1921</v>
      </c>
      <c r="D1209" s="48" t="s">
        <v>1922</v>
      </c>
      <c r="E1209" s="49">
        <v>0.26979999999999998</v>
      </c>
      <c r="F1209" s="50"/>
      <c r="G1209" s="51" t="str">
        <f>IF(E1209&gt;=40%,"X","")</f>
        <v/>
      </c>
      <c r="H1209" s="51" t="str">
        <f>IF(AND( E1209&gt;=30%, E1209 &lt;=39.99%),"X","")</f>
        <v/>
      </c>
      <c r="I1209" s="52"/>
      <c r="J1209" s="52"/>
      <c r="K1209" s="52"/>
      <c r="L1209" s="52"/>
      <c r="M1209" s="52"/>
      <c r="N1209" s="50">
        <v>99</v>
      </c>
      <c r="O1209" s="50">
        <v>367</v>
      </c>
      <c r="P1209" s="50"/>
      <c r="R1209" s="53">
        <f>N1209/O1209</f>
        <v>0.26975476839237056</v>
      </c>
    </row>
    <row r="1210" spans="1:18" x14ac:dyDescent="0.25">
      <c r="A1210" s="47" t="s">
        <v>1919</v>
      </c>
      <c r="B1210" s="48" t="s">
        <v>1920</v>
      </c>
      <c r="C1210" s="47" t="s">
        <v>1923</v>
      </c>
      <c r="D1210" s="48" t="s">
        <v>1924</v>
      </c>
      <c r="E1210" s="49">
        <v>0.28499999999999998</v>
      </c>
      <c r="F1210" s="54"/>
      <c r="G1210" s="51" t="str">
        <f>IF(E1210&gt;=40%,"X","")</f>
        <v/>
      </c>
      <c r="H1210" s="51" t="str">
        <f>IF(AND( E1210&gt;=30%, E1210 &lt;=39.99%),"X","")</f>
        <v/>
      </c>
      <c r="I1210" s="52"/>
      <c r="J1210" s="52"/>
      <c r="K1210" s="52"/>
      <c r="L1210" s="52"/>
      <c r="M1210" s="52"/>
      <c r="N1210" s="50">
        <v>116</v>
      </c>
      <c r="O1210" s="50">
        <v>407</v>
      </c>
      <c r="P1210" s="50"/>
      <c r="R1210" s="53">
        <f>N1210/O1210</f>
        <v>0.28501228501228504</v>
      </c>
    </row>
    <row r="1211" spans="1:18" x14ac:dyDescent="0.25">
      <c r="A1211" s="47" t="s">
        <v>1919</v>
      </c>
      <c r="B1211" s="48" t="s">
        <v>1920</v>
      </c>
      <c r="C1211" s="47" t="s">
        <v>1925</v>
      </c>
      <c r="D1211" s="48" t="s">
        <v>1926</v>
      </c>
      <c r="E1211" s="49">
        <v>0.21260000000000001</v>
      </c>
      <c r="F1211" s="54"/>
      <c r="G1211" s="51" t="str">
        <f>IF(E1211&gt;=40%,"X","")</f>
        <v/>
      </c>
      <c r="H1211" s="51" t="str">
        <f>IF(AND( E1211&gt;=30%, E1211 &lt;=39.99%),"X","")</f>
        <v/>
      </c>
      <c r="I1211" s="52"/>
      <c r="J1211" s="52"/>
      <c r="K1211" s="52"/>
      <c r="L1211" s="52"/>
      <c r="M1211" s="52"/>
      <c r="N1211" s="50">
        <v>74</v>
      </c>
      <c r="O1211" s="50">
        <v>348</v>
      </c>
      <c r="P1211" s="50"/>
      <c r="R1211" s="53">
        <f>N1211/O1211</f>
        <v>0.21264367816091953</v>
      </c>
    </row>
    <row r="1212" spans="1:18" s="78" customFormat="1" x14ac:dyDescent="0.25">
      <c r="A1212" s="72" t="s">
        <v>1919</v>
      </c>
      <c r="B1212" s="73" t="s">
        <v>1920</v>
      </c>
      <c r="C1212" s="72"/>
      <c r="D1212" s="73" t="s">
        <v>2556</v>
      </c>
      <c r="E1212" s="74">
        <f>N1212/O1212</f>
        <v>0.25757575757575757</v>
      </c>
      <c r="F1212" s="75"/>
      <c r="G1212" s="76"/>
      <c r="H1212" s="76"/>
      <c r="I1212" s="77"/>
      <c r="J1212" s="77"/>
      <c r="K1212" s="77"/>
      <c r="L1212" s="77"/>
      <c r="M1212" s="77"/>
      <c r="N1212" s="75">
        <f>SUM(N1209:N1211)</f>
        <v>289</v>
      </c>
      <c r="O1212" s="75">
        <f>SUM(O1209:O1211)</f>
        <v>1122</v>
      </c>
      <c r="P1212" s="75"/>
      <c r="R1212" s="79"/>
    </row>
    <row r="1213" spans="1:18" x14ac:dyDescent="0.25">
      <c r="A1213" s="47" t="s">
        <v>1575</v>
      </c>
      <c r="B1213" s="48" t="s">
        <v>1576</v>
      </c>
      <c r="C1213" s="47" t="s">
        <v>1577</v>
      </c>
      <c r="D1213" s="48" t="s">
        <v>1578</v>
      </c>
      <c r="E1213" s="49">
        <v>9.5100000000000004E-2</v>
      </c>
      <c r="F1213" s="50"/>
      <c r="G1213" s="51" t="str">
        <f>IF(E1213&gt;=40%,"X","")</f>
        <v/>
      </c>
      <c r="H1213" s="51" t="str">
        <f>IF(AND( E1213&gt;=30%, E1213 &lt;=39.99%),"X","")</f>
        <v/>
      </c>
      <c r="I1213" s="52"/>
      <c r="J1213" s="52"/>
      <c r="K1213" s="52"/>
      <c r="L1213" s="52"/>
      <c r="M1213" s="52"/>
      <c r="N1213" s="50">
        <v>73</v>
      </c>
      <c r="O1213" s="50">
        <v>768</v>
      </c>
      <c r="P1213" s="50"/>
      <c r="R1213" s="53">
        <f>N1213/O1213</f>
        <v>9.5052083333333329E-2</v>
      </c>
    </row>
    <row r="1214" spans="1:18" x14ac:dyDescent="0.25">
      <c r="A1214" s="47" t="s">
        <v>1575</v>
      </c>
      <c r="B1214" s="48" t="s">
        <v>1576</v>
      </c>
      <c r="C1214" s="47" t="s">
        <v>1579</v>
      </c>
      <c r="D1214" s="48" t="s">
        <v>1580</v>
      </c>
      <c r="E1214" s="49">
        <v>0.1018</v>
      </c>
      <c r="F1214" s="54"/>
      <c r="G1214" s="51" t="str">
        <f>IF(E1214&gt;=40%,"X","")</f>
        <v/>
      </c>
      <c r="H1214" s="51" t="str">
        <f>IF(AND( E1214&gt;=30%, E1214 &lt;=39.99%),"X","")</f>
        <v/>
      </c>
      <c r="I1214" s="52"/>
      <c r="J1214" s="52"/>
      <c r="K1214" s="52"/>
      <c r="L1214" s="52"/>
      <c r="M1214" s="52"/>
      <c r="N1214" s="50">
        <v>52</v>
      </c>
      <c r="O1214" s="50">
        <v>511</v>
      </c>
      <c r="P1214" s="50"/>
      <c r="R1214" s="53">
        <f>N1214/O1214</f>
        <v>0.10176125244618395</v>
      </c>
    </row>
    <row r="1215" spans="1:18" x14ac:dyDescent="0.25">
      <c r="A1215" s="47" t="s">
        <v>1575</v>
      </c>
      <c r="B1215" s="48" t="s">
        <v>1576</v>
      </c>
      <c r="C1215" s="47" t="s">
        <v>1581</v>
      </c>
      <c r="D1215" s="48" t="s">
        <v>1582</v>
      </c>
      <c r="E1215" s="49">
        <v>8.6199999999999999E-2</v>
      </c>
      <c r="F1215" s="54"/>
      <c r="G1215" s="51" t="str">
        <f>IF(E1215&gt;=40%,"X","")</f>
        <v/>
      </c>
      <c r="H1215" s="51" t="str">
        <f>IF(AND( E1215&gt;=30%, E1215 &lt;=39.99%),"X","")</f>
        <v/>
      </c>
      <c r="I1215" s="52"/>
      <c r="J1215" s="52"/>
      <c r="K1215" s="52"/>
      <c r="L1215" s="52"/>
      <c r="M1215" s="52"/>
      <c r="N1215" s="50">
        <v>28</v>
      </c>
      <c r="O1215" s="50">
        <v>325</v>
      </c>
      <c r="P1215" s="50"/>
      <c r="R1215" s="53">
        <f>N1215/O1215</f>
        <v>8.615384615384615E-2</v>
      </c>
    </row>
    <row r="1216" spans="1:18" x14ac:dyDescent="0.25">
      <c r="A1216" s="47" t="s">
        <v>1575</v>
      </c>
      <c r="B1216" s="48" t="s">
        <v>1576</v>
      </c>
      <c r="C1216" s="47" t="s">
        <v>1583</v>
      </c>
      <c r="D1216" s="48" t="s">
        <v>1584</v>
      </c>
      <c r="E1216" s="49">
        <v>9.5799999999999996E-2</v>
      </c>
      <c r="F1216" s="50"/>
      <c r="G1216" s="51" t="str">
        <f>IF(E1216&gt;=40%,"X","")</f>
        <v/>
      </c>
      <c r="H1216" s="51" t="str">
        <f>IF(AND( E1216&gt;=30%, E1216 &lt;=39.99%),"X","")</f>
        <v/>
      </c>
      <c r="I1216" s="52"/>
      <c r="J1216" s="52"/>
      <c r="K1216" s="52"/>
      <c r="L1216" s="52"/>
      <c r="M1216" s="52"/>
      <c r="N1216" s="50">
        <v>57</v>
      </c>
      <c r="O1216" s="50">
        <v>595</v>
      </c>
      <c r="P1216" s="50"/>
      <c r="R1216" s="53">
        <f>N1216/O1216</f>
        <v>9.5798319327731099E-2</v>
      </c>
    </row>
    <row r="1217" spans="1:18" s="78" customFormat="1" x14ac:dyDescent="0.25">
      <c r="A1217" s="72" t="s">
        <v>1575</v>
      </c>
      <c r="B1217" s="73" t="s">
        <v>1576</v>
      </c>
      <c r="C1217" s="72"/>
      <c r="D1217" s="73" t="s">
        <v>2556</v>
      </c>
      <c r="E1217" s="74">
        <f t="shared" ref="E1217:E1247" si="116">N1217/O1217</f>
        <v>9.5497953615279671E-2</v>
      </c>
      <c r="F1217" s="75"/>
      <c r="G1217" s="76"/>
      <c r="H1217" s="76"/>
      <c r="I1217" s="77"/>
      <c r="J1217" s="77"/>
      <c r="K1217" s="77"/>
      <c r="L1217" s="77"/>
      <c r="M1217" s="77"/>
      <c r="N1217" s="75">
        <f>SUM(N1213:N1216)</f>
        <v>210</v>
      </c>
      <c r="O1217" s="75">
        <f>SUM(O1213:O1216)</f>
        <v>2199</v>
      </c>
      <c r="P1217" s="75"/>
      <c r="R1217" s="79"/>
    </row>
    <row r="1218" spans="1:18" x14ac:dyDescent="0.25">
      <c r="A1218" s="47" t="s">
        <v>1499</v>
      </c>
      <c r="B1218" s="48" t="s">
        <v>1500</v>
      </c>
      <c r="C1218" s="47" t="s">
        <v>1505</v>
      </c>
      <c r="D1218" s="48" t="s">
        <v>1506</v>
      </c>
      <c r="E1218" s="49">
        <f t="shared" si="116"/>
        <v>0.16022099447513813</v>
      </c>
      <c r="F1218" s="54"/>
      <c r="G1218" s="51" t="str">
        <f t="shared" ref="G1218:G1229" si="117">IF(E1218&gt;=40%,"X","")</f>
        <v/>
      </c>
      <c r="H1218" s="51" t="str">
        <f t="shared" ref="H1218:H1246" si="118">IF(AND( E1218&gt;=30%, E1218 &lt;=39.99%),"X","")</f>
        <v/>
      </c>
      <c r="I1218" s="52"/>
      <c r="J1218" s="52"/>
      <c r="K1218" s="52"/>
      <c r="L1218" s="52"/>
      <c r="M1218" s="52"/>
      <c r="N1218" s="50">
        <v>87</v>
      </c>
      <c r="O1218" s="50">
        <v>543</v>
      </c>
      <c r="P1218" s="50"/>
      <c r="R1218" s="53">
        <f t="shared" ref="R1218:R1246" si="119">N1218/O1218</f>
        <v>0.16022099447513813</v>
      </c>
    </row>
    <row r="1219" spans="1:18" x14ac:dyDescent="0.25">
      <c r="A1219" s="47" t="s">
        <v>1499</v>
      </c>
      <c r="B1219" s="48" t="s">
        <v>1500</v>
      </c>
      <c r="C1219" s="47" t="s">
        <v>1525</v>
      </c>
      <c r="D1219" s="48" t="s">
        <v>1526</v>
      </c>
      <c r="E1219" s="49">
        <f t="shared" si="116"/>
        <v>0.31889763779527558</v>
      </c>
      <c r="F1219" s="50"/>
      <c r="G1219" s="51" t="str">
        <f t="shared" si="117"/>
        <v/>
      </c>
      <c r="H1219" s="51" t="str">
        <f t="shared" si="118"/>
        <v>X</v>
      </c>
      <c r="I1219" s="52"/>
      <c r="J1219" s="52"/>
      <c r="K1219" s="52"/>
      <c r="L1219" s="52"/>
      <c r="M1219" s="52"/>
      <c r="N1219" s="50">
        <v>162</v>
      </c>
      <c r="O1219" s="50">
        <v>508</v>
      </c>
      <c r="P1219" s="50"/>
      <c r="R1219" s="53">
        <f t="shared" si="119"/>
        <v>0.31889763779527558</v>
      </c>
    </row>
    <row r="1220" spans="1:18" x14ac:dyDescent="0.25">
      <c r="A1220" s="47" t="s">
        <v>1499</v>
      </c>
      <c r="B1220" s="48" t="s">
        <v>1500</v>
      </c>
      <c r="C1220" s="47" t="s">
        <v>1523</v>
      </c>
      <c r="D1220" s="48" t="s">
        <v>1524</v>
      </c>
      <c r="E1220" s="49">
        <f t="shared" si="116"/>
        <v>0.15508021390374332</v>
      </c>
      <c r="F1220" s="50"/>
      <c r="G1220" s="51" t="str">
        <f t="shared" si="117"/>
        <v/>
      </c>
      <c r="H1220" s="51" t="str">
        <f t="shared" si="118"/>
        <v/>
      </c>
      <c r="I1220" s="52"/>
      <c r="J1220" s="52"/>
      <c r="K1220" s="52"/>
      <c r="L1220" s="52"/>
      <c r="M1220" s="52"/>
      <c r="N1220" s="50">
        <v>87</v>
      </c>
      <c r="O1220" s="50">
        <v>561</v>
      </c>
      <c r="P1220" s="50"/>
      <c r="R1220" s="53">
        <f t="shared" si="119"/>
        <v>0.15508021390374332</v>
      </c>
    </row>
    <row r="1221" spans="1:18" x14ac:dyDescent="0.25">
      <c r="A1221" s="47" t="s">
        <v>1499</v>
      </c>
      <c r="B1221" s="48" t="s">
        <v>1500</v>
      </c>
      <c r="C1221" s="47" t="s">
        <v>1555</v>
      </c>
      <c r="D1221" s="48" t="s">
        <v>587</v>
      </c>
      <c r="E1221" s="49">
        <f t="shared" si="116"/>
        <v>0.2471264367816092</v>
      </c>
      <c r="F1221" s="50"/>
      <c r="G1221" s="51" t="str">
        <f t="shared" si="117"/>
        <v/>
      </c>
      <c r="H1221" s="51" t="str">
        <f t="shared" si="118"/>
        <v/>
      </c>
      <c r="I1221" s="52"/>
      <c r="J1221" s="52"/>
      <c r="K1221" s="52"/>
      <c r="L1221" s="52"/>
      <c r="M1221" s="52"/>
      <c r="N1221" s="50">
        <v>129</v>
      </c>
      <c r="O1221" s="50">
        <v>522</v>
      </c>
      <c r="P1221" s="50"/>
      <c r="R1221" s="53">
        <f t="shared" si="119"/>
        <v>0.2471264367816092</v>
      </c>
    </row>
    <row r="1222" spans="1:18" x14ac:dyDescent="0.25">
      <c r="A1222" s="47" t="s">
        <v>1499</v>
      </c>
      <c r="B1222" s="48" t="s">
        <v>1500</v>
      </c>
      <c r="C1222" s="47" t="s">
        <v>1503</v>
      </c>
      <c r="D1222" s="48" t="s">
        <v>1504</v>
      </c>
      <c r="E1222" s="49">
        <f t="shared" si="116"/>
        <v>9.2737430167597765E-2</v>
      </c>
      <c r="F1222" s="54"/>
      <c r="G1222" s="51" t="str">
        <f t="shared" si="117"/>
        <v/>
      </c>
      <c r="H1222" s="51" t="str">
        <f t="shared" si="118"/>
        <v/>
      </c>
      <c r="I1222" s="52"/>
      <c r="J1222" s="52"/>
      <c r="K1222" s="52"/>
      <c r="L1222" s="52"/>
      <c r="M1222" s="52"/>
      <c r="N1222" s="50">
        <v>83</v>
      </c>
      <c r="O1222" s="50">
        <v>895</v>
      </c>
      <c r="P1222" s="50"/>
      <c r="R1222" s="53">
        <f t="shared" si="119"/>
        <v>9.2737430167597765E-2</v>
      </c>
    </row>
    <row r="1223" spans="1:18" x14ac:dyDescent="0.25">
      <c r="A1223" s="47" t="s">
        <v>1499</v>
      </c>
      <c r="B1223" s="48" t="s">
        <v>1500</v>
      </c>
      <c r="C1223" s="47" t="s">
        <v>1545</v>
      </c>
      <c r="D1223" s="48" t="s">
        <v>1546</v>
      </c>
      <c r="E1223" s="49">
        <f t="shared" si="116"/>
        <v>0.17150395778364116</v>
      </c>
      <c r="F1223" s="50"/>
      <c r="G1223" s="51" t="str">
        <f t="shared" si="117"/>
        <v/>
      </c>
      <c r="H1223" s="51" t="str">
        <f t="shared" si="118"/>
        <v/>
      </c>
      <c r="I1223" s="52"/>
      <c r="J1223" s="52"/>
      <c r="K1223" s="52"/>
      <c r="L1223" s="52"/>
      <c r="M1223" s="52"/>
      <c r="N1223" s="50">
        <v>130</v>
      </c>
      <c r="O1223" s="50">
        <v>758</v>
      </c>
      <c r="P1223" s="50"/>
      <c r="R1223" s="53">
        <f t="shared" si="119"/>
        <v>0.17150395778364116</v>
      </c>
    </row>
    <row r="1224" spans="1:18" x14ac:dyDescent="0.25">
      <c r="A1224" s="47" t="s">
        <v>1499</v>
      </c>
      <c r="B1224" s="48" t="s">
        <v>1500</v>
      </c>
      <c r="C1224" s="47" t="s">
        <v>1547</v>
      </c>
      <c r="D1224" s="48" t="s">
        <v>1548</v>
      </c>
      <c r="E1224" s="49">
        <f t="shared" si="116"/>
        <v>0.14557889594528578</v>
      </c>
      <c r="F1224" s="50"/>
      <c r="G1224" s="51" t="str">
        <f t="shared" si="117"/>
        <v/>
      </c>
      <c r="H1224" s="51" t="str">
        <f t="shared" si="118"/>
        <v/>
      </c>
      <c r="I1224" s="52"/>
      <c r="J1224" s="52"/>
      <c r="K1224" s="52"/>
      <c r="L1224" s="52"/>
      <c r="M1224" s="52"/>
      <c r="N1224" s="50">
        <v>298</v>
      </c>
      <c r="O1224" s="50">
        <v>2047</v>
      </c>
      <c r="P1224" s="50"/>
      <c r="R1224" s="53">
        <f t="shared" si="119"/>
        <v>0.14557889594528578</v>
      </c>
    </row>
    <row r="1225" spans="1:18" x14ac:dyDescent="0.25">
      <c r="A1225" s="47" t="s">
        <v>1499</v>
      </c>
      <c r="B1225" s="48" t="s">
        <v>1500</v>
      </c>
      <c r="C1225" s="47" t="s">
        <v>1533</v>
      </c>
      <c r="D1225" s="48" t="s">
        <v>1534</v>
      </c>
      <c r="E1225" s="49">
        <f t="shared" si="116"/>
        <v>0.26534653465346536</v>
      </c>
      <c r="F1225" s="50"/>
      <c r="G1225" s="51" t="str">
        <f t="shared" si="117"/>
        <v/>
      </c>
      <c r="H1225" s="51" t="str">
        <f t="shared" si="118"/>
        <v/>
      </c>
      <c r="I1225" s="52"/>
      <c r="J1225" s="52"/>
      <c r="K1225" s="52"/>
      <c r="L1225" s="52"/>
      <c r="M1225" s="52"/>
      <c r="N1225" s="50">
        <v>134</v>
      </c>
      <c r="O1225" s="50">
        <v>505</v>
      </c>
      <c r="P1225" s="50"/>
      <c r="R1225" s="53">
        <f t="shared" si="119"/>
        <v>0.26534653465346536</v>
      </c>
    </row>
    <row r="1226" spans="1:18" x14ac:dyDescent="0.25">
      <c r="A1226" s="47" t="s">
        <v>1499</v>
      </c>
      <c r="B1226" s="48" t="s">
        <v>1500</v>
      </c>
      <c r="C1226" s="47" t="s">
        <v>1549</v>
      </c>
      <c r="D1226" s="48" t="s">
        <v>1550</v>
      </c>
      <c r="E1226" s="49">
        <f t="shared" si="116"/>
        <v>0.12298387096774194</v>
      </c>
      <c r="F1226" s="50"/>
      <c r="G1226" s="51" t="str">
        <f t="shared" si="117"/>
        <v/>
      </c>
      <c r="H1226" s="51" t="str">
        <f t="shared" si="118"/>
        <v/>
      </c>
      <c r="I1226" s="52"/>
      <c r="J1226" s="52"/>
      <c r="K1226" s="52"/>
      <c r="L1226" s="52"/>
      <c r="M1226" s="52"/>
      <c r="N1226" s="50">
        <v>61</v>
      </c>
      <c r="O1226" s="50">
        <v>496</v>
      </c>
      <c r="P1226" s="50"/>
      <c r="R1226" s="53">
        <f t="shared" si="119"/>
        <v>0.12298387096774194</v>
      </c>
    </row>
    <row r="1227" spans="1:18" x14ac:dyDescent="0.25">
      <c r="A1227" s="47" t="s">
        <v>1499</v>
      </c>
      <c r="B1227" s="48" t="s">
        <v>1500</v>
      </c>
      <c r="C1227" s="47" t="s">
        <v>1553</v>
      </c>
      <c r="D1227" s="48" t="s">
        <v>1554</v>
      </c>
      <c r="E1227" s="49">
        <f t="shared" si="116"/>
        <v>0.18243243243243243</v>
      </c>
      <c r="F1227" s="50"/>
      <c r="G1227" s="51" t="str">
        <f t="shared" si="117"/>
        <v/>
      </c>
      <c r="H1227" s="51" t="str">
        <f t="shared" si="118"/>
        <v/>
      </c>
      <c r="I1227" s="52"/>
      <c r="J1227" s="52"/>
      <c r="K1227" s="52"/>
      <c r="L1227" s="52"/>
      <c r="M1227" s="52"/>
      <c r="N1227" s="50">
        <v>108</v>
      </c>
      <c r="O1227" s="50">
        <v>592</v>
      </c>
      <c r="P1227" s="50"/>
      <c r="R1227" s="53">
        <f t="shared" si="119"/>
        <v>0.18243243243243243</v>
      </c>
    </row>
    <row r="1228" spans="1:18" x14ac:dyDescent="0.25">
      <c r="A1228" s="47" t="s">
        <v>1499</v>
      </c>
      <c r="B1228" s="48" t="s">
        <v>1500</v>
      </c>
      <c r="C1228" s="47" t="s">
        <v>1507</v>
      </c>
      <c r="D1228" s="48" t="s">
        <v>1508</v>
      </c>
      <c r="E1228" s="49">
        <f t="shared" si="116"/>
        <v>0.18639053254437871</v>
      </c>
      <c r="F1228" s="50"/>
      <c r="G1228" s="51" t="str">
        <f t="shared" si="117"/>
        <v/>
      </c>
      <c r="H1228" s="51" t="str">
        <f t="shared" si="118"/>
        <v/>
      </c>
      <c r="I1228" s="52"/>
      <c r="J1228" s="52"/>
      <c r="K1228" s="52"/>
      <c r="L1228" s="52"/>
      <c r="M1228" s="52"/>
      <c r="N1228" s="50">
        <v>126</v>
      </c>
      <c r="O1228" s="50">
        <v>676</v>
      </c>
      <c r="P1228" s="50"/>
      <c r="R1228" s="53">
        <f t="shared" si="119"/>
        <v>0.18639053254437871</v>
      </c>
    </row>
    <row r="1229" spans="1:18" x14ac:dyDescent="0.25">
      <c r="A1229" s="47" t="s">
        <v>1499</v>
      </c>
      <c r="B1229" s="48" t="s">
        <v>1500</v>
      </c>
      <c r="C1229" s="47" t="s">
        <v>1521</v>
      </c>
      <c r="D1229" s="48" t="s">
        <v>1522</v>
      </c>
      <c r="E1229" s="49">
        <f t="shared" si="116"/>
        <v>0.21754385964912282</v>
      </c>
      <c r="F1229" s="50"/>
      <c r="G1229" s="51" t="str">
        <f t="shared" si="117"/>
        <v/>
      </c>
      <c r="H1229" s="51" t="str">
        <f t="shared" si="118"/>
        <v/>
      </c>
      <c r="I1229" s="52"/>
      <c r="J1229" s="52"/>
      <c r="K1229" s="52"/>
      <c r="L1229" s="52"/>
      <c r="M1229" s="52"/>
      <c r="N1229" s="50">
        <v>124</v>
      </c>
      <c r="O1229" s="50">
        <v>570</v>
      </c>
      <c r="P1229" s="50"/>
      <c r="R1229" s="53">
        <f t="shared" si="119"/>
        <v>0.21754385964912282</v>
      </c>
    </row>
    <row r="1230" spans="1:18" x14ac:dyDescent="0.25">
      <c r="A1230" s="47" t="s">
        <v>1499</v>
      </c>
      <c r="B1230" s="48" t="s">
        <v>1500</v>
      </c>
      <c r="C1230" s="47" t="s">
        <v>1515</v>
      </c>
      <c r="D1230" s="48" t="s">
        <v>1516</v>
      </c>
      <c r="E1230" s="49">
        <f t="shared" si="116"/>
        <v>0.20304568527918782</v>
      </c>
      <c r="F1230" s="50"/>
      <c r="G1230" s="51"/>
      <c r="H1230" s="51" t="str">
        <f t="shared" si="118"/>
        <v/>
      </c>
      <c r="I1230" s="52"/>
      <c r="J1230" s="52"/>
      <c r="K1230" s="52"/>
      <c r="L1230" s="52"/>
      <c r="M1230" s="52"/>
      <c r="N1230" s="50">
        <v>160</v>
      </c>
      <c r="O1230" s="50">
        <v>788</v>
      </c>
      <c r="P1230" s="50"/>
      <c r="R1230" s="53">
        <f t="shared" si="119"/>
        <v>0.20304568527918782</v>
      </c>
    </row>
    <row r="1231" spans="1:18" x14ac:dyDescent="0.25">
      <c r="A1231" s="47" t="s">
        <v>1499</v>
      </c>
      <c r="B1231" s="48" t="s">
        <v>1500</v>
      </c>
      <c r="C1231" s="47" t="s">
        <v>1556</v>
      </c>
      <c r="D1231" s="48" t="s">
        <v>1557</v>
      </c>
      <c r="E1231" s="49">
        <f t="shared" si="116"/>
        <v>6.7698259187620888E-2</v>
      </c>
      <c r="F1231" s="50"/>
      <c r="G1231" s="51" t="str">
        <f t="shared" ref="G1231:G1246" si="120">IF(E1231&gt;=40%,"X","")</f>
        <v/>
      </c>
      <c r="H1231" s="51" t="str">
        <f t="shared" si="118"/>
        <v/>
      </c>
      <c r="I1231" s="52"/>
      <c r="J1231" s="52"/>
      <c r="K1231" s="52"/>
      <c r="L1231" s="52"/>
      <c r="M1231" s="52"/>
      <c r="N1231" s="50">
        <v>35</v>
      </c>
      <c r="O1231" s="50">
        <v>517</v>
      </c>
      <c r="P1231" s="50"/>
      <c r="R1231" s="53">
        <f t="shared" si="119"/>
        <v>6.7698259187620888E-2</v>
      </c>
    </row>
    <row r="1232" spans="1:18" x14ac:dyDescent="0.25">
      <c r="A1232" s="47" t="s">
        <v>1499</v>
      </c>
      <c r="B1232" s="48" t="s">
        <v>1500</v>
      </c>
      <c r="C1232" s="47" t="s">
        <v>1513</v>
      </c>
      <c r="D1232" s="48" t="s">
        <v>1514</v>
      </c>
      <c r="E1232" s="49">
        <f t="shared" si="116"/>
        <v>0.16541353383458646</v>
      </c>
      <c r="F1232" s="50"/>
      <c r="G1232" s="51" t="str">
        <f t="shared" si="120"/>
        <v/>
      </c>
      <c r="H1232" s="51" t="str">
        <f t="shared" si="118"/>
        <v/>
      </c>
      <c r="I1232" s="52"/>
      <c r="J1232" s="52"/>
      <c r="K1232" s="52"/>
      <c r="L1232" s="52"/>
      <c r="M1232" s="52"/>
      <c r="N1232" s="50">
        <v>88</v>
      </c>
      <c r="O1232" s="50">
        <v>532</v>
      </c>
      <c r="P1232" s="50"/>
      <c r="R1232" s="53">
        <f t="shared" si="119"/>
        <v>0.16541353383458646</v>
      </c>
    </row>
    <row r="1233" spans="1:18" x14ac:dyDescent="0.25">
      <c r="A1233" s="47" t="s">
        <v>1499</v>
      </c>
      <c r="B1233" s="48" t="s">
        <v>1500</v>
      </c>
      <c r="C1233" s="47" t="s">
        <v>1501</v>
      </c>
      <c r="D1233" s="48" t="s">
        <v>1502</v>
      </c>
      <c r="E1233" s="49">
        <f t="shared" si="116"/>
        <v>0.19622641509433963</v>
      </c>
      <c r="F1233" s="50"/>
      <c r="G1233" s="51" t="str">
        <f t="shared" si="120"/>
        <v/>
      </c>
      <c r="H1233" s="51" t="str">
        <f t="shared" si="118"/>
        <v/>
      </c>
      <c r="I1233" s="52"/>
      <c r="J1233" s="52"/>
      <c r="K1233" s="52"/>
      <c r="L1233" s="52"/>
      <c r="M1233" s="52"/>
      <c r="N1233" s="50">
        <v>104</v>
      </c>
      <c r="O1233" s="50">
        <v>530</v>
      </c>
      <c r="P1233" s="50"/>
      <c r="R1233" s="53">
        <f t="shared" si="119"/>
        <v>0.19622641509433963</v>
      </c>
    </row>
    <row r="1234" spans="1:18" x14ac:dyDescent="0.25">
      <c r="A1234" s="47" t="s">
        <v>1499</v>
      </c>
      <c r="B1234" s="48" t="s">
        <v>1500</v>
      </c>
      <c r="C1234" s="47" t="s">
        <v>1509</v>
      </c>
      <c r="D1234" s="48" t="s">
        <v>1510</v>
      </c>
      <c r="E1234" s="49">
        <f t="shared" si="116"/>
        <v>0.17551020408163265</v>
      </c>
      <c r="F1234" s="50"/>
      <c r="G1234" s="51" t="str">
        <f t="shared" si="120"/>
        <v/>
      </c>
      <c r="H1234" s="51" t="str">
        <f t="shared" si="118"/>
        <v/>
      </c>
      <c r="I1234" s="52"/>
      <c r="J1234" s="52"/>
      <c r="K1234" s="52"/>
      <c r="L1234" s="52"/>
      <c r="M1234" s="52"/>
      <c r="N1234" s="50">
        <v>129</v>
      </c>
      <c r="O1234" s="50">
        <v>735</v>
      </c>
      <c r="P1234" s="50"/>
      <c r="R1234" s="53">
        <f t="shared" si="119"/>
        <v>0.17551020408163265</v>
      </c>
    </row>
    <row r="1235" spans="1:18" x14ac:dyDescent="0.25">
      <c r="A1235" s="47" t="s">
        <v>1499</v>
      </c>
      <c r="B1235" s="48" t="s">
        <v>1500</v>
      </c>
      <c r="C1235" s="47" t="s">
        <v>1517</v>
      </c>
      <c r="D1235" s="48" t="s">
        <v>1518</v>
      </c>
      <c r="E1235" s="49">
        <f t="shared" si="116"/>
        <v>6.9095477386934667E-2</v>
      </c>
      <c r="F1235" s="50"/>
      <c r="G1235" s="51" t="str">
        <f t="shared" si="120"/>
        <v/>
      </c>
      <c r="H1235" s="51" t="str">
        <f t="shared" si="118"/>
        <v/>
      </c>
      <c r="I1235" s="52"/>
      <c r="J1235" s="52"/>
      <c r="K1235" s="52"/>
      <c r="L1235" s="52"/>
      <c r="M1235" s="52"/>
      <c r="N1235" s="50">
        <v>55</v>
      </c>
      <c r="O1235" s="50">
        <v>796</v>
      </c>
      <c r="P1235" s="50"/>
      <c r="R1235" s="53">
        <f t="shared" si="119"/>
        <v>6.9095477386934667E-2</v>
      </c>
    </row>
    <row r="1236" spans="1:18" x14ac:dyDescent="0.25">
      <c r="A1236" s="47" t="s">
        <v>1499</v>
      </c>
      <c r="B1236" s="48" t="s">
        <v>1500</v>
      </c>
      <c r="C1236" s="47" t="s">
        <v>1511</v>
      </c>
      <c r="D1236" s="48" t="s">
        <v>1512</v>
      </c>
      <c r="E1236" s="49">
        <f t="shared" si="116"/>
        <v>9.5964125560538113E-2</v>
      </c>
      <c r="F1236" s="50"/>
      <c r="G1236" s="51" t="str">
        <f t="shared" si="120"/>
        <v/>
      </c>
      <c r="H1236" s="51" t="str">
        <f t="shared" si="118"/>
        <v/>
      </c>
      <c r="I1236" s="52"/>
      <c r="J1236" s="52"/>
      <c r="K1236" s="52"/>
      <c r="L1236" s="52"/>
      <c r="M1236" s="52"/>
      <c r="N1236" s="50">
        <v>214</v>
      </c>
      <c r="O1236" s="50">
        <v>2230</v>
      </c>
      <c r="P1236" s="50"/>
      <c r="R1236" s="53">
        <f t="shared" si="119"/>
        <v>9.5964125560538113E-2</v>
      </c>
    </row>
    <row r="1237" spans="1:18" x14ac:dyDescent="0.25">
      <c r="A1237" s="47" t="s">
        <v>1499</v>
      </c>
      <c r="B1237" s="48" t="s">
        <v>1500</v>
      </c>
      <c r="C1237" s="47" t="s">
        <v>1519</v>
      </c>
      <c r="D1237" s="48" t="s">
        <v>1520</v>
      </c>
      <c r="E1237" s="49">
        <f t="shared" si="116"/>
        <v>0.15715948777648428</v>
      </c>
      <c r="F1237" s="50"/>
      <c r="G1237" s="51" t="str">
        <f t="shared" si="120"/>
        <v/>
      </c>
      <c r="H1237" s="51" t="str">
        <f t="shared" si="118"/>
        <v/>
      </c>
      <c r="I1237" s="52"/>
      <c r="J1237" s="52"/>
      <c r="K1237" s="52"/>
      <c r="L1237" s="52"/>
      <c r="M1237" s="52"/>
      <c r="N1237" s="50">
        <f>69+66</f>
        <v>135</v>
      </c>
      <c r="O1237" s="50">
        <f>557+302</f>
        <v>859</v>
      </c>
      <c r="P1237" s="50"/>
      <c r="R1237" s="53">
        <f t="shared" si="119"/>
        <v>0.15715948777648428</v>
      </c>
    </row>
    <row r="1238" spans="1:18" x14ac:dyDescent="0.25">
      <c r="A1238" s="47" t="s">
        <v>1499</v>
      </c>
      <c r="B1238" s="48" t="s">
        <v>1500</v>
      </c>
      <c r="C1238" s="47" t="s">
        <v>1551</v>
      </c>
      <c r="D1238" s="48" t="s">
        <v>1552</v>
      </c>
      <c r="E1238" s="49">
        <f t="shared" si="116"/>
        <v>0.2179054054054054</v>
      </c>
      <c r="F1238" s="50"/>
      <c r="G1238" s="51" t="str">
        <f t="shared" si="120"/>
        <v/>
      </c>
      <c r="H1238" s="51" t="str">
        <f t="shared" si="118"/>
        <v/>
      </c>
      <c r="I1238" s="52"/>
      <c r="J1238" s="52"/>
      <c r="K1238" s="52"/>
      <c r="L1238" s="52"/>
      <c r="M1238" s="52"/>
      <c r="N1238" s="50">
        <v>129</v>
      </c>
      <c r="O1238" s="50">
        <v>592</v>
      </c>
      <c r="P1238" s="50"/>
      <c r="R1238" s="53">
        <f t="shared" si="119"/>
        <v>0.2179054054054054</v>
      </c>
    </row>
    <row r="1239" spans="1:18" x14ac:dyDescent="0.25">
      <c r="A1239" s="47" t="s">
        <v>1499</v>
      </c>
      <c r="B1239" s="48" t="s">
        <v>1500</v>
      </c>
      <c r="C1239" s="47" t="s">
        <v>1531</v>
      </c>
      <c r="D1239" s="48" t="s">
        <v>1532</v>
      </c>
      <c r="E1239" s="49">
        <f t="shared" si="116"/>
        <v>0.22792937399678972</v>
      </c>
      <c r="F1239" s="50"/>
      <c r="G1239" s="51" t="str">
        <f t="shared" si="120"/>
        <v/>
      </c>
      <c r="H1239" s="51" t="str">
        <f t="shared" si="118"/>
        <v/>
      </c>
      <c r="I1239" s="52"/>
      <c r="J1239" s="52"/>
      <c r="K1239" s="52"/>
      <c r="L1239" s="52"/>
      <c r="M1239" s="52"/>
      <c r="N1239" s="50">
        <v>142</v>
      </c>
      <c r="O1239" s="50">
        <v>623</v>
      </c>
      <c r="P1239" s="50"/>
      <c r="R1239" s="53">
        <f t="shared" si="119"/>
        <v>0.22792937399678972</v>
      </c>
    </row>
    <row r="1240" spans="1:18" x14ac:dyDescent="0.25">
      <c r="A1240" s="47" t="s">
        <v>1499</v>
      </c>
      <c r="B1240" s="48" t="s">
        <v>1500</v>
      </c>
      <c r="C1240" s="47" t="s">
        <v>1539</v>
      </c>
      <c r="D1240" s="48" t="s">
        <v>1540</v>
      </c>
      <c r="E1240" s="49">
        <f t="shared" si="116"/>
        <v>6.9337442218798145E-2</v>
      </c>
      <c r="F1240" s="50"/>
      <c r="G1240" s="51" t="str">
        <f t="shared" si="120"/>
        <v/>
      </c>
      <c r="H1240" s="51" t="str">
        <f t="shared" si="118"/>
        <v/>
      </c>
      <c r="I1240" s="52"/>
      <c r="J1240" s="52"/>
      <c r="K1240" s="52"/>
      <c r="L1240" s="52"/>
      <c r="M1240" s="52"/>
      <c r="N1240" s="50">
        <v>45</v>
      </c>
      <c r="O1240" s="50">
        <v>649</v>
      </c>
      <c r="P1240" s="50"/>
      <c r="R1240" s="53">
        <f t="shared" si="119"/>
        <v>6.9337442218798145E-2</v>
      </c>
    </row>
    <row r="1241" spans="1:18" x14ac:dyDescent="0.25">
      <c r="A1241" s="47" t="s">
        <v>1499</v>
      </c>
      <c r="B1241" s="48" t="s">
        <v>1500</v>
      </c>
      <c r="C1241" s="47" t="s">
        <v>1541</v>
      </c>
      <c r="D1241" s="48" t="s">
        <v>1542</v>
      </c>
      <c r="E1241" s="49">
        <f t="shared" si="116"/>
        <v>0.17691154422788605</v>
      </c>
      <c r="F1241" s="50"/>
      <c r="G1241" s="51" t="str">
        <f t="shared" si="120"/>
        <v/>
      </c>
      <c r="H1241" s="51" t="str">
        <f t="shared" si="118"/>
        <v/>
      </c>
      <c r="I1241" s="52"/>
      <c r="J1241" s="52"/>
      <c r="K1241" s="52"/>
      <c r="L1241" s="52"/>
      <c r="M1241" s="52"/>
      <c r="N1241" s="50">
        <v>118</v>
      </c>
      <c r="O1241" s="50">
        <v>667</v>
      </c>
      <c r="P1241" s="50"/>
      <c r="R1241" s="53">
        <f t="shared" si="119"/>
        <v>0.17691154422788605</v>
      </c>
    </row>
    <row r="1242" spans="1:18" x14ac:dyDescent="0.25">
      <c r="A1242" s="47" t="s">
        <v>1499</v>
      </c>
      <c r="B1242" s="48" t="s">
        <v>1500</v>
      </c>
      <c r="C1242" s="47" t="s">
        <v>1543</v>
      </c>
      <c r="D1242" s="48" t="s">
        <v>1544</v>
      </c>
      <c r="E1242" s="49">
        <f t="shared" si="116"/>
        <v>0.23281250000000001</v>
      </c>
      <c r="F1242" s="50"/>
      <c r="G1242" s="51" t="str">
        <f t="shared" si="120"/>
        <v/>
      </c>
      <c r="H1242" s="51" t="str">
        <f t="shared" si="118"/>
        <v/>
      </c>
      <c r="I1242" s="52"/>
      <c r="J1242" s="52"/>
      <c r="K1242" s="52"/>
      <c r="L1242" s="52"/>
      <c r="M1242" s="52"/>
      <c r="N1242" s="50">
        <v>149</v>
      </c>
      <c r="O1242" s="50">
        <v>640</v>
      </c>
      <c r="P1242" s="50"/>
      <c r="R1242" s="53">
        <f t="shared" si="119"/>
        <v>0.23281250000000001</v>
      </c>
    </row>
    <row r="1243" spans="1:18" x14ac:dyDescent="0.25">
      <c r="A1243" s="47" t="s">
        <v>1499</v>
      </c>
      <c r="B1243" s="48" t="s">
        <v>1500</v>
      </c>
      <c r="C1243" s="47" t="s">
        <v>1527</v>
      </c>
      <c r="D1243" s="48" t="s">
        <v>1528</v>
      </c>
      <c r="E1243" s="49">
        <f t="shared" si="116"/>
        <v>0.20569620253164558</v>
      </c>
      <c r="F1243" s="50"/>
      <c r="G1243" s="51" t="str">
        <f t="shared" si="120"/>
        <v/>
      </c>
      <c r="H1243" s="51" t="str">
        <f t="shared" si="118"/>
        <v/>
      </c>
      <c r="I1243" s="52"/>
      <c r="J1243" s="52"/>
      <c r="K1243" s="52"/>
      <c r="L1243" s="52"/>
      <c r="M1243" s="52"/>
      <c r="N1243" s="50">
        <v>130</v>
      </c>
      <c r="O1243" s="50">
        <v>632</v>
      </c>
      <c r="P1243" s="50"/>
      <c r="R1243" s="53">
        <f t="shared" si="119"/>
        <v>0.20569620253164558</v>
      </c>
    </row>
    <row r="1244" spans="1:18" x14ac:dyDescent="0.25">
      <c r="A1244" s="47" t="s">
        <v>1499</v>
      </c>
      <c r="B1244" s="48" t="s">
        <v>1500</v>
      </c>
      <c r="C1244" s="47" t="s">
        <v>1529</v>
      </c>
      <c r="D1244" s="48" t="s">
        <v>1530</v>
      </c>
      <c r="E1244" s="49">
        <f t="shared" si="116"/>
        <v>0.23121387283236994</v>
      </c>
      <c r="F1244" s="50"/>
      <c r="G1244" s="51" t="str">
        <f t="shared" si="120"/>
        <v/>
      </c>
      <c r="H1244" s="51" t="str">
        <f t="shared" si="118"/>
        <v/>
      </c>
      <c r="I1244" s="52"/>
      <c r="J1244" s="52"/>
      <c r="K1244" s="52"/>
      <c r="L1244" s="52"/>
      <c r="M1244" s="52"/>
      <c r="N1244" s="50">
        <v>160</v>
      </c>
      <c r="O1244" s="50">
        <v>692</v>
      </c>
      <c r="P1244" s="50"/>
      <c r="R1244" s="53">
        <f t="shared" si="119"/>
        <v>0.23121387283236994</v>
      </c>
    </row>
    <row r="1245" spans="1:18" x14ac:dyDescent="0.25">
      <c r="A1245" s="47" t="s">
        <v>1499</v>
      </c>
      <c r="B1245" s="48" t="s">
        <v>1500</v>
      </c>
      <c r="C1245" s="47" t="s">
        <v>1535</v>
      </c>
      <c r="D1245" s="48" t="s">
        <v>1536</v>
      </c>
      <c r="E1245" s="49">
        <f t="shared" si="116"/>
        <v>3.7209302325581395E-2</v>
      </c>
      <c r="F1245" s="50"/>
      <c r="G1245" s="51" t="str">
        <f t="shared" si="120"/>
        <v/>
      </c>
      <c r="H1245" s="51" t="str">
        <f t="shared" si="118"/>
        <v/>
      </c>
      <c r="I1245" s="52"/>
      <c r="J1245" s="52"/>
      <c r="K1245" s="52"/>
      <c r="L1245" s="52"/>
      <c r="M1245" s="52"/>
      <c r="N1245" s="50">
        <v>16</v>
      </c>
      <c r="O1245" s="50">
        <v>430</v>
      </c>
      <c r="P1245" s="50"/>
      <c r="R1245" s="53">
        <f t="shared" si="119"/>
        <v>3.7209302325581395E-2</v>
      </c>
    </row>
    <row r="1246" spans="1:18" x14ac:dyDescent="0.25">
      <c r="A1246" s="47" t="s">
        <v>1499</v>
      </c>
      <c r="B1246" s="48" t="s">
        <v>1500</v>
      </c>
      <c r="C1246" s="47" t="s">
        <v>1537</v>
      </c>
      <c r="D1246" s="48" t="s">
        <v>1538</v>
      </c>
      <c r="E1246" s="49">
        <f t="shared" si="116"/>
        <v>8.5407515861395805E-2</v>
      </c>
      <c r="F1246" s="50"/>
      <c r="G1246" s="51" t="str">
        <f t="shared" si="120"/>
        <v/>
      </c>
      <c r="H1246" s="51" t="str">
        <f t="shared" si="118"/>
        <v/>
      </c>
      <c r="I1246" s="52"/>
      <c r="J1246" s="52"/>
      <c r="K1246" s="52"/>
      <c r="L1246" s="52"/>
      <c r="M1246" s="52"/>
      <c r="N1246" s="50">
        <v>175</v>
      </c>
      <c r="O1246" s="50">
        <v>2049</v>
      </c>
      <c r="P1246" s="50"/>
      <c r="R1246" s="53">
        <f t="shared" si="119"/>
        <v>8.5407515861395805E-2</v>
      </c>
    </row>
    <row r="1247" spans="1:18" s="78" customFormat="1" x14ac:dyDescent="0.25">
      <c r="A1247" s="72" t="s">
        <v>1499</v>
      </c>
      <c r="B1247" s="73" t="s">
        <v>1500</v>
      </c>
      <c r="C1247" s="72"/>
      <c r="D1247" s="73" t="s">
        <v>2556</v>
      </c>
      <c r="E1247" s="74">
        <f t="shared" si="116"/>
        <v>0.15520897764425201</v>
      </c>
      <c r="F1247" s="75"/>
      <c r="G1247" s="76"/>
      <c r="H1247" s="76"/>
      <c r="I1247" s="77"/>
      <c r="J1247" s="77"/>
      <c r="K1247" s="77"/>
      <c r="L1247" s="77"/>
      <c r="M1247" s="77"/>
      <c r="N1247" s="75">
        <f>SUM(N1218:N1246)</f>
        <v>3513</v>
      </c>
      <c r="O1247" s="75">
        <f>SUM(O1218:O1246)</f>
        <v>22634</v>
      </c>
      <c r="P1247" s="75"/>
      <c r="R1247" s="79"/>
    </row>
    <row r="1248" spans="1:18" x14ac:dyDescent="0.25">
      <c r="A1248" s="47" t="s">
        <v>282</v>
      </c>
      <c r="B1248" s="47" t="s">
        <v>281</v>
      </c>
      <c r="C1248" s="47" t="s">
        <v>284</v>
      </c>
      <c r="D1248" s="47" t="s">
        <v>443</v>
      </c>
      <c r="E1248" s="49">
        <v>0.22320000000000001</v>
      </c>
      <c r="F1248" s="54"/>
      <c r="G1248" s="52" t="str">
        <f>IF(E1248&gt;=40%,"X","")</f>
        <v/>
      </c>
      <c r="H1248" s="52" t="str">
        <f>IF(AND( E1248&gt;=30%, E1248 &lt;=39.99%),"X","")</f>
        <v/>
      </c>
      <c r="I1248" s="52"/>
      <c r="J1248" s="52"/>
      <c r="K1248" s="52"/>
      <c r="L1248" s="52"/>
      <c r="M1248" s="52"/>
      <c r="N1248" s="50">
        <v>77</v>
      </c>
      <c r="O1248" s="50">
        <v>345</v>
      </c>
      <c r="P1248" s="50"/>
      <c r="R1248" s="53">
        <f>N1248/O1248</f>
        <v>0.22318840579710145</v>
      </c>
    </row>
    <row r="1249" spans="1:18" x14ac:dyDescent="0.25">
      <c r="A1249" s="47" t="s">
        <v>282</v>
      </c>
      <c r="B1249" s="47" t="s">
        <v>281</v>
      </c>
      <c r="C1249" s="47" t="s">
        <v>283</v>
      </c>
      <c r="D1249" s="47" t="s">
        <v>477</v>
      </c>
      <c r="E1249" s="49">
        <v>0.13389999999999999</v>
      </c>
      <c r="F1249" s="54"/>
      <c r="G1249" s="52" t="str">
        <f>IF(E1249&gt;=40%,"X","")</f>
        <v/>
      </c>
      <c r="H1249" s="52" t="str">
        <f>IF(AND( E1249&gt;=30%, E1249 &lt;=39.99%),"X","")</f>
        <v/>
      </c>
      <c r="I1249" s="52"/>
      <c r="J1249" s="52"/>
      <c r="K1249" s="52"/>
      <c r="L1249" s="52"/>
      <c r="M1249" s="52"/>
      <c r="N1249" s="50">
        <v>32</v>
      </c>
      <c r="O1249" s="50">
        <v>239</v>
      </c>
      <c r="P1249" s="50"/>
      <c r="R1249" s="53">
        <f>N1249/O1249</f>
        <v>0.13389121338912133</v>
      </c>
    </row>
    <row r="1250" spans="1:18" x14ac:dyDescent="0.25">
      <c r="A1250" s="47" t="s">
        <v>282</v>
      </c>
      <c r="B1250" s="47" t="s">
        <v>281</v>
      </c>
      <c r="C1250" s="47" t="s">
        <v>280</v>
      </c>
      <c r="D1250" s="47" t="s">
        <v>279</v>
      </c>
      <c r="E1250" s="49">
        <v>0.125</v>
      </c>
      <c r="F1250" s="50"/>
      <c r="G1250" s="52" t="str">
        <f>IF(E1250&gt;=40%,"X","")</f>
        <v/>
      </c>
      <c r="H1250" s="52" t="str">
        <f>IF(AND( E1250&gt;=30%, E1250 &lt;=39.99%),"X","")</f>
        <v/>
      </c>
      <c r="I1250" s="52"/>
      <c r="J1250" s="52"/>
      <c r="K1250" s="52"/>
      <c r="L1250" s="52"/>
      <c r="M1250" s="52"/>
      <c r="N1250" s="50">
        <v>35</v>
      </c>
      <c r="O1250" s="50">
        <v>280</v>
      </c>
      <c r="P1250" s="50"/>
      <c r="R1250" s="53">
        <f>N1250/O1250</f>
        <v>0.125</v>
      </c>
    </row>
    <row r="1251" spans="1:18" s="78" customFormat="1" x14ac:dyDescent="0.25">
      <c r="A1251" s="72" t="s">
        <v>282</v>
      </c>
      <c r="B1251" s="73" t="s">
        <v>281</v>
      </c>
      <c r="C1251" s="72"/>
      <c r="D1251" s="73" t="s">
        <v>2556</v>
      </c>
      <c r="E1251" s="74">
        <f>N1251/O1251</f>
        <v>0.16666666666666666</v>
      </c>
      <c r="F1251" s="75"/>
      <c r="G1251" s="76"/>
      <c r="H1251" s="76"/>
      <c r="I1251" s="77"/>
      <c r="J1251" s="77"/>
      <c r="K1251" s="77"/>
      <c r="L1251" s="77"/>
      <c r="M1251" s="77"/>
      <c r="N1251" s="75">
        <f>SUM(N1248:N1250)</f>
        <v>144</v>
      </c>
      <c r="O1251" s="75">
        <f>SUM(O1248:O1250)</f>
        <v>864</v>
      </c>
      <c r="P1251" s="75"/>
      <c r="R1251" s="79"/>
    </row>
    <row r="1252" spans="1:18" x14ac:dyDescent="0.25">
      <c r="A1252" s="47" t="s">
        <v>956</v>
      </c>
      <c r="B1252" s="48" t="s">
        <v>957</v>
      </c>
      <c r="C1252" s="47" t="s">
        <v>958</v>
      </c>
      <c r="D1252" s="48" t="s">
        <v>959</v>
      </c>
      <c r="E1252" s="49">
        <f>(N1252/O1252)</f>
        <v>0.15447154471544716</v>
      </c>
      <c r="F1252" s="50"/>
      <c r="G1252" s="51" t="str">
        <f>IF(E1252&gt;=40%,"X","")</f>
        <v/>
      </c>
      <c r="H1252" s="51" t="str">
        <f>IF(AND( E1252&gt;=30%, E1252 &lt;=39.99%),"X","")</f>
        <v/>
      </c>
      <c r="I1252" s="52"/>
      <c r="J1252" s="52"/>
      <c r="K1252" s="52"/>
      <c r="L1252" s="52"/>
      <c r="M1252" s="52"/>
      <c r="N1252" s="50">
        <v>38</v>
      </c>
      <c r="O1252" s="50">
        <v>246</v>
      </c>
      <c r="P1252" s="50"/>
      <c r="R1252" s="53">
        <f>N1252/O1252</f>
        <v>0.15447154471544716</v>
      </c>
    </row>
    <row r="1253" spans="1:18" s="78" customFormat="1" x14ac:dyDescent="0.25">
      <c r="A1253" s="72" t="s">
        <v>956</v>
      </c>
      <c r="B1253" s="73" t="s">
        <v>957</v>
      </c>
      <c r="C1253" s="72"/>
      <c r="D1253" s="73" t="s">
        <v>2556</v>
      </c>
      <c r="E1253" s="74">
        <f>N1253/O1253</f>
        <v>0.15447154471544716</v>
      </c>
      <c r="F1253" s="75"/>
      <c r="G1253" s="76"/>
      <c r="H1253" s="76"/>
      <c r="I1253" s="77"/>
      <c r="J1253" s="77"/>
      <c r="K1253" s="77"/>
      <c r="L1253" s="77"/>
      <c r="M1253" s="77"/>
      <c r="N1253" s="75">
        <f>SUM(N1252)</f>
        <v>38</v>
      </c>
      <c r="O1253" s="75">
        <f>SUM(O1252)</f>
        <v>246</v>
      </c>
      <c r="P1253" s="75"/>
      <c r="R1253" s="79"/>
    </row>
    <row r="1254" spans="1:18" x14ac:dyDescent="0.25">
      <c r="A1254" s="47" t="s">
        <v>2268</v>
      </c>
      <c r="B1254" s="48" t="s">
        <v>2269</v>
      </c>
      <c r="C1254" s="47" t="s">
        <v>2563</v>
      </c>
      <c r="D1254" s="48" t="s">
        <v>2270</v>
      </c>
      <c r="E1254" s="49">
        <v>0.38400000000000001</v>
      </c>
      <c r="F1254" s="50"/>
      <c r="G1254" s="51" t="str">
        <f>IF(E1254&gt;=40%,"X","")</f>
        <v/>
      </c>
      <c r="H1254" s="51" t="str">
        <f>IF(AND( E1254&gt;=30%, E1254 &lt;=39.99%),"X","")</f>
        <v>X</v>
      </c>
      <c r="I1254" s="52"/>
      <c r="J1254" s="52"/>
      <c r="K1254" s="52"/>
      <c r="L1254" s="52"/>
      <c r="M1254" s="52"/>
      <c r="N1254" s="50">
        <v>192</v>
      </c>
      <c r="O1254" s="50">
        <v>500</v>
      </c>
      <c r="P1254" s="50"/>
      <c r="R1254" s="53">
        <f>N1254/O1254</f>
        <v>0.38400000000000001</v>
      </c>
    </row>
    <row r="1255" spans="1:18" x14ac:dyDescent="0.25">
      <c r="A1255" s="47" t="s">
        <v>2268</v>
      </c>
      <c r="B1255" s="48" t="s">
        <v>2269</v>
      </c>
      <c r="C1255" s="47" t="s">
        <v>2564</v>
      </c>
      <c r="D1255" s="48" t="s">
        <v>2272</v>
      </c>
      <c r="E1255" s="49">
        <v>0.21970000000000001</v>
      </c>
      <c r="F1255" s="50"/>
      <c r="G1255" s="51" t="str">
        <f>IF(E1255&gt;=40%,"X","")</f>
        <v/>
      </c>
      <c r="H1255" s="51" t="str">
        <f>IF(AND( E1255&gt;=30%, E1255 &lt;=39.99%),"X","")</f>
        <v/>
      </c>
      <c r="I1255" s="52"/>
      <c r="J1255" s="52"/>
      <c r="K1255" s="52"/>
      <c r="L1255" s="52"/>
      <c r="M1255" s="52"/>
      <c r="N1255" s="50">
        <v>76</v>
      </c>
      <c r="O1255" s="50">
        <v>346</v>
      </c>
      <c r="P1255" s="50"/>
      <c r="R1255" s="53">
        <f>N1255/O1255</f>
        <v>0.21965317919075145</v>
      </c>
    </row>
    <row r="1256" spans="1:18" x14ac:dyDescent="0.25">
      <c r="A1256" s="47" t="s">
        <v>2268</v>
      </c>
      <c r="B1256" s="48" t="s">
        <v>2269</v>
      </c>
      <c r="C1256" s="47" t="s">
        <v>2565</v>
      </c>
      <c r="D1256" s="48" t="s">
        <v>2271</v>
      </c>
      <c r="E1256" s="49">
        <v>0.33069999999999999</v>
      </c>
      <c r="F1256" s="50"/>
      <c r="G1256" s="51" t="str">
        <f>IF(E1256&gt;=40%,"X","")</f>
        <v/>
      </c>
      <c r="H1256" s="51" t="str">
        <f>IF(AND( E1256&gt;=30%, E1256 &lt;=39.99%),"X","")</f>
        <v>X</v>
      </c>
      <c r="I1256" s="52"/>
      <c r="J1256" s="52"/>
      <c r="K1256" s="52"/>
      <c r="L1256" s="52"/>
      <c r="M1256" s="52"/>
      <c r="N1256" s="50">
        <v>83</v>
      </c>
      <c r="O1256" s="50">
        <v>251</v>
      </c>
      <c r="P1256" s="50"/>
      <c r="R1256" s="53">
        <f>N1256/O1256</f>
        <v>0.33067729083665337</v>
      </c>
    </row>
    <row r="1257" spans="1:18" s="78" customFormat="1" x14ac:dyDescent="0.25">
      <c r="A1257" s="72" t="s">
        <v>2268</v>
      </c>
      <c r="B1257" s="73" t="s">
        <v>2269</v>
      </c>
      <c r="C1257" s="72"/>
      <c r="D1257" s="73" t="s">
        <v>2556</v>
      </c>
      <c r="E1257" s="74">
        <f>N1257/O1257</f>
        <v>0.31996353691886964</v>
      </c>
      <c r="F1257" s="75"/>
      <c r="G1257" s="76"/>
      <c r="H1257" s="76"/>
      <c r="I1257" s="77"/>
      <c r="J1257" s="77"/>
      <c r="K1257" s="77"/>
      <c r="L1257" s="77"/>
      <c r="M1257" s="77"/>
      <c r="N1257" s="75">
        <f>SUM(N1254:N1256)</f>
        <v>351</v>
      </c>
      <c r="O1257" s="75">
        <f>SUM(O1254:O1256)</f>
        <v>1097</v>
      </c>
      <c r="P1257" s="75"/>
      <c r="R1257" s="79"/>
    </row>
    <row r="1258" spans="1:18" x14ac:dyDescent="0.25">
      <c r="A1258" s="47" t="s">
        <v>710</v>
      </c>
      <c r="B1258" s="48" t="s">
        <v>711</v>
      </c>
      <c r="C1258" s="47" t="s">
        <v>712</v>
      </c>
      <c r="D1258" s="48" t="s">
        <v>713</v>
      </c>
      <c r="E1258" s="49">
        <v>0.20030000000000001</v>
      </c>
      <c r="F1258" s="50"/>
      <c r="G1258" s="51" t="str">
        <f>IF(E1258&gt;=40%,"X","")</f>
        <v/>
      </c>
      <c r="H1258" s="51" t="str">
        <f>IF(AND( E1258&gt;=30%, E1258 &lt;=39.99%),"X","")</f>
        <v/>
      </c>
      <c r="I1258" s="52"/>
      <c r="J1258" s="52"/>
      <c r="K1258" s="52"/>
      <c r="L1258" s="52"/>
      <c r="M1258" s="52"/>
      <c r="N1258" s="50">
        <v>176</v>
      </c>
      <c r="O1258" s="50">
        <v>879</v>
      </c>
      <c r="P1258" s="50"/>
      <c r="R1258" s="53">
        <f>N1258/O1258</f>
        <v>0.20022753128555176</v>
      </c>
    </row>
    <row r="1259" spans="1:18" x14ac:dyDescent="0.25">
      <c r="A1259" s="47" t="s">
        <v>710</v>
      </c>
      <c r="B1259" s="48" t="s">
        <v>711</v>
      </c>
      <c r="C1259" s="47" t="s">
        <v>714</v>
      </c>
      <c r="D1259" s="48" t="s">
        <v>715</v>
      </c>
      <c r="E1259" s="49">
        <v>0.21940000000000001</v>
      </c>
      <c r="F1259" s="54"/>
      <c r="G1259" s="51" t="str">
        <f>IF(E1259&gt;=40%,"X","")</f>
        <v/>
      </c>
      <c r="H1259" s="51" t="str">
        <f>IF(AND( E1259&gt;=30%, E1259 &lt;=39.99%),"X","")</f>
        <v/>
      </c>
      <c r="I1259" s="52"/>
      <c r="J1259" s="52"/>
      <c r="K1259" s="52"/>
      <c r="L1259" s="52"/>
      <c r="M1259" s="52"/>
      <c r="N1259" s="50">
        <v>113</v>
      </c>
      <c r="O1259" s="50">
        <v>515</v>
      </c>
      <c r="P1259" s="50"/>
      <c r="R1259" s="53">
        <f>N1259/O1259</f>
        <v>0.21941747572815534</v>
      </c>
    </row>
    <row r="1260" spans="1:18" x14ac:dyDescent="0.25">
      <c r="A1260" s="47" t="s">
        <v>710</v>
      </c>
      <c r="B1260" s="48" t="s">
        <v>711</v>
      </c>
      <c r="C1260" s="47" t="s">
        <v>716</v>
      </c>
      <c r="D1260" s="48" t="s">
        <v>717</v>
      </c>
      <c r="E1260" s="49">
        <v>0.1636</v>
      </c>
      <c r="F1260" s="54"/>
      <c r="G1260" s="51" t="str">
        <f>IF(E1260&gt;=40%,"X","")</f>
        <v/>
      </c>
      <c r="H1260" s="51" t="str">
        <f>IF(AND( E1260&gt;=30%, E1260 &lt;=39.99%),"X","")</f>
        <v/>
      </c>
      <c r="I1260" s="52"/>
      <c r="J1260" s="52"/>
      <c r="K1260" s="52"/>
      <c r="L1260" s="52"/>
      <c r="M1260" s="52"/>
      <c r="N1260" s="50">
        <v>160</v>
      </c>
      <c r="O1260" s="50">
        <v>978</v>
      </c>
      <c r="P1260" s="50"/>
      <c r="R1260" s="53">
        <f>N1260/O1260</f>
        <v>0.16359918200408999</v>
      </c>
    </row>
    <row r="1261" spans="1:18" x14ac:dyDescent="0.25">
      <c r="A1261" s="47" t="s">
        <v>710</v>
      </c>
      <c r="B1261" s="48" t="s">
        <v>711</v>
      </c>
      <c r="C1261" s="47" t="s">
        <v>718</v>
      </c>
      <c r="D1261" s="48" t="s">
        <v>719</v>
      </c>
      <c r="E1261" s="49">
        <v>0.15820000000000001</v>
      </c>
      <c r="F1261" s="50"/>
      <c r="G1261" s="51" t="str">
        <f>IF(E1261&gt;=40%,"X","")</f>
        <v/>
      </c>
      <c r="H1261" s="51" t="str">
        <f>IF(AND( E1261&gt;=30%, E1261 &lt;=39.99%),"X","")</f>
        <v/>
      </c>
      <c r="I1261" s="52"/>
      <c r="J1261" s="52"/>
      <c r="K1261" s="52"/>
      <c r="L1261" s="52"/>
      <c r="M1261" s="52"/>
      <c r="N1261" s="50">
        <v>75</v>
      </c>
      <c r="O1261" s="50">
        <v>474</v>
      </c>
      <c r="P1261" s="50"/>
      <c r="R1261" s="53">
        <f>N1261/O1261</f>
        <v>0.15822784810126583</v>
      </c>
    </row>
    <row r="1262" spans="1:18" x14ac:dyDescent="0.25">
      <c r="A1262" s="47" t="s">
        <v>710</v>
      </c>
      <c r="B1262" s="48" t="s">
        <v>711</v>
      </c>
      <c r="C1262" s="47" t="s">
        <v>720</v>
      </c>
      <c r="D1262" s="48" t="s">
        <v>721</v>
      </c>
      <c r="E1262" s="49">
        <v>0.2515</v>
      </c>
      <c r="F1262" s="50"/>
      <c r="G1262" s="51" t="str">
        <f>IF(E1262&gt;=40%,"X","")</f>
        <v/>
      </c>
      <c r="H1262" s="51" t="str">
        <f>IF(AND( E1262&gt;=30%, E1262 &lt;=39.99%),"X","")</f>
        <v/>
      </c>
      <c r="I1262" s="52"/>
      <c r="J1262" s="52"/>
      <c r="K1262" s="52"/>
      <c r="L1262" s="52"/>
      <c r="M1262" s="52"/>
      <c r="N1262" s="50">
        <v>125</v>
      </c>
      <c r="O1262" s="50">
        <v>497</v>
      </c>
      <c r="P1262" s="50"/>
      <c r="R1262" s="53">
        <f>N1262/O1262</f>
        <v>0.25150905432595572</v>
      </c>
    </row>
    <row r="1263" spans="1:18" s="78" customFormat="1" x14ac:dyDescent="0.25">
      <c r="A1263" s="72" t="s">
        <v>710</v>
      </c>
      <c r="B1263" s="73" t="s">
        <v>711</v>
      </c>
      <c r="C1263" s="72"/>
      <c r="D1263" s="73" t="s">
        <v>2556</v>
      </c>
      <c r="E1263" s="74">
        <f>N1263/O1263</f>
        <v>0.19413700269219264</v>
      </c>
      <c r="F1263" s="75"/>
      <c r="G1263" s="76"/>
      <c r="H1263" s="76"/>
      <c r="I1263" s="77"/>
      <c r="J1263" s="77"/>
      <c r="K1263" s="77"/>
      <c r="L1263" s="77"/>
      <c r="M1263" s="77"/>
      <c r="N1263" s="75">
        <f>SUM(N1258:N1262)</f>
        <v>649</v>
      </c>
      <c r="O1263" s="75">
        <f>SUM(O1258:O1262)</f>
        <v>3343</v>
      </c>
      <c r="P1263" s="75"/>
      <c r="R1263" s="79"/>
    </row>
    <row r="1264" spans="1:18" x14ac:dyDescent="0.25">
      <c r="A1264" s="47" t="s">
        <v>2401</v>
      </c>
      <c r="B1264" s="48" t="s">
        <v>2402</v>
      </c>
      <c r="C1264" s="47" t="s">
        <v>2403</v>
      </c>
      <c r="D1264" s="48" t="s">
        <v>2404</v>
      </c>
      <c r="E1264" s="49">
        <v>0.4481</v>
      </c>
      <c r="F1264" s="50">
        <v>888</v>
      </c>
      <c r="G1264" s="51" t="str">
        <f>IF(E1264&gt;=40%,"X","")</f>
        <v>X</v>
      </c>
      <c r="H1264" s="51" t="str">
        <f>IF(AND( E1264&gt;=30%, E1264 &lt;=39.99%),"X","")</f>
        <v/>
      </c>
      <c r="I1264" s="52" t="s">
        <v>99</v>
      </c>
      <c r="J1264" s="52"/>
      <c r="K1264" s="52"/>
      <c r="L1264" s="52" t="s">
        <v>100</v>
      </c>
      <c r="M1264" s="52"/>
      <c r="N1264" s="50">
        <v>125</v>
      </c>
      <c r="O1264" s="50">
        <v>279</v>
      </c>
      <c r="P1264" s="50"/>
      <c r="R1264" s="53">
        <f>N1264/O1264</f>
        <v>0.44802867383512546</v>
      </c>
    </row>
    <row r="1265" spans="1:18" x14ac:dyDescent="0.25">
      <c r="A1265" s="47" t="s">
        <v>2401</v>
      </c>
      <c r="B1265" s="48" t="s">
        <v>2402</v>
      </c>
      <c r="C1265" s="47" t="s">
        <v>2405</v>
      </c>
      <c r="D1265" s="48" t="s">
        <v>2406</v>
      </c>
      <c r="E1265" s="49">
        <v>0.2646</v>
      </c>
      <c r="F1265" s="50"/>
      <c r="G1265" s="51" t="str">
        <f>IF(E1265&gt;=40%,"X","")</f>
        <v/>
      </c>
      <c r="H1265" s="51" t="str">
        <f>IF(AND( E1265&gt;=30%, E1265 &lt;=39.99%),"X","")</f>
        <v/>
      </c>
      <c r="I1265" s="52" t="s">
        <v>99</v>
      </c>
      <c r="J1265" s="52"/>
      <c r="K1265" s="52"/>
      <c r="L1265" s="52" t="s">
        <v>100</v>
      </c>
      <c r="M1265" s="52"/>
      <c r="N1265" s="50">
        <v>50</v>
      </c>
      <c r="O1265" s="50">
        <v>189</v>
      </c>
      <c r="P1265" s="50"/>
      <c r="R1265" s="53">
        <f>N1265/O1265</f>
        <v>0.26455026455026454</v>
      </c>
    </row>
    <row r="1266" spans="1:18" s="78" customFormat="1" x14ac:dyDescent="0.25">
      <c r="A1266" s="72" t="s">
        <v>2401</v>
      </c>
      <c r="B1266" s="73" t="s">
        <v>2402</v>
      </c>
      <c r="C1266" s="72"/>
      <c r="D1266" s="73" t="s">
        <v>2556</v>
      </c>
      <c r="E1266" s="74">
        <f>N1266/O1266</f>
        <v>0.37393162393162394</v>
      </c>
      <c r="F1266" s="75"/>
      <c r="G1266" s="76"/>
      <c r="H1266" s="76"/>
      <c r="I1266" s="77"/>
      <c r="J1266" s="77"/>
      <c r="K1266" s="77"/>
      <c r="L1266" s="77"/>
      <c r="M1266" s="77"/>
      <c r="N1266" s="75">
        <f>SUM(N1264:N1265)</f>
        <v>175</v>
      </c>
      <c r="O1266" s="75">
        <f>SUM(O1264:O1265)</f>
        <v>468</v>
      </c>
      <c r="P1266" s="75"/>
      <c r="R1266" s="79"/>
    </row>
    <row r="1267" spans="1:18" x14ac:dyDescent="0.25">
      <c r="A1267" s="47" t="s">
        <v>2159</v>
      </c>
      <c r="B1267" s="48" t="s">
        <v>2160</v>
      </c>
      <c r="C1267" s="47" t="s">
        <v>2161</v>
      </c>
      <c r="D1267" s="48" t="s">
        <v>2162</v>
      </c>
      <c r="E1267" s="49">
        <v>0.28970000000000001</v>
      </c>
      <c r="F1267" s="50">
        <v>888</v>
      </c>
      <c r="G1267" s="51" t="str">
        <f>IF(E1267&gt;=40%,"X","")</f>
        <v/>
      </c>
      <c r="H1267" s="51" t="str">
        <f>IF(AND( E1267&gt;=30%, E1267 &lt;=39.99%),"X","")</f>
        <v/>
      </c>
      <c r="I1267" s="52"/>
      <c r="J1267" s="52"/>
      <c r="K1267" s="52"/>
      <c r="L1267" s="52"/>
      <c r="M1267" s="52"/>
      <c r="N1267" s="50">
        <v>157</v>
      </c>
      <c r="O1267" s="50">
        <v>542</v>
      </c>
      <c r="P1267" s="50"/>
      <c r="R1267" s="53">
        <f>N1267/O1267</f>
        <v>0.28966789667896681</v>
      </c>
    </row>
    <row r="1268" spans="1:18" x14ac:dyDescent="0.25">
      <c r="A1268" s="47" t="s">
        <v>2159</v>
      </c>
      <c r="B1268" s="48" t="s">
        <v>2160</v>
      </c>
      <c r="C1268" s="47" t="s">
        <v>2163</v>
      </c>
      <c r="D1268" s="48" t="s">
        <v>2164</v>
      </c>
      <c r="E1268" s="49">
        <v>0.20119999999999999</v>
      </c>
      <c r="F1268" s="50"/>
      <c r="G1268" s="51" t="str">
        <f>IF(E1268&gt;=40%,"X","")</f>
        <v/>
      </c>
      <c r="H1268" s="51" t="str">
        <f>IF(AND( E1268&gt;=30%, E1268 &lt;=39.99%),"X","")</f>
        <v/>
      </c>
      <c r="I1268" s="52"/>
      <c r="J1268" s="52"/>
      <c r="K1268" s="52"/>
      <c r="L1268" s="52"/>
      <c r="M1268" s="52"/>
      <c r="N1268" s="50">
        <v>66</v>
      </c>
      <c r="O1268" s="50">
        <v>328</v>
      </c>
      <c r="P1268" s="50"/>
      <c r="R1268" s="53">
        <f>N1268/O1268</f>
        <v>0.20121951219512196</v>
      </c>
    </row>
    <row r="1269" spans="1:18" s="78" customFormat="1" x14ac:dyDescent="0.25">
      <c r="A1269" s="72" t="s">
        <v>2159</v>
      </c>
      <c r="B1269" s="73" t="s">
        <v>2160</v>
      </c>
      <c r="C1269" s="72"/>
      <c r="D1269" s="73" t="s">
        <v>2556</v>
      </c>
      <c r="E1269" s="74">
        <f>N1269/O1269</f>
        <v>0.25632183908045975</v>
      </c>
      <c r="F1269" s="75"/>
      <c r="G1269" s="76"/>
      <c r="H1269" s="76"/>
      <c r="I1269" s="77"/>
      <c r="J1269" s="77"/>
      <c r="K1269" s="77"/>
      <c r="L1269" s="77"/>
      <c r="M1269" s="77"/>
      <c r="N1269" s="75">
        <f>SUM(N1267:N1268)</f>
        <v>223</v>
      </c>
      <c r="O1269" s="75">
        <f>SUM(O1267:O1268)</f>
        <v>870</v>
      </c>
      <c r="P1269" s="75"/>
      <c r="R1269" s="79"/>
    </row>
    <row r="1270" spans="1:18" x14ac:dyDescent="0.25">
      <c r="A1270" s="47" t="s">
        <v>873</v>
      </c>
      <c r="B1270" s="48" t="s">
        <v>874</v>
      </c>
      <c r="C1270" s="47" t="s">
        <v>802</v>
      </c>
      <c r="D1270" s="48" t="s">
        <v>803</v>
      </c>
      <c r="E1270" s="49">
        <v>0.3155</v>
      </c>
      <c r="F1270" s="50"/>
      <c r="G1270" s="51" t="str">
        <f>IF(E1270&gt;=40%,"X","")</f>
        <v/>
      </c>
      <c r="H1270" s="51" t="str">
        <f>IF(AND( E1270&gt;=30%, E1270 &lt;=39.99%),"X","")</f>
        <v>X</v>
      </c>
      <c r="I1270" s="52"/>
      <c r="J1270" s="52"/>
      <c r="K1270" s="52"/>
      <c r="L1270" s="52"/>
      <c r="M1270" s="52"/>
      <c r="N1270" s="50">
        <v>100</v>
      </c>
      <c r="O1270" s="50">
        <v>317</v>
      </c>
      <c r="P1270" s="50"/>
      <c r="R1270" s="53">
        <f>N1270/O1270</f>
        <v>0.31545741324921134</v>
      </c>
    </row>
    <row r="1271" spans="1:18" x14ac:dyDescent="0.25">
      <c r="A1271" s="47" t="s">
        <v>873</v>
      </c>
      <c r="B1271" s="48" t="s">
        <v>874</v>
      </c>
      <c r="C1271" s="47" t="s">
        <v>804</v>
      </c>
      <c r="D1271" s="48" t="s">
        <v>805</v>
      </c>
      <c r="E1271" s="49">
        <v>0.42949999999999999</v>
      </c>
      <c r="F1271" s="50"/>
      <c r="G1271" s="51" t="str">
        <f>IF(E1271&gt;=40%,"X","")</f>
        <v>X</v>
      </c>
      <c r="H1271" s="51" t="str">
        <f>IF(AND( E1271&gt;=30%, E1271 &lt;=39.99%),"X","")</f>
        <v/>
      </c>
      <c r="I1271" s="52"/>
      <c r="J1271" s="52"/>
      <c r="K1271" s="52"/>
      <c r="L1271" s="52"/>
      <c r="M1271" s="52"/>
      <c r="N1271" s="50">
        <v>128</v>
      </c>
      <c r="O1271" s="50">
        <v>298</v>
      </c>
      <c r="P1271" s="50"/>
      <c r="R1271" s="53">
        <f>N1271/O1271</f>
        <v>0.42953020134228187</v>
      </c>
    </row>
    <row r="1272" spans="1:18" x14ac:dyDescent="0.25">
      <c r="A1272" s="47" t="s">
        <v>873</v>
      </c>
      <c r="B1272" s="48" t="s">
        <v>874</v>
      </c>
      <c r="C1272" s="47" t="s">
        <v>806</v>
      </c>
      <c r="D1272" s="48" t="s">
        <v>807</v>
      </c>
      <c r="E1272" s="49">
        <v>0.22220000000000001</v>
      </c>
      <c r="F1272" s="50"/>
      <c r="G1272" s="51" t="str">
        <f>IF(E1272&gt;=40%,"X","")</f>
        <v/>
      </c>
      <c r="H1272" s="51" t="str">
        <f>IF(AND( E1272&gt;=30%, E1272 &lt;=39.99%),"X","")</f>
        <v/>
      </c>
      <c r="I1272" s="52"/>
      <c r="J1272" s="52"/>
      <c r="K1272" s="52"/>
      <c r="L1272" s="52"/>
      <c r="M1272" s="52"/>
      <c r="N1272" s="50">
        <v>68</v>
      </c>
      <c r="O1272" s="50">
        <v>306</v>
      </c>
      <c r="P1272" s="50"/>
      <c r="R1272" s="53">
        <f>N1272/O1272</f>
        <v>0.22222222222222221</v>
      </c>
    </row>
    <row r="1273" spans="1:18" x14ac:dyDescent="0.25">
      <c r="A1273" s="47" t="s">
        <v>873</v>
      </c>
      <c r="B1273" s="48" t="s">
        <v>874</v>
      </c>
      <c r="C1273" s="47" t="s">
        <v>808</v>
      </c>
      <c r="D1273" s="48" t="s">
        <v>809</v>
      </c>
      <c r="E1273" s="49">
        <v>0.2661</v>
      </c>
      <c r="F1273" s="54"/>
      <c r="G1273" s="51" t="str">
        <f>IF(E1273&gt;=40%,"X","")</f>
        <v/>
      </c>
      <c r="H1273" s="51" t="str">
        <f>IF(AND( E1273&gt;=30%, E1273 &lt;=39.99%),"X","")</f>
        <v/>
      </c>
      <c r="I1273" s="52"/>
      <c r="J1273" s="52"/>
      <c r="K1273" s="52"/>
      <c r="L1273" s="52"/>
      <c r="M1273" s="52"/>
      <c r="N1273" s="50">
        <v>58</v>
      </c>
      <c r="O1273" s="50">
        <v>218</v>
      </c>
      <c r="P1273" s="50"/>
      <c r="R1273" s="53">
        <f>N1273/O1273</f>
        <v>0.26605504587155965</v>
      </c>
    </row>
    <row r="1274" spans="1:18" s="78" customFormat="1" x14ac:dyDescent="0.25">
      <c r="A1274" s="72" t="s">
        <v>873</v>
      </c>
      <c r="B1274" s="73" t="s">
        <v>874</v>
      </c>
      <c r="C1274" s="72"/>
      <c r="D1274" s="73" t="s">
        <v>2556</v>
      </c>
      <c r="E1274" s="74">
        <f>N1274/O1274</f>
        <v>0.31079894644424932</v>
      </c>
      <c r="F1274" s="75"/>
      <c r="G1274" s="76"/>
      <c r="H1274" s="76"/>
      <c r="I1274" s="77"/>
      <c r="J1274" s="77"/>
      <c r="K1274" s="77"/>
      <c r="L1274" s="77"/>
      <c r="M1274" s="77"/>
      <c r="N1274" s="75">
        <f>SUM(N1270:N1273)</f>
        <v>354</v>
      </c>
      <c r="O1274" s="75">
        <f>SUM(O1270:O1273)</f>
        <v>1139</v>
      </c>
      <c r="P1274" s="75"/>
      <c r="R1274" s="79"/>
    </row>
    <row r="1275" spans="1:18" x14ac:dyDescent="0.25">
      <c r="A1275" s="47" t="s">
        <v>134</v>
      </c>
      <c r="B1275" s="48" t="s">
        <v>133</v>
      </c>
      <c r="C1275" s="47" t="s">
        <v>2561</v>
      </c>
      <c r="D1275" s="48" t="s">
        <v>196</v>
      </c>
      <c r="E1275" s="49">
        <v>0.29459999999999997</v>
      </c>
      <c r="F1275" s="50">
        <v>888</v>
      </c>
      <c r="G1275" s="51" t="str">
        <f>IF(E1275&gt;=40%,"X","")</f>
        <v/>
      </c>
      <c r="H1275" s="51" t="str">
        <f>IF(AND( E1275&gt;=30%, E1275 &lt;=39.99%),"X","")</f>
        <v/>
      </c>
      <c r="I1275" s="52"/>
      <c r="J1275" s="52"/>
      <c r="K1275" s="52"/>
      <c r="L1275" s="52"/>
      <c r="M1275" s="52"/>
      <c r="N1275" s="50">
        <v>119</v>
      </c>
      <c r="O1275" s="50">
        <v>404</v>
      </c>
      <c r="P1275" s="50"/>
      <c r="R1275" s="53">
        <f>N1275/O1275</f>
        <v>0.29455445544554454</v>
      </c>
    </row>
    <row r="1276" spans="1:18" x14ac:dyDescent="0.25">
      <c r="A1276" s="47" t="s">
        <v>134</v>
      </c>
      <c r="B1276" s="48" t="s">
        <v>133</v>
      </c>
      <c r="C1276" s="47" t="s">
        <v>2562</v>
      </c>
      <c r="D1276" s="48" t="s">
        <v>135</v>
      </c>
      <c r="E1276" s="49">
        <v>0.46350000000000002</v>
      </c>
      <c r="F1276" s="50"/>
      <c r="G1276" s="51" t="str">
        <f>IF(E1276&gt;=40%,"X","")</f>
        <v>X</v>
      </c>
      <c r="H1276" s="51" t="str">
        <f>IF(AND( E1276&gt;=30%, E1276 &lt;=39.99%),"X","")</f>
        <v/>
      </c>
      <c r="I1276" s="52"/>
      <c r="J1276" s="52"/>
      <c r="K1276" s="52"/>
      <c r="L1276" s="52"/>
      <c r="M1276" s="52"/>
      <c r="N1276" s="50">
        <v>165</v>
      </c>
      <c r="O1276" s="50">
        <v>356</v>
      </c>
      <c r="P1276" s="50"/>
      <c r="R1276" s="53">
        <f>N1276/O1276</f>
        <v>0.46348314606741575</v>
      </c>
    </row>
    <row r="1277" spans="1:18" s="78" customFormat="1" x14ac:dyDescent="0.25">
      <c r="A1277" s="72" t="s">
        <v>134</v>
      </c>
      <c r="B1277" s="73" t="s">
        <v>133</v>
      </c>
      <c r="C1277" s="72"/>
      <c r="D1277" s="73" t="s">
        <v>2556</v>
      </c>
      <c r="E1277" s="74">
        <f>N1277/O1277</f>
        <v>0.37368421052631579</v>
      </c>
      <c r="F1277" s="75"/>
      <c r="G1277" s="76"/>
      <c r="H1277" s="76"/>
      <c r="I1277" s="77"/>
      <c r="J1277" s="77"/>
      <c r="K1277" s="77"/>
      <c r="L1277" s="77"/>
      <c r="M1277" s="77"/>
      <c r="N1277" s="75">
        <f>SUM(N1275:N1276)</f>
        <v>284</v>
      </c>
      <c r="O1277" s="75">
        <f>SUM(O1275:O1276)</f>
        <v>760</v>
      </c>
      <c r="P1277" s="75"/>
      <c r="R1277" s="79"/>
    </row>
    <row r="1278" spans="1:18" x14ac:dyDescent="0.25">
      <c r="A1278" s="47" t="s">
        <v>369</v>
      </c>
      <c r="B1278" s="47" t="s">
        <v>368</v>
      </c>
      <c r="C1278" s="47" t="s">
        <v>367</v>
      </c>
      <c r="D1278" s="47" t="s">
        <v>478</v>
      </c>
      <c r="E1278" s="49">
        <v>0.17</v>
      </c>
      <c r="F1278" s="50"/>
      <c r="G1278" s="51" t="str">
        <f>IF(E1278&gt;=40%,"X","")</f>
        <v/>
      </c>
      <c r="H1278" s="51" t="str">
        <f>IF(AND( E1278&gt;=30%, E1278 &lt;=39.99%),"X","")</f>
        <v/>
      </c>
      <c r="I1278" s="52"/>
      <c r="J1278" s="52"/>
      <c r="K1278" s="52"/>
      <c r="L1278" s="52"/>
      <c r="M1278" s="52"/>
      <c r="N1278" s="50">
        <v>69</v>
      </c>
      <c r="O1278" s="50">
        <v>406</v>
      </c>
      <c r="P1278" s="50"/>
      <c r="R1278" s="53">
        <f>N1278/O1278</f>
        <v>0.16995073891625614</v>
      </c>
    </row>
    <row r="1279" spans="1:18" x14ac:dyDescent="0.25">
      <c r="A1279" s="47" t="s">
        <v>369</v>
      </c>
      <c r="B1279" s="47" t="s">
        <v>368</v>
      </c>
      <c r="C1279" s="47" t="s">
        <v>371</v>
      </c>
      <c r="D1279" s="47" t="s">
        <v>370</v>
      </c>
      <c r="E1279" s="49">
        <v>0.17560000000000001</v>
      </c>
      <c r="F1279" s="50"/>
      <c r="G1279" s="51" t="str">
        <f>IF(E1279&gt;=40%,"X","")</f>
        <v/>
      </c>
      <c r="H1279" s="51" t="str">
        <f>IF(AND( E1279&gt;=30%, E1279 &lt;=39.99%),"X","")</f>
        <v/>
      </c>
      <c r="I1279" s="52"/>
      <c r="J1279" s="52"/>
      <c r="K1279" s="52"/>
      <c r="L1279" s="52"/>
      <c r="M1279" s="52"/>
      <c r="N1279" s="50">
        <v>59</v>
      </c>
      <c r="O1279" s="50">
        <v>336</v>
      </c>
      <c r="P1279" s="50"/>
      <c r="R1279" s="53">
        <f>N1279/O1279</f>
        <v>0.17559523809523808</v>
      </c>
    </row>
    <row r="1280" spans="1:18" s="78" customFormat="1" x14ac:dyDescent="0.25">
      <c r="A1280" s="72" t="s">
        <v>369</v>
      </c>
      <c r="B1280" s="73" t="s">
        <v>368</v>
      </c>
      <c r="C1280" s="72"/>
      <c r="D1280" s="73" t="s">
        <v>2556</v>
      </c>
      <c r="E1280" s="74">
        <f>N1280/O1280</f>
        <v>0.1725067385444744</v>
      </c>
      <c r="F1280" s="75"/>
      <c r="G1280" s="76"/>
      <c r="H1280" s="76"/>
      <c r="I1280" s="77"/>
      <c r="J1280" s="77"/>
      <c r="K1280" s="77"/>
      <c r="L1280" s="77"/>
      <c r="M1280" s="77"/>
      <c r="N1280" s="75">
        <f>SUM(N1278:N1279)</f>
        <v>128</v>
      </c>
      <c r="O1280" s="75">
        <f>SUM(O1278:O1279)</f>
        <v>742</v>
      </c>
      <c r="P1280" s="75"/>
      <c r="R1280" s="79"/>
    </row>
    <row r="1281" spans="1:18" x14ac:dyDescent="0.25">
      <c r="A1281" s="47" t="s">
        <v>777</v>
      </c>
      <c r="B1281" s="48" t="s">
        <v>778</v>
      </c>
      <c r="C1281" s="47" t="s">
        <v>779</v>
      </c>
      <c r="D1281" s="48" t="s">
        <v>2637</v>
      </c>
      <c r="E1281" s="49">
        <v>0.40870000000000001</v>
      </c>
      <c r="F1281" s="50">
        <v>888</v>
      </c>
      <c r="G1281" s="51" t="str">
        <f t="shared" ref="G1281:G1286" si="121">IF(E1281&gt;=40%,"X","")</f>
        <v>X</v>
      </c>
      <c r="H1281" s="51" t="str">
        <f t="shared" ref="H1281:H1286" si="122">IF(AND( E1281&gt;=30%, E1281 &lt;=39.99%),"X","")</f>
        <v/>
      </c>
      <c r="I1281" s="52"/>
      <c r="J1281" s="52"/>
      <c r="K1281" s="52"/>
      <c r="L1281" s="52"/>
      <c r="M1281" s="52"/>
      <c r="N1281" s="50">
        <v>159</v>
      </c>
      <c r="O1281" s="50">
        <v>389</v>
      </c>
      <c r="P1281" s="50"/>
      <c r="R1281" s="53">
        <f t="shared" ref="R1281:R1286" si="123">N1281/O1281</f>
        <v>0.40874035989717222</v>
      </c>
    </row>
    <row r="1282" spans="1:18" x14ac:dyDescent="0.25">
      <c r="A1282" s="47" t="s">
        <v>777</v>
      </c>
      <c r="B1282" s="48" t="s">
        <v>778</v>
      </c>
      <c r="C1282" s="47" t="s">
        <v>780</v>
      </c>
      <c r="D1282" s="48" t="s">
        <v>2638</v>
      </c>
      <c r="E1282" s="49">
        <v>0.25119999999999998</v>
      </c>
      <c r="F1282" s="50"/>
      <c r="G1282" s="51" t="str">
        <f t="shared" si="121"/>
        <v/>
      </c>
      <c r="H1282" s="51" t="str">
        <f t="shared" si="122"/>
        <v/>
      </c>
      <c r="I1282" s="52"/>
      <c r="J1282" s="52"/>
      <c r="K1282" s="52"/>
      <c r="L1282" s="52"/>
      <c r="M1282" s="52"/>
      <c r="N1282" s="50">
        <v>108</v>
      </c>
      <c r="O1282" s="50">
        <v>430</v>
      </c>
      <c r="P1282" s="50"/>
      <c r="R1282" s="53">
        <f t="shared" si="123"/>
        <v>0.25116279069767444</v>
      </c>
    </row>
    <row r="1283" spans="1:18" x14ac:dyDescent="0.25">
      <c r="A1283" s="47" t="s">
        <v>777</v>
      </c>
      <c r="B1283" s="48" t="s">
        <v>778</v>
      </c>
      <c r="C1283" s="47" t="s">
        <v>784</v>
      </c>
      <c r="D1283" s="48" t="s">
        <v>785</v>
      </c>
      <c r="E1283" s="49">
        <v>0.2387</v>
      </c>
      <c r="F1283" s="54"/>
      <c r="G1283" s="51" t="str">
        <f t="shared" si="121"/>
        <v/>
      </c>
      <c r="H1283" s="51" t="str">
        <f t="shared" si="122"/>
        <v/>
      </c>
      <c r="I1283" s="52"/>
      <c r="J1283" s="52"/>
      <c r="K1283" s="52"/>
      <c r="L1283" s="52"/>
      <c r="M1283" s="52"/>
      <c r="N1283" s="50">
        <v>159</v>
      </c>
      <c r="O1283" s="50">
        <v>666</v>
      </c>
      <c r="P1283" s="50"/>
      <c r="R1283" s="53">
        <f t="shared" si="123"/>
        <v>0.23873873873873874</v>
      </c>
    </row>
    <row r="1284" spans="1:18" x14ac:dyDescent="0.25">
      <c r="A1284" s="47" t="s">
        <v>777</v>
      </c>
      <c r="B1284" s="48" t="s">
        <v>778</v>
      </c>
      <c r="C1284" s="47" t="s">
        <v>786</v>
      </c>
      <c r="D1284" s="48" t="s">
        <v>787</v>
      </c>
      <c r="E1284" s="49">
        <v>0.17710000000000001</v>
      </c>
      <c r="F1284" s="50"/>
      <c r="G1284" s="51" t="str">
        <f t="shared" si="121"/>
        <v/>
      </c>
      <c r="H1284" s="51" t="str">
        <f t="shared" si="122"/>
        <v/>
      </c>
      <c r="I1284" s="52"/>
      <c r="J1284" s="52"/>
      <c r="K1284" s="52"/>
      <c r="L1284" s="52"/>
      <c r="M1284" s="52"/>
      <c r="N1284" s="50">
        <v>203</v>
      </c>
      <c r="O1284" s="50">
        <v>1146</v>
      </c>
      <c r="P1284" s="50"/>
      <c r="R1284" s="53">
        <f t="shared" si="123"/>
        <v>0.17713787085514834</v>
      </c>
    </row>
    <row r="1285" spans="1:18" x14ac:dyDescent="0.25">
      <c r="A1285" s="47" t="s">
        <v>777</v>
      </c>
      <c r="B1285" s="48" t="s">
        <v>778</v>
      </c>
      <c r="C1285" s="47" t="s">
        <v>781</v>
      </c>
      <c r="D1285" s="48" t="s">
        <v>470</v>
      </c>
      <c r="E1285" s="49">
        <v>0.2054</v>
      </c>
      <c r="F1285" s="50"/>
      <c r="G1285" s="51" t="str">
        <f t="shared" si="121"/>
        <v/>
      </c>
      <c r="H1285" s="51" t="str">
        <f t="shared" si="122"/>
        <v/>
      </c>
      <c r="I1285" s="52"/>
      <c r="J1285" s="52"/>
      <c r="K1285" s="52"/>
      <c r="L1285" s="52"/>
      <c r="M1285" s="52"/>
      <c r="N1285" s="50">
        <v>92</v>
      </c>
      <c r="O1285" s="50">
        <v>448</v>
      </c>
      <c r="P1285" s="50"/>
      <c r="R1285" s="53">
        <f t="shared" si="123"/>
        <v>0.20535714285714285</v>
      </c>
    </row>
    <row r="1286" spans="1:18" x14ac:dyDescent="0.25">
      <c r="A1286" s="47" t="s">
        <v>777</v>
      </c>
      <c r="B1286" s="48" t="s">
        <v>778</v>
      </c>
      <c r="C1286" s="47" t="s">
        <v>782</v>
      </c>
      <c r="D1286" s="48" t="s">
        <v>783</v>
      </c>
      <c r="E1286" s="49">
        <v>0.23230000000000001</v>
      </c>
      <c r="F1286" s="54"/>
      <c r="G1286" s="51" t="str">
        <f t="shared" si="121"/>
        <v/>
      </c>
      <c r="H1286" s="51" t="str">
        <f t="shared" si="122"/>
        <v/>
      </c>
      <c r="I1286" s="52"/>
      <c r="J1286" s="52"/>
      <c r="K1286" s="52"/>
      <c r="L1286" s="52"/>
      <c r="M1286" s="52"/>
      <c r="N1286" s="50">
        <v>210</v>
      </c>
      <c r="O1286" s="50">
        <v>904</v>
      </c>
      <c r="P1286" s="50"/>
      <c r="R1286" s="53">
        <f t="shared" si="123"/>
        <v>0.23230088495575221</v>
      </c>
    </row>
    <row r="1287" spans="1:18" s="78" customFormat="1" x14ac:dyDescent="0.25">
      <c r="A1287" s="72" t="s">
        <v>777</v>
      </c>
      <c r="B1287" s="73" t="s">
        <v>778</v>
      </c>
      <c r="C1287" s="72"/>
      <c r="D1287" s="73" t="s">
        <v>2556</v>
      </c>
      <c r="E1287" s="74">
        <f>N1287/O1287</f>
        <v>0.23374340949033393</v>
      </c>
      <c r="F1287" s="75"/>
      <c r="G1287" s="76"/>
      <c r="H1287" s="76"/>
      <c r="I1287" s="77"/>
      <c r="J1287" s="77"/>
      <c r="K1287" s="77"/>
      <c r="L1287" s="77"/>
      <c r="M1287" s="77"/>
      <c r="N1287" s="75">
        <f>SUM(N1281:N1286)</f>
        <v>931</v>
      </c>
      <c r="O1287" s="75">
        <f>SUM(O1281:O1286)</f>
        <v>3983</v>
      </c>
      <c r="P1287" s="75"/>
      <c r="R1287" s="79"/>
    </row>
    <row r="1288" spans="1:18" x14ac:dyDescent="0.25">
      <c r="A1288" s="47" t="s">
        <v>1939</v>
      </c>
      <c r="B1288" s="48" t="s">
        <v>1940</v>
      </c>
      <c r="C1288" s="47" t="s">
        <v>1941</v>
      </c>
      <c r="D1288" s="48" t="s">
        <v>1942</v>
      </c>
      <c r="E1288" s="49">
        <v>0.64710000000000001</v>
      </c>
      <c r="F1288" s="54"/>
      <c r="G1288" s="51" t="str">
        <f>IF(E1288&gt;=40%,"X","")</f>
        <v>X</v>
      </c>
      <c r="H1288" s="51" t="str">
        <f>IF(AND( E1288&gt;=30%, E1288 &lt;=39.99%),"X","")</f>
        <v/>
      </c>
      <c r="I1288" s="52" t="s">
        <v>99</v>
      </c>
      <c r="J1288" s="52"/>
      <c r="K1288" s="52"/>
      <c r="L1288" s="52" t="s">
        <v>100</v>
      </c>
      <c r="M1288" s="52"/>
      <c r="N1288" s="50">
        <v>121</v>
      </c>
      <c r="O1288" s="50">
        <v>187</v>
      </c>
      <c r="P1288" s="50"/>
      <c r="R1288" s="53">
        <f>N1288/O1288</f>
        <v>0.6470588235294118</v>
      </c>
    </row>
    <row r="1289" spans="1:18" x14ac:dyDescent="0.25">
      <c r="A1289" s="47" t="s">
        <v>1939</v>
      </c>
      <c r="B1289" s="48" t="s">
        <v>1940</v>
      </c>
      <c r="C1289" s="47" t="s">
        <v>1943</v>
      </c>
      <c r="D1289" s="48" t="s">
        <v>1944</v>
      </c>
      <c r="E1289" s="49">
        <v>0.5978</v>
      </c>
      <c r="F1289" s="54"/>
      <c r="G1289" s="51" t="str">
        <f>IF(E1289&gt;=40%,"X","")</f>
        <v>X</v>
      </c>
      <c r="H1289" s="51" t="str">
        <f>IF(AND( E1289&gt;=30%, E1289 &lt;=39.99%),"X","")</f>
        <v/>
      </c>
      <c r="I1289" s="52" t="s">
        <v>99</v>
      </c>
      <c r="J1289" s="52"/>
      <c r="K1289" s="52"/>
      <c r="L1289" s="52" t="s">
        <v>100</v>
      </c>
      <c r="M1289" s="52"/>
      <c r="N1289" s="50">
        <v>107</v>
      </c>
      <c r="O1289" s="50">
        <v>179</v>
      </c>
      <c r="P1289" s="50"/>
      <c r="R1289" s="53">
        <f>N1289/O1289</f>
        <v>0.5977653631284916</v>
      </c>
    </row>
    <row r="1290" spans="1:18" s="78" customFormat="1" x14ac:dyDescent="0.25">
      <c r="A1290" s="72" t="s">
        <v>1939</v>
      </c>
      <c r="B1290" s="73" t="s">
        <v>1940</v>
      </c>
      <c r="C1290" s="72"/>
      <c r="D1290" s="73" t="s">
        <v>2556</v>
      </c>
      <c r="E1290" s="74">
        <f>N1290/O1290</f>
        <v>0.62295081967213117</v>
      </c>
      <c r="F1290" s="75"/>
      <c r="G1290" s="76"/>
      <c r="H1290" s="76"/>
      <c r="I1290" s="77"/>
      <c r="J1290" s="77"/>
      <c r="K1290" s="77"/>
      <c r="L1290" s="77"/>
      <c r="M1290" s="77"/>
      <c r="N1290" s="75">
        <f>SUM(N1288:N1289)</f>
        <v>228</v>
      </c>
      <c r="O1290" s="75">
        <f>SUM(O1288:O1289)</f>
        <v>366</v>
      </c>
      <c r="P1290" s="75"/>
      <c r="R1290" s="79"/>
    </row>
    <row r="1291" spans="1:18" x14ac:dyDescent="0.25">
      <c r="A1291" s="47" t="s">
        <v>1879</v>
      </c>
      <c r="B1291" s="48" t="s">
        <v>1880</v>
      </c>
      <c r="C1291" s="47" t="s">
        <v>1881</v>
      </c>
      <c r="D1291" s="48" t="s">
        <v>1882</v>
      </c>
      <c r="E1291" s="49">
        <v>0.30669999999999997</v>
      </c>
      <c r="F1291" s="50"/>
      <c r="G1291" s="51" t="str">
        <f>IF(E1291&gt;=40%,"X","")</f>
        <v/>
      </c>
      <c r="H1291" s="51"/>
      <c r="I1291" s="52"/>
      <c r="J1291" s="52"/>
      <c r="K1291" s="52"/>
      <c r="L1291" s="52"/>
      <c r="M1291" s="52"/>
      <c r="N1291" s="50">
        <v>100</v>
      </c>
      <c r="O1291" s="50">
        <v>326</v>
      </c>
      <c r="P1291" s="50"/>
      <c r="R1291" s="53">
        <f>N1291/O1291</f>
        <v>0.30674846625766872</v>
      </c>
    </row>
    <row r="1292" spans="1:18" x14ac:dyDescent="0.25">
      <c r="A1292" s="47" t="s">
        <v>1879</v>
      </c>
      <c r="B1292" s="48" t="s">
        <v>1880</v>
      </c>
      <c r="C1292" s="47" t="s">
        <v>1883</v>
      </c>
      <c r="D1292" s="48" t="s">
        <v>1884</v>
      </c>
      <c r="E1292" s="49">
        <v>0.22040000000000001</v>
      </c>
      <c r="F1292" s="50"/>
      <c r="G1292" s="51" t="str">
        <f>IF(E1292&gt;=40%,"X","")</f>
        <v/>
      </c>
      <c r="H1292" s="51" t="str">
        <f>IF(AND( E1292&gt;=30%, E1292 &lt;=39.99%),"X","")</f>
        <v/>
      </c>
      <c r="I1292" s="52"/>
      <c r="J1292" s="52"/>
      <c r="K1292" s="52"/>
      <c r="L1292" s="52"/>
      <c r="M1292" s="52"/>
      <c r="N1292" s="50">
        <v>54</v>
      </c>
      <c r="O1292" s="50">
        <v>245</v>
      </c>
      <c r="P1292" s="50"/>
      <c r="R1292" s="53">
        <f>N1292/O1292</f>
        <v>0.22040816326530613</v>
      </c>
    </row>
    <row r="1293" spans="1:18" s="78" customFormat="1" x14ac:dyDescent="0.25">
      <c r="A1293" s="72" t="s">
        <v>1879</v>
      </c>
      <c r="B1293" s="73" t="s">
        <v>1880</v>
      </c>
      <c r="C1293" s="72"/>
      <c r="D1293" s="73" t="s">
        <v>2556</v>
      </c>
      <c r="E1293" s="74">
        <f>N1293/O1293</f>
        <v>0.26970227670753066</v>
      </c>
      <c r="F1293" s="75"/>
      <c r="G1293" s="76"/>
      <c r="H1293" s="76"/>
      <c r="I1293" s="77"/>
      <c r="J1293" s="77"/>
      <c r="K1293" s="77"/>
      <c r="L1293" s="77"/>
      <c r="M1293" s="77"/>
      <c r="N1293" s="75">
        <f>SUM(N1291:N1292)</f>
        <v>154</v>
      </c>
      <c r="O1293" s="75">
        <f>SUM(O1291:O1292)</f>
        <v>571</v>
      </c>
      <c r="P1293" s="75"/>
      <c r="R1293" s="79"/>
    </row>
    <row r="1294" spans="1:18" x14ac:dyDescent="0.25">
      <c r="A1294" s="47" t="s">
        <v>2518</v>
      </c>
      <c r="B1294" s="48" t="s">
        <v>2519</v>
      </c>
      <c r="C1294" s="47" t="s">
        <v>2520</v>
      </c>
      <c r="D1294" s="48" t="s">
        <v>2521</v>
      </c>
      <c r="E1294" s="49">
        <v>0.173653</v>
      </c>
      <c r="F1294" s="50">
        <v>888</v>
      </c>
      <c r="G1294" s="51" t="str">
        <f>IF(E1294&gt;=40%,"X","")</f>
        <v/>
      </c>
      <c r="H1294" s="51" t="str">
        <f>IF(AND( E1294&gt;=30%, E1294 &lt;=39.99%),"X","")</f>
        <v/>
      </c>
      <c r="I1294" s="52"/>
      <c r="J1294" s="52"/>
      <c r="K1294" s="52"/>
      <c r="L1294" s="52"/>
      <c r="M1294" s="52"/>
      <c r="N1294" s="50">
        <v>58</v>
      </c>
      <c r="O1294" s="50">
        <v>334</v>
      </c>
      <c r="P1294" s="50"/>
      <c r="R1294" s="53">
        <f>N1294/O1294</f>
        <v>0.17365269461077845</v>
      </c>
    </row>
    <row r="1295" spans="1:18" x14ac:dyDescent="0.25">
      <c r="A1295" s="47" t="s">
        <v>2518</v>
      </c>
      <c r="B1295" s="48" t="s">
        <v>2519</v>
      </c>
      <c r="C1295" s="47" t="s">
        <v>2522</v>
      </c>
      <c r="D1295" s="48" t="s">
        <v>2523</v>
      </c>
      <c r="E1295" s="49">
        <v>0.17213100000000001</v>
      </c>
      <c r="F1295" s="50"/>
      <c r="G1295" s="51" t="str">
        <f>IF(E1295&gt;=40%,"X","")</f>
        <v/>
      </c>
      <c r="H1295" s="51" t="str">
        <f>IF(AND( E1295&gt;=30%, E1295 &lt;=39.99%),"X","")</f>
        <v/>
      </c>
      <c r="I1295" s="52"/>
      <c r="J1295" s="52"/>
      <c r="K1295" s="52"/>
      <c r="L1295" s="52"/>
      <c r="M1295" s="52"/>
      <c r="N1295" s="50">
        <v>42</v>
      </c>
      <c r="O1295" s="50">
        <v>244</v>
      </c>
      <c r="P1295" s="50"/>
      <c r="R1295" s="53">
        <f>N1295/O1295</f>
        <v>0.1721311475409836</v>
      </c>
    </row>
    <row r="1296" spans="1:18" x14ac:dyDescent="0.25">
      <c r="A1296" s="47" t="s">
        <v>2518</v>
      </c>
      <c r="B1296" s="48" t="s">
        <v>2519</v>
      </c>
      <c r="C1296" s="47" t="s">
        <v>2524</v>
      </c>
      <c r="D1296" s="48" t="s">
        <v>2525</v>
      </c>
      <c r="E1296" s="49">
        <v>0.16589799999999999</v>
      </c>
      <c r="F1296" s="50"/>
      <c r="G1296" s="51" t="str">
        <f>IF(E1296&gt;=40%,"X","")</f>
        <v/>
      </c>
      <c r="H1296" s="51" t="str">
        <f>IF(AND( E1296&gt;=30%, E1296 &lt;=39.99%),"X","")</f>
        <v/>
      </c>
      <c r="I1296" s="52"/>
      <c r="J1296" s="52"/>
      <c r="K1296" s="52"/>
      <c r="L1296" s="52"/>
      <c r="M1296" s="52"/>
      <c r="N1296" s="50">
        <v>36</v>
      </c>
      <c r="O1296" s="50">
        <v>217</v>
      </c>
      <c r="P1296" s="50"/>
      <c r="R1296" s="53">
        <f>N1296/O1296</f>
        <v>0.16589861751152074</v>
      </c>
    </row>
    <row r="1297" spans="1:18" s="78" customFormat="1" x14ac:dyDescent="0.25">
      <c r="A1297" s="72" t="s">
        <v>2518</v>
      </c>
      <c r="B1297" s="73" t="s">
        <v>2519</v>
      </c>
      <c r="C1297" s="72"/>
      <c r="D1297" s="73" t="s">
        <v>2556</v>
      </c>
      <c r="E1297" s="74">
        <f>N1297/O1297</f>
        <v>0.1710691823899371</v>
      </c>
      <c r="F1297" s="75"/>
      <c r="G1297" s="76"/>
      <c r="H1297" s="76"/>
      <c r="I1297" s="77"/>
      <c r="J1297" s="77"/>
      <c r="K1297" s="77"/>
      <c r="L1297" s="77"/>
      <c r="M1297" s="77"/>
      <c r="N1297" s="75">
        <f>SUM(N1294:N1296)</f>
        <v>136</v>
      </c>
      <c r="O1297" s="75">
        <f>SUM(O1294:O1296)</f>
        <v>795</v>
      </c>
      <c r="P1297" s="75"/>
      <c r="R1297" s="79"/>
    </row>
    <row r="1298" spans="1:18" x14ac:dyDescent="0.25">
      <c r="A1298" s="47" t="s">
        <v>174</v>
      </c>
      <c r="B1298" s="48" t="s">
        <v>161</v>
      </c>
      <c r="C1298" s="47" t="s">
        <v>176</v>
      </c>
      <c r="D1298" s="48" t="s">
        <v>183</v>
      </c>
      <c r="E1298" s="49">
        <v>0.23680000000000001</v>
      </c>
      <c r="F1298" s="50"/>
      <c r="G1298" s="51" t="str">
        <f>IF(E1298&gt;=40%,"X","")</f>
        <v/>
      </c>
      <c r="H1298" s="51" t="str">
        <f>IF(AND( E1298&gt;=30%, E1298 &lt;=39.99%),"X","")</f>
        <v/>
      </c>
      <c r="I1298" s="52"/>
      <c r="J1298" s="52"/>
      <c r="K1298" s="52"/>
      <c r="L1298" s="52"/>
      <c r="M1298" s="52"/>
      <c r="N1298" s="50">
        <v>72</v>
      </c>
      <c r="O1298" s="50">
        <v>304</v>
      </c>
      <c r="P1298" s="50"/>
      <c r="R1298" s="53">
        <f>N1298/O1298</f>
        <v>0.23684210526315788</v>
      </c>
    </row>
    <row r="1299" spans="1:18" x14ac:dyDescent="0.25">
      <c r="A1299" s="47" t="s">
        <v>174</v>
      </c>
      <c r="B1299" s="48" t="s">
        <v>161</v>
      </c>
      <c r="C1299" s="47" t="s">
        <v>177</v>
      </c>
      <c r="D1299" s="48" t="s">
        <v>184</v>
      </c>
      <c r="E1299" s="49">
        <v>0.2324</v>
      </c>
      <c r="F1299" s="50"/>
      <c r="G1299" s="51" t="str">
        <f>IF(E1299&gt;=40%,"X","")</f>
        <v/>
      </c>
      <c r="H1299" s="51" t="str">
        <f>IF(AND( E1299&gt;=30%, E1299 &lt;=39.99%),"X","")</f>
        <v/>
      </c>
      <c r="I1299" s="52"/>
      <c r="J1299" s="52"/>
      <c r="K1299" s="52"/>
      <c r="L1299" s="52"/>
      <c r="M1299" s="52"/>
      <c r="N1299" s="50">
        <v>122</v>
      </c>
      <c r="O1299" s="50">
        <v>525</v>
      </c>
      <c r="P1299" s="50"/>
      <c r="R1299" s="53">
        <f>N1299/O1299</f>
        <v>0.23238095238095238</v>
      </c>
    </row>
    <row r="1300" spans="1:18" x14ac:dyDescent="0.25">
      <c r="A1300" s="47" t="s">
        <v>174</v>
      </c>
      <c r="B1300" s="48" t="s">
        <v>161</v>
      </c>
      <c r="C1300" s="47" t="s">
        <v>178</v>
      </c>
      <c r="D1300" s="48" t="s">
        <v>185</v>
      </c>
      <c r="E1300" s="49">
        <v>0.19159999999999999</v>
      </c>
      <c r="F1300" s="54"/>
      <c r="G1300" s="51" t="str">
        <f>IF(E1300&gt;=40%,"X","")</f>
        <v/>
      </c>
      <c r="H1300" s="51" t="str">
        <f>IF(AND( E1300&gt;=30%, E1300 &lt;=39.99%),"X","")</f>
        <v/>
      </c>
      <c r="I1300" s="52"/>
      <c r="J1300" s="52"/>
      <c r="K1300" s="52"/>
      <c r="L1300" s="52"/>
      <c r="M1300" s="52"/>
      <c r="N1300" s="50">
        <v>118</v>
      </c>
      <c r="O1300" s="50">
        <v>616</v>
      </c>
      <c r="P1300" s="50"/>
      <c r="R1300" s="53">
        <f>N1300/O1300</f>
        <v>0.19155844155844157</v>
      </c>
    </row>
    <row r="1301" spans="1:18" x14ac:dyDescent="0.25">
      <c r="A1301" s="47" t="s">
        <v>174</v>
      </c>
      <c r="B1301" s="48" t="s">
        <v>161</v>
      </c>
      <c r="C1301" s="47" t="s">
        <v>175</v>
      </c>
      <c r="D1301" s="48" t="s">
        <v>186</v>
      </c>
      <c r="E1301" s="49">
        <v>0.31509999999999999</v>
      </c>
      <c r="F1301" s="50">
        <v>888</v>
      </c>
      <c r="G1301" s="51" t="str">
        <f>IF(E1301&gt;=40%,"X","")</f>
        <v/>
      </c>
      <c r="H1301" s="51" t="str">
        <f>IF(AND( E1301&gt;=30%, E1301 &lt;=39.99%),"X","")</f>
        <v>X</v>
      </c>
      <c r="I1301" s="52"/>
      <c r="J1301" s="52"/>
      <c r="K1301" s="52"/>
      <c r="L1301" s="52"/>
      <c r="M1301" s="52"/>
      <c r="N1301" s="50">
        <v>196</v>
      </c>
      <c r="O1301" s="50">
        <v>622</v>
      </c>
      <c r="P1301" s="50"/>
      <c r="R1301" s="53">
        <f>N1301/O1301</f>
        <v>0.31511254019292606</v>
      </c>
    </row>
    <row r="1302" spans="1:18" s="78" customFormat="1" x14ac:dyDescent="0.25">
      <c r="A1302" s="72" t="s">
        <v>174</v>
      </c>
      <c r="B1302" s="73" t="s">
        <v>161</v>
      </c>
      <c r="C1302" s="72"/>
      <c r="D1302" s="73" t="s">
        <v>2556</v>
      </c>
      <c r="E1302" s="74">
        <f>N1302/O1302</f>
        <v>0.24576681180454765</v>
      </c>
      <c r="F1302" s="75"/>
      <c r="G1302" s="76"/>
      <c r="H1302" s="76"/>
      <c r="I1302" s="77"/>
      <c r="J1302" s="77"/>
      <c r="K1302" s="77"/>
      <c r="L1302" s="77"/>
      <c r="M1302" s="77"/>
      <c r="N1302" s="75">
        <f>SUM(N1298:N1301)</f>
        <v>508</v>
      </c>
      <c r="O1302" s="75">
        <f>SUM(O1298:O1301)</f>
        <v>2067</v>
      </c>
      <c r="P1302" s="75"/>
      <c r="R1302" s="79"/>
    </row>
    <row r="1303" spans="1:18" x14ac:dyDescent="0.25">
      <c r="A1303" s="47" t="s">
        <v>1569</v>
      </c>
      <c r="B1303" s="48" t="s">
        <v>1570</v>
      </c>
      <c r="C1303" s="47" t="s">
        <v>1571</v>
      </c>
      <c r="D1303" s="48" t="s">
        <v>1572</v>
      </c>
      <c r="E1303" s="49">
        <v>0.43219999999999997</v>
      </c>
      <c r="F1303" s="50"/>
      <c r="G1303" s="51" t="str">
        <f>IF(E1303&gt;=40%,"X","")</f>
        <v>X</v>
      </c>
      <c r="H1303" s="51" t="str">
        <f>IF(AND( E1303&gt;=30%, E1303 &lt;=39.99%),"X","")</f>
        <v/>
      </c>
      <c r="I1303" s="52"/>
      <c r="J1303" s="52"/>
      <c r="K1303" s="52"/>
      <c r="L1303" s="52"/>
      <c r="M1303" s="52"/>
      <c r="N1303" s="50">
        <v>86</v>
      </c>
      <c r="O1303" s="50">
        <v>199</v>
      </c>
      <c r="P1303" s="50"/>
      <c r="R1303" s="53">
        <f>N1303/O1303</f>
        <v>0.43216080402010049</v>
      </c>
    </row>
    <row r="1304" spans="1:18" x14ac:dyDescent="0.25">
      <c r="A1304" s="47" t="s">
        <v>1569</v>
      </c>
      <c r="B1304" s="48" t="s">
        <v>1570</v>
      </c>
      <c r="C1304" s="47" t="s">
        <v>1573</v>
      </c>
      <c r="D1304" s="48" t="s">
        <v>1574</v>
      </c>
      <c r="E1304" s="49">
        <v>0.3649</v>
      </c>
      <c r="F1304" s="54"/>
      <c r="G1304" s="51" t="str">
        <f>IF(E1304&gt;=40%,"X","")</f>
        <v/>
      </c>
      <c r="H1304" s="51" t="str">
        <f>IF(AND( E1304&gt;=30%, E1304 &lt;=39.99%),"X","")</f>
        <v>X</v>
      </c>
      <c r="I1304" s="52"/>
      <c r="J1304" s="52"/>
      <c r="K1304" s="52"/>
      <c r="L1304" s="52"/>
      <c r="M1304" s="52"/>
      <c r="N1304" s="50">
        <v>54</v>
      </c>
      <c r="O1304" s="50">
        <v>148</v>
      </c>
      <c r="P1304" s="50"/>
      <c r="R1304" s="53">
        <f>N1304/O1304</f>
        <v>0.36486486486486486</v>
      </c>
    </row>
    <row r="1305" spans="1:18" s="78" customFormat="1" x14ac:dyDescent="0.25">
      <c r="A1305" s="72" t="s">
        <v>1569</v>
      </c>
      <c r="B1305" s="73" t="s">
        <v>1570</v>
      </c>
      <c r="C1305" s="72"/>
      <c r="D1305" s="73" t="s">
        <v>2556</v>
      </c>
      <c r="E1305" s="74">
        <f>N1305/O1305</f>
        <v>0.40345821325648418</v>
      </c>
      <c r="F1305" s="75"/>
      <c r="G1305" s="76"/>
      <c r="H1305" s="76"/>
      <c r="I1305" s="77"/>
      <c r="J1305" s="77"/>
      <c r="K1305" s="77"/>
      <c r="L1305" s="77"/>
      <c r="M1305" s="77"/>
      <c r="N1305" s="75">
        <f>SUM(N1303:N1304)</f>
        <v>140</v>
      </c>
      <c r="O1305" s="75">
        <f>SUM(O1303:O1304)</f>
        <v>347</v>
      </c>
      <c r="P1305" s="75"/>
      <c r="R1305" s="79"/>
    </row>
    <row r="1306" spans="1:18" x14ac:dyDescent="0.25">
      <c r="A1306" s="47" t="s">
        <v>1303</v>
      </c>
      <c r="B1306" s="48" t="s">
        <v>1304</v>
      </c>
      <c r="C1306" s="47" t="s">
        <v>1307</v>
      </c>
      <c r="D1306" s="48" t="s">
        <v>1308</v>
      </c>
      <c r="E1306" s="49">
        <v>0.3246</v>
      </c>
      <c r="F1306" s="54"/>
      <c r="G1306" s="51" t="str">
        <f>IF(E1306&gt;=40%,"X","")</f>
        <v/>
      </c>
      <c r="H1306" s="51" t="str">
        <f>IF(AND( E1306&gt;=30%, E1306 &lt;=39.99%),"X","")</f>
        <v>X</v>
      </c>
      <c r="I1306" s="52" t="s">
        <v>99</v>
      </c>
      <c r="J1306" s="52"/>
      <c r="K1306" s="52"/>
      <c r="L1306" s="52" t="s">
        <v>100</v>
      </c>
      <c r="M1306" s="52"/>
      <c r="N1306" s="50">
        <v>148</v>
      </c>
      <c r="O1306" s="50">
        <v>456</v>
      </c>
      <c r="P1306" s="50"/>
      <c r="R1306" s="53">
        <f>N1306/O1306</f>
        <v>0.32456140350877194</v>
      </c>
    </row>
    <row r="1307" spans="1:18" x14ac:dyDescent="0.25">
      <c r="A1307" s="47" t="s">
        <v>1303</v>
      </c>
      <c r="B1307" s="48" t="s">
        <v>1304</v>
      </c>
      <c r="C1307" s="47" t="s">
        <v>1305</v>
      </c>
      <c r="D1307" s="48" t="s">
        <v>1306</v>
      </c>
      <c r="E1307" s="49">
        <v>0.39939999999999998</v>
      </c>
      <c r="F1307" s="54"/>
      <c r="G1307" s="51" t="str">
        <f>IF(E1307&gt;=40%,"X","")</f>
        <v/>
      </c>
      <c r="H1307" s="51" t="str">
        <f>IF(AND( E1307&gt;=30%, E1307 &lt;=39.99%),"X","")</f>
        <v>X</v>
      </c>
      <c r="I1307" s="52" t="s">
        <v>99</v>
      </c>
      <c r="J1307" s="52"/>
      <c r="K1307" s="52"/>
      <c r="L1307" s="52" t="s">
        <v>100</v>
      </c>
      <c r="M1307" s="52"/>
      <c r="N1307" s="50">
        <v>129</v>
      </c>
      <c r="O1307" s="50">
        <v>323</v>
      </c>
      <c r="P1307" s="50"/>
      <c r="R1307" s="53">
        <f>N1307/O1307</f>
        <v>0.39938080495356038</v>
      </c>
    </row>
    <row r="1308" spans="1:18" s="78" customFormat="1" x14ac:dyDescent="0.25">
      <c r="A1308" s="72" t="s">
        <v>2591</v>
      </c>
      <c r="B1308" s="73" t="s">
        <v>1304</v>
      </c>
      <c r="C1308" s="72"/>
      <c r="D1308" s="73" t="s">
        <v>2556</v>
      </c>
      <c r="E1308" s="74">
        <f>N1308/O1308</f>
        <v>0.35558408215661103</v>
      </c>
      <c r="F1308" s="75"/>
      <c r="G1308" s="76"/>
      <c r="H1308" s="76"/>
      <c r="I1308" s="77"/>
      <c r="J1308" s="77"/>
      <c r="K1308" s="77"/>
      <c r="L1308" s="77"/>
      <c r="M1308" s="77"/>
      <c r="N1308" s="75">
        <f>SUM(N1306:N1307)</f>
        <v>277</v>
      </c>
      <c r="O1308" s="75">
        <f>SUM(O1306:O1307)</f>
        <v>779</v>
      </c>
      <c r="P1308" s="75"/>
      <c r="R1308" s="79"/>
    </row>
    <row r="1309" spans="1:18" x14ac:dyDescent="0.25">
      <c r="A1309" s="47"/>
      <c r="B1309" s="48"/>
      <c r="C1309" s="47"/>
      <c r="D1309" s="48"/>
      <c r="E1309" s="49"/>
      <c r="F1309" s="50"/>
      <c r="G1309" s="51"/>
      <c r="H1309" s="51"/>
      <c r="I1309" s="52"/>
      <c r="J1309" s="52"/>
      <c r="K1309" s="52"/>
      <c r="L1309" s="52"/>
      <c r="M1309" s="52"/>
      <c r="N1309" s="50"/>
      <c r="O1309" s="50"/>
      <c r="P1309" s="50"/>
    </row>
  </sheetData>
  <sortState xmlns:xlrd2="http://schemas.microsoft.com/office/spreadsheetml/2017/richdata2" ref="A104:R109">
    <sortCondition ref="A104:A109"/>
    <sortCondition ref="C104:C109"/>
  </sortState>
  <mergeCells count="9">
    <mergeCell ref="E5:F5"/>
    <mergeCell ref="G5:H5"/>
    <mergeCell ref="J5:L5"/>
    <mergeCell ref="A1:P1"/>
    <mergeCell ref="D2:F2"/>
    <mergeCell ref="G2:I2"/>
    <mergeCell ref="O2:Q2"/>
    <mergeCell ref="A3:P3"/>
    <mergeCell ref="A4:E4"/>
  </mergeCells>
  <conditionalFormatting sqref="A83:A86 C83:D86">
    <cfRule type="expression" dxfId="41" priority="901">
      <formula>"empty"</formula>
    </cfRule>
  </conditionalFormatting>
  <conditionalFormatting sqref="A106:A109 C106:D109 A111 C111:D111">
    <cfRule type="expression" dxfId="40" priority="824">
      <formula>"empty"</formula>
    </cfRule>
  </conditionalFormatting>
  <conditionalFormatting sqref="A1014:A1015 A1017:A1020 A1022:A1025">
    <cfRule type="expression" dxfId="39" priority="278">
      <formula>"empty"</formula>
    </cfRule>
  </conditionalFormatting>
  <conditionalFormatting sqref="A9:D18 A19:A20 C19:D20 A21:D21 A22:A24 C22:D24">
    <cfRule type="expression" dxfId="38" priority="891">
      <formula>"empty"</formula>
    </cfRule>
  </conditionalFormatting>
  <conditionalFormatting sqref="A25:D82">
    <cfRule type="expression" dxfId="37" priority="255">
      <formula>"empty"</formula>
    </cfRule>
  </conditionalFormatting>
  <conditionalFormatting sqref="A87:D105">
    <cfRule type="expression" dxfId="36" priority="254">
      <formula>"empty"</formula>
    </cfRule>
  </conditionalFormatting>
  <conditionalFormatting sqref="A110:D110">
    <cfRule type="expression" dxfId="35" priority="253">
      <formula>"empty"</formula>
    </cfRule>
  </conditionalFormatting>
  <conditionalFormatting sqref="A112:D184">
    <cfRule type="expression" dxfId="34" priority="235">
      <formula>"empty"</formula>
    </cfRule>
  </conditionalFormatting>
  <conditionalFormatting sqref="A187:D187">
    <cfRule type="expression" dxfId="33" priority="234">
      <formula>"empty"</formula>
    </cfRule>
  </conditionalFormatting>
  <conditionalFormatting sqref="A190:D1013">
    <cfRule type="expression" dxfId="32" priority="1">
      <formula>"empty"</formula>
    </cfRule>
  </conditionalFormatting>
  <conditionalFormatting sqref="A1016:D1016">
    <cfRule type="expression" dxfId="31" priority="57">
      <formula>"empty"</formula>
    </cfRule>
  </conditionalFormatting>
  <conditionalFormatting sqref="A1021:D1021">
    <cfRule type="expression" dxfId="30" priority="56">
      <formula>"empty"</formula>
    </cfRule>
  </conditionalFormatting>
  <conditionalFormatting sqref="A1026:D1309">
    <cfRule type="expression" dxfId="29" priority="2">
      <formula>"empty"</formula>
    </cfRule>
  </conditionalFormatting>
  <conditionalFormatting sqref="C161">
    <cfRule type="expression" dxfId="28" priority="796">
      <formula>ISBLAMK($A$9:$D$24)</formula>
    </cfRule>
  </conditionalFormatting>
  <conditionalFormatting sqref="C202">
    <cfRule type="expression" dxfId="27" priority="789">
      <formula>ISBLAMK($A$9:$D$24)</formula>
    </cfRule>
  </conditionalFormatting>
  <conditionalFormatting sqref="C275">
    <cfRule type="expression" dxfId="26" priority="751">
      <formula>ISBLAMK($A$9:$D$19)</formula>
    </cfRule>
  </conditionalFormatting>
  <conditionalFormatting sqref="C327">
    <cfRule type="expression" dxfId="25" priority="698">
      <formula>ISBLAMK($A$9:$D$24)</formula>
    </cfRule>
  </conditionalFormatting>
  <conditionalFormatting sqref="C750">
    <cfRule type="expression" dxfId="24" priority="375">
      <formula>ISBLAMK($A$9:$D$24)</formula>
    </cfRule>
  </conditionalFormatting>
  <conditionalFormatting sqref="C780">
    <cfRule type="expression" dxfId="23" priority="354">
      <formula>ISBLAMK($A$9:$D$22)</formula>
    </cfRule>
  </conditionalFormatting>
  <conditionalFormatting sqref="C873">
    <cfRule type="expression" dxfId="22" priority="319">
      <formula>ISBLAMK($A$9:$D$24)</formula>
    </cfRule>
  </conditionalFormatting>
  <conditionalFormatting sqref="C892">
    <cfRule type="expression" dxfId="21" priority="313">
      <formula>ISBLAMK($A$9:$D$22)</formula>
    </cfRule>
  </conditionalFormatting>
  <conditionalFormatting sqref="C917">
    <cfRule type="expression" dxfId="20" priority="304">
      <formula>ISBLAMK($A$9:$D$24)</formula>
    </cfRule>
  </conditionalFormatting>
  <conditionalFormatting sqref="C1010">
    <cfRule type="expression" dxfId="19" priority="279">
      <formula>ISBLAMK($A$9:$D$24)</formula>
    </cfRule>
  </conditionalFormatting>
  <conditionalFormatting sqref="C1014:C1015 C1017:C1020 C1022:C1025">
    <cfRule type="expression" dxfId="18" priority="277">
      <formula>"empty"</formula>
    </cfRule>
  </conditionalFormatting>
  <conditionalFormatting sqref="C1055">
    <cfRule type="expression" dxfId="17" priority="276">
      <formula>ISBLAMK($A$9:$D$24)</formula>
    </cfRule>
  </conditionalFormatting>
  <conditionalFormatting sqref="C1117">
    <cfRule type="expression" dxfId="16" priority="282">
      <formula>ISBLAMK($A$9:$D$24)</formula>
    </cfRule>
  </conditionalFormatting>
  <conditionalFormatting sqref="C1206">
    <cfRule type="expression" dxfId="15" priority="274">
      <formula>ISBLAMK($A$9:$D$24)</formula>
    </cfRule>
  </conditionalFormatting>
  <conditionalFormatting sqref="C1260">
    <cfRule type="expression" dxfId="14" priority="271">
      <formula>ISBLAMK($A$9:$D$24)</formula>
    </cfRule>
  </conditionalFormatting>
  <conditionalFormatting sqref="F9:F145 F149:F545 F556:F740 F756:F1112">
    <cfRule type="expression" dxfId="13" priority="804">
      <formula>E9&gt;0%</formula>
    </cfRule>
  </conditionalFormatting>
  <conditionalFormatting sqref="F146:F148">
    <cfRule type="expression" dxfId="12" priority="801">
      <formula>E146&gt;0%</formula>
    </cfRule>
  </conditionalFormatting>
  <conditionalFormatting sqref="F546 F548:F549 F551:F553 F555">
    <cfRule type="expression" dxfId="11" priority="516">
      <formula>E546&gt;0%</formula>
    </cfRule>
  </conditionalFormatting>
  <conditionalFormatting sqref="F547">
    <cfRule type="expression" dxfId="10" priority="157">
      <formula>E547&gt;0%</formula>
    </cfRule>
  </conditionalFormatting>
  <conditionalFormatting sqref="F550">
    <cfRule type="expression" dxfId="9" priority="155">
      <formula>E550&gt;0%</formula>
    </cfRule>
  </conditionalFormatting>
  <conditionalFormatting sqref="F554">
    <cfRule type="expression" dxfId="8" priority="153">
      <formula>E554&gt;0%</formula>
    </cfRule>
  </conditionalFormatting>
  <conditionalFormatting sqref="F741 F743:F744 F746:F748 F750:F751 F753:F755">
    <cfRule type="expression" dxfId="7" priority="372">
      <formula>E741&gt;0%</formula>
    </cfRule>
  </conditionalFormatting>
  <conditionalFormatting sqref="F742">
    <cfRule type="expression" dxfId="6" priority="107">
      <formula>E742&gt;0%</formula>
    </cfRule>
  </conditionalFormatting>
  <conditionalFormatting sqref="F745">
    <cfRule type="expression" dxfId="5" priority="105">
      <formula>E745&gt;0%</formula>
    </cfRule>
  </conditionalFormatting>
  <conditionalFormatting sqref="F749">
    <cfRule type="expression" dxfId="4" priority="103">
      <formula>E749&gt;0%</formula>
    </cfRule>
  </conditionalFormatting>
  <conditionalFormatting sqref="F752">
    <cfRule type="expression" dxfId="3" priority="101">
      <formula>E752&gt;0%</formula>
    </cfRule>
  </conditionalFormatting>
  <conditionalFormatting sqref="F1113:F1115 F1117">
    <cfRule type="expression" dxfId="2" priority="281">
      <formula>E1113&gt;0%</formula>
    </cfRule>
  </conditionalFormatting>
  <conditionalFormatting sqref="F1116">
    <cfRule type="expression" dxfId="1" priority="43">
      <formula>E1116&gt;0%</formula>
    </cfRule>
  </conditionalFormatting>
  <conditionalFormatting sqref="F1118:F1309">
    <cfRule type="expression" dxfId="0" priority="4">
      <formula>E1118&gt;0%</formula>
    </cfRule>
  </conditionalFormatting>
  <pageMargins left="0.2" right="0.2" top="0.75" bottom="0.25" header="0.3" footer="0.05"/>
  <pageSetup paperSize="3"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School Level Notification Rpt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Ratliff</dc:creator>
  <cp:lastModifiedBy>Donna Ratliff (ADE)</cp:lastModifiedBy>
  <cp:lastPrinted>2023-04-21T14:42:10Z</cp:lastPrinted>
  <dcterms:created xsi:type="dcterms:W3CDTF">2016-02-25T16:32:35Z</dcterms:created>
  <dcterms:modified xsi:type="dcterms:W3CDTF">2023-04-21T15:03:39Z</dcterms:modified>
</cp:coreProperties>
</file>